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301 - A -3 - Kanalizac..." sheetId="2" r:id="rId2"/>
    <sheet name="SO 301 - A -3-1 - Kanaliz..." sheetId="3" r:id="rId3"/>
    <sheet name="SO 301 - OS -2 - Kanaliza..." sheetId="4" r:id="rId4"/>
    <sheet name="SO 302 - Odlehčovací komora" sheetId="5" r:id="rId5"/>
    <sheet name="SO 303 - Kanalizační příp..." sheetId="6" r:id="rId6"/>
    <sheet name="VRN - Vedlejší rozpočtové...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Print_Titles" localSheetId="0">'Rekapitulace stavby'!$52:$52</definedName>
    <definedName name="_xlnm._FilterDatabase" localSheetId="1" hidden="1">'SO 301 - A -3 - Kanalizac...'!$C$87:$K$458</definedName>
    <definedName name="_xlnm.Print_Area" localSheetId="1">'SO 301 - A -3 - Kanalizac...'!$C$4:$J$39,'SO 301 - A -3 - Kanalizac...'!$C$45:$J$69,'SO 301 - A -3 - Kanalizac...'!$C$75:$K$458</definedName>
    <definedName name="_xlnm.Print_Titles" localSheetId="1">'SO 301 - A -3 - Kanalizac...'!$87:$87</definedName>
    <definedName name="_xlnm._FilterDatabase" localSheetId="2" hidden="1">'SO 301 - A -3-1 - Kanaliz...'!$C$87:$K$401</definedName>
    <definedName name="_xlnm.Print_Area" localSheetId="2">'SO 301 - A -3-1 - Kanaliz...'!$C$4:$J$39,'SO 301 - A -3-1 - Kanaliz...'!$C$45:$J$69,'SO 301 - A -3-1 - Kanaliz...'!$C$75:$K$401</definedName>
    <definedName name="_xlnm.Print_Titles" localSheetId="2">'SO 301 - A -3-1 - Kanaliz...'!$87:$87</definedName>
    <definedName name="_xlnm._FilterDatabase" localSheetId="3" hidden="1">'SO 301 - OS -2 - Kanaliza...'!$C$87:$K$409</definedName>
    <definedName name="_xlnm.Print_Area" localSheetId="3">'SO 301 - OS -2 - Kanaliza...'!$C$4:$J$39,'SO 301 - OS -2 - Kanaliza...'!$C$45:$J$69,'SO 301 - OS -2 - Kanaliza...'!$C$75:$K$409</definedName>
    <definedName name="_xlnm.Print_Titles" localSheetId="3">'SO 301 - OS -2 - Kanaliza...'!$87:$87</definedName>
    <definedName name="_xlnm._FilterDatabase" localSheetId="4" hidden="1">'SO 302 - Odlehčovací komora'!$C$90:$K$314</definedName>
    <definedName name="_xlnm.Print_Area" localSheetId="4">'SO 302 - Odlehčovací komora'!$C$4:$J$39,'SO 302 - Odlehčovací komora'!$C$45:$J$72,'SO 302 - Odlehčovací komora'!$C$78:$K$314</definedName>
    <definedName name="_xlnm.Print_Titles" localSheetId="4">'SO 302 - Odlehčovací komora'!$90:$90</definedName>
    <definedName name="_xlnm._FilterDatabase" localSheetId="5" hidden="1">'SO 303 - Kanalizační příp...'!$C$87:$K$387</definedName>
    <definedName name="_xlnm.Print_Area" localSheetId="5">'SO 303 - Kanalizační příp...'!$C$4:$J$39,'SO 303 - Kanalizační příp...'!$C$45:$J$69,'SO 303 - Kanalizační příp...'!$C$75:$K$387</definedName>
    <definedName name="_xlnm.Print_Titles" localSheetId="5">'SO 303 - Kanalizační příp...'!$87:$87</definedName>
    <definedName name="_xlnm._FilterDatabase" localSheetId="6" hidden="1">'VRN - Vedlejší rozpočtové...'!$C$85:$K$105</definedName>
    <definedName name="_xlnm.Print_Area" localSheetId="6">'VRN - Vedlejší rozpočtové...'!$C$4:$J$39,'VRN - Vedlejší rozpočtové...'!$C$45:$J$67,'VRN - Vedlejší rozpočtové...'!$C$73:$K$105</definedName>
    <definedName name="_xlnm.Print_Titles" localSheetId="6">'VRN - Vedlejší rozpočtové...'!$85:$85</definedName>
    <definedName name="_xlnm.Print_Area" localSheetId="7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7" r="J88"/>
  <c r="T87"/>
  <c r="R87"/>
  <c r="P87"/>
  <c r="BK87"/>
  <c r="J87"/>
  <c r="J37"/>
  <c r="J36"/>
  <c i="1" r="AY60"/>
  <c i="7" r="J35"/>
  <c i="1" r="AX60"/>
  <c i="7" r="BI104"/>
  <c r="BH104"/>
  <c r="BG104"/>
  <c r="BF104"/>
  <c r="T104"/>
  <c r="T103"/>
  <c r="R104"/>
  <c r="R103"/>
  <c r="P104"/>
  <c r="P103"/>
  <c r="BK104"/>
  <c r="BK103"/>
  <c r="J103"/>
  <c r="J104"/>
  <c r="BE104"/>
  <c r="J66"/>
  <c r="BI101"/>
  <c r="BH101"/>
  <c r="BG101"/>
  <c r="BF101"/>
  <c r="T101"/>
  <c r="T100"/>
  <c r="R101"/>
  <c r="R100"/>
  <c r="P101"/>
  <c r="P100"/>
  <c r="BK101"/>
  <c r="BK100"/>
  <c r="J100"/>
  <c r="J101"/>
  <c r="BE101"/>
  <c r="J65"/>
  <c r="BI98"/>
  <c r="BH98"/>
  <c r="BG98"/>
  <c r="BF98"/>
  <c r="T98"/>
  <c r="T97"/>
  <c r="R98"/>
  <c r="R97"/>
  <c r="P98"/>
  <c r="P97"/>
  <c r="BK98"/>
  <c r="BK97"/>
  <c r="J97"/>
  <c r="J98"/>
  <c r="BE98"/>
  <c r="J64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F37"/>
  <c i="1" r="BD60"/>
  <c i="7" r="BH91"/>
  <c r="F36"/>
  <c i="1" r="BC60"/>
  <c i="7" r="BG91"/>
  <c r="F35"/>
  <c i="1" r="BB60"/>
  <c i="7" r="BF91"/>
  <c r="J34"/>
  <c i="1" r="AW60"/>
  <c i="7" r="F34"/>
  <c i="1" r="BA60"/>
  <c i="7" r="T91"/>
  <c r="T90"/>
  <c r="T89"/>
  <c r="T86"/>
  <c r="R91"/>
  <c r="R90"/>
  <c r="R89"/>
  <c r="R86"/>
  <c r="P91"/>
  <c r="P90"/>
  <c r="P89"/>
  <c r="P86"/>
  <c i="1" r="AU60"/>
  <c i="7" r="BK91"/>
  <c r="BK90"/>
  <c r="J90"/>
  <c r="BK89"/>
  <c r="J89"/>
  <c r="BK86"/>
  <c r="J86"/>
  <c r="J59"/>
  <c r="J30"/>
  <c i="1" r="AG60"/>
  <c i="7" r="J91"/>
  <c r="BE91"/>
  <c r="J33"/>
  <c i="1" r="AV60"/>
  <c i="7" r="F33"/>
  <c i="1" r="AZ60"/>
  <c i="7" r="J63"/>
  <c r="J62"/>
  <c r="J61"/>
  <c r="J60"/>
  <c r="J82"/>
  <c r="F82"/>
  <c r="F80"/>
  <c r="E78"/>
  <c r="J54"/>
  <c r="F54"/>
  <c r="F52"/>
  <c r="E50"/>
  <c r="J39"/>
  <c r="J24"/>
  <c r="E24"/>
  <c r="J83"/>
  <c r="J55"/>
  <c r="J23"/>
  <c r="J18"/>
  <c r="E18"/>
  <c r="F83"/>
  <c r="F55"/>
  <c r="J17"/>
  <c r="J12"/>
  <c r="J80"/>
  <c r="J52"/>
  <c r="E7"/>
  <c r="E76"/>
  <c r="E48"/>
  <c i="6" r="J37"/>
  <c r="J36"/>
  <c i="1" r="AY59"/>
  <c i="6" r="J35"/>
  <c i="1" r="AX59"/>
  <c i="6" r="BI385"/>
  <c r="BH385"/>
  <c r="BG385"/>
  <c r="BF385"/>
  <c r="T385"/>
  <c r="T384"/>
  <c r="R385"/>
  <c r="R384"/>
  <c r="P385"/>
  <c r="P384"/>
  <c r="BK385"/>
  <c r="BK384"/>
  <c r="J384"/>
  <c r="J385"/>
  <c r="BE385"/>
  <c r="J68"/>
  <c r="BI375"/>
  <c r="BH375"/>
  <c r="BG375"/>
  <c r="BF375"/>
  <c r="T375"/>
  <c r="R375"/>
  <c r="P375"/>
  <c r="BK375"/>
  <c r="J375"/>
  <c r="BE375"/>
  <c r="BI370"/>
  <c r="BH370"/>
  <c r="BG370"/>
  <c r="BF370"/>
  <c r="T370"/>
  <c r="R370"/>
  <c r="P370"/>
  <c r="BK370"/>
  <c r="J370"/>
  <c r="BE370"/>
  <c r="BI367"/>
  <c r="BH367"/>
  <c r="BG367"/>
  <c r="BF367"/>
  <c r="T367"/>
  <c r="R367"/>
  <c r="P367"/>
  <c r="BK367"/>
  <c r="J367"/>
  <c r="BE367"/>
  <c r="BI364"/>
  <c r="BH364"/>
  <c r="BG364"/>
  <c r="BF364"/>
  <c r="T364"/>
  <c r="R364"/>
  <c r="P364"/>
  <c r="BK364"/>
  <c r="J364"/>
  <c r="BE364"/>
  <c r="BI361"/>
  <c r="BH361"/>
  <c r="BG361"/>
  <c r="BF361"/>
  <c r="T361"/>
  <c r="T360"/>
  <c r="R361"/>
  <c r="R360"/>
  <c r="P361"/>
  <c r="P360"/>
  <c r="BK361"/>
  <c r="BK360"/>
  <c r="J360"/>
  <c r="J361"/>
  <c r="BE361"/>
  <c r="J67"/>
  <c r="BI356"/>
  <c r="BH356"/>
  <c r="BG356"/>
  <c r="BF356"/>
  <c r="T356"/>
  <c r="R356"/>
  <c r="P356"/>
  <c r="BK356"/>
  <c r="J356"/>
  <c r="BE356"/>
  <c r="BI353"/>
  <c r="BH353"/>
  <c r="BG353"/>
  <c r="BF353"/>
  <c r="T353"/>
  <c r="R353"/>
  <c r="P353"/>
  <c r="BK353"/>
  <c r="J353"/>
  <c r="BE353"/>
  <c r="BI350"/>
  <c r="BH350"/>
  <c r="BG350"/>
  <c r="BF350"/>
  <c r="T350"/>
  <c r="R350"/>
  <c r="P350"/>
  <c r="BK350"/>
  <c r="J350"/>
  <c r="BE350"/>
  <c r="BI347"/>
  <c r="BH347"/>
  <c r="BG347"/>
  <c r="BF347"/>
  <c r="T347"/>
  <c r="R347"/>
  <c r="P347"/>
  <c r="BK347"/>
  <c r="J347"/>
  <c r="BE347"/>
  <c r="BI344"/>
  <c r="BH344"/>
  <c r="BG344"/>
  <c r="BF344"/>
  <c r="T344"/>
  <c r="R344"/>
  <c r="P344"/>
  <c r="BK344"/>
  <c r="J344"/>
  <c r="BE344"/>
  <c r="BI341"/>
  <c r="BH341"/>
  <c r="BG341"/>
  <c r="BF341"/>
  <c r="T341"/>
  <c r="T340"/>
  <c r="R341"/>
  <c r="R340"/>
  <c r="P341"/>
  <c r="P340"/>
  <c r="BK341"/>
  <c r="BK340"/>
  <c r="J340"/>
  <c r="J341"/>
  <c r="BE341"/>
  <c r="J66"/>
  <c r="BI337"/>
  <c r="BH337"/>
  <c r="BG337"/>
  <c r="BF337"/>
  <c r="T337"/>
  <c r="R337"/>
  <c r="P337"/>
  <c r="BK337"/>
  <c r="J337"/>
  <c r="BE337"/>
  <c r="BI334"/>
  <c r="BH334"/>
  <c r="BG334"/>
  <c r="BF334"/>
  <c r="T334"/>
  <c r="R334"/>
  <c r="P334"/>
  <c r="BK334"/>
  <c r="J334"/>
  <c r="BE334"/>
  <c r="BI332"/>
  <c r="BH332"/>
  <c r="BG332"/>
  <c r="BF332"/>
  <c r="T332"/>
  <c r="R332"/>
  <c r="P332"/>
  <c r="BK332"/>
  <c r="J332"/>
  <c r="BE332"/>
  <c r="BI329"/>
  <c r="BH329"/>
  <c r="BG329"/>
  <c r="BF329"/>
  <c r="T329"/>
  <c r="R329"/>
  <c r="P329"/>
  <c r="BK329"/>
  <c r="J329"/>
  <c r="BE329"/>
  <c r="BI326"/>
  <c r="BH326"/>
  <c r="BG326"/>
  <c r="BF326"/>
  <c r="T326"/>
  <c r="R326"/>
  <c r="P326"/>
  <c r="BK326"/>
  <c r="J326"/>
  <c r="BE326"/>
  <c r="BI323"/>
  <c r="BH323"/>
  <c r="BG323"/>
  <c r="BF323"/>
  <c r="T323"/>
  <c r="T322"/>
  <c r="R323"/>
  <c r="R322"/>
  <c r="P323"/>
  <c r="P322"/>
  <c r="BK323"/>
  <c r="BK322"/>
  <c r="J322"/>
  <c r="J323"/>
  <c r="BE323"/>
  <c r="J65"/>
  <c r="BI318"/>
  <c r="BH318"/>
  <c r="BG318"/>
  <c r="BF318"/>
  <c r="T318"/>
  <c r="R318"/>
  <c r="P318"/>
  <c r="BK318"/>
  <c r="J318"/>
  <c r="BE318"/>
  <c r="BI314"/>
  <c r="BH314"/>
  <c r="BG314"/>
  <c r="BF314"/>
  <c r="T314"/>
  <c r="R314"/>
  <c r="P314"/>
  <c r="BK314"/>
  <c r="J314"/>
  <c r="BE314"/>
  <c r="BI309"/>
  <c r="BH309"/>
  <c r="BG309"/>
  <c r="BF309"/>
  <c r="T309"/>
  <c r="R309"/>
  <c r="P309"/>
  <c r="BK309"/>
  <c r="J309"/>
  <c r="BE309"/>
  <c r="BI305"/>
  <c r="BH305"/>
  <c r="BG305"/>
  <c r="BF305"/>
  <c r="T305"/>
  <c r="R305"/>
  <c r="P305"/>
  <c r="BK305"/>
  <c r="J305"/>
  <c r="BE305"/>
  <c r="BI302"/>
  <c r="BH302"/>
  <c r="BG302"/>
  <c r="BF302"/>
  <c r="T302"/>
  <c r="R302"/>
  <c r="P302"/>
  <c r="BK302"/>
  <c r="J302"/>
  <c r="BE302"/>
  <c r="BI298"/>
  <c r="BH298"/>
  <c r="BG298"/>
  <c r="BF298"/>
  <c r="T298"/>
  <c r="R298"/>
  <c r="P298"/>
  <c r="BK298"/>
  <c r="J298"/>
  <c r="BE298"/>
  <c r="BI294"/>
  <c r="BH294"/>
  <c r="BG294"/>
  <c r="BF294"/>
  <c r="T294"/>
  <c r="R294"/>
  <c r="P294"/>
  <c r="BK294"/>
  <c r="J294"/>
  <c r="BE294"/>
  <c r="BI290"/>
  <c r="BH290"/>
  <c r="BG290"/>
  <c r="BF290"/>
  <c r="T290"/>
  <c r="R290"/>
  <c r="P290"/>
  <c r="BK290"/>
  <c r="J290"/>
  <c r="BE290"/>
  <c r="BI287"/>
  <c r="BH287"/>
  <c r="BG287"/>
  <c r="BF287"/>
  <c r="T287"/>
  <c r="R287"/>
  <c r="P287"/>
  <c r="BK287"/>
  <c r="J287"/>
  <c r="BE287"/>
  <c r="BI284"/>
  <c r="BH284"/>
  <c r="BG284"/>
  <c r="BF284"/>
  <c r="T284"/>
  <c r="T283"/>
  <c r="R284"/>
  <c r="R283"/>
  <c r="P284"/>
  <c r="P283"/>
  <c r="BK284"/>
  <c r="BK283"/>
  <c r="J283"/>
  <c r="J284"/>
  <c r="BE284"/>
  <c r="J64"/>
  <c r="BI279"/>
  <c r="BH279"/>
  <c r="BG279"/>
  <c r="BF279"/>
  <c r="T279"/>
  <c r="T278"/>
  <c r="R279"/>
  <c r="R278"/>
  <c r="P279"/>
  <c r="P278"/>
  <c r="BK279"/>
  <c r="BK278"/>
  <c r="J278"/>
  <c r="J279"/>
  <c r="BE279"/>
  <c r="J63"/>
  <c r="BI276"/>
  <c r="BH276"/>
  <c r="BG276"/>
  <c r="BF276"/>
  <c r="T276"/>
  <c r="T275"/>
  <c r="R276"/>
  <c r="R275"/>
  <c r="P276"/>
  <c r="P275"/>
  <c r="BK276"/>
  <c r="BK275"/>
  <c r="J275"/>
  <c r="J276"/>
  <c r="BE276"/>
  <c r="J62"/>
  <c r="BI271"/>
  <c r="BH271"/>
  <c r="BG271"/>
  <c r="BF271"/>
  <c r="T271"/>
  <c r="R271"/>
  <c r="P271"/>
  <c r="BK271"/>
  <c r="J271"/>
  <c r="BE271"/>
  <c r="BI267"/>
  <c r="BH267"/>
  <c r="BG267"/>
  <c r="BF267"/>
  <c r="T267"/>
  <c r="R267"/>
  <c r="P267"/>
  <c r="BK267"/>
  <c r="J267"/>
  <c r="BE267"/>
  <c r="BI264"/>
  <c r="BH264"/>
  <c r="BG264"/>
  <c r="BF264"/>
  <c r="T264"/>
  <c r="R264"/>
  <c r="P264"/>
  <c r="BK264"/>
  <c r="J264"/>
  <c r="BE264"/>
  <c r="BI260"/>
  <c r="BH260"/>
  <c r="BG260"/>
  <c r="BF260"/>
  <c r="T260"/>
  <c r="R260"/>
  <c r="P260"/>
  <c r="BK260"/>
  <c r="J260"/>
  <c r="BE260"/>
  <c r="BI256"/>
  <c r="BH256"/>
  <c r="BG256"/>
  <c r="BF256"/>
  <c r="T256"/>
  <c r="R256"/>
  <c r="P256"/>
  <c r="BK256"/>
  <c r="J256"/>
  <c r="BE256"/>
  <c r="BI251"/>
  <c r="BH251"/>
  <c r="BG251"/>
  <c r="BF251"/>
  <c r="T251"/>
  <c r="R251"/>
  <c r="P251"/>
  <c r="BK251"/>
  <c r="J251"/>
  <c r="BE251"/>
  <c r="BI246"/>
  <c r="BH246"/>
  <c r="BG246"/>
  <c r="BF246"/>
  <c r="T246"/>
  <c r="R246"/>
  <c r="P246"/>
  <c r="BK246"/>
  <c r="J246"/>
  <c r="BE246"/>
  <c r="BI241"/>
  <c r="BH241"/>
  <c r="BG241"/>
  <c r="BF241"/>
  <c r="T241"/>
  <c r="R241"/>
  <c r="P241"/>
  <c r="BK241"/>
  <c r="J241"/>
  <c r="BE241"/>
  <c r="BI236"/>
  <c r="BH236"/>
  <c r="BG236"/>
  <c r="BF236"/>
  <c r="T236"/>
  <c r="R236"/>
  <c r="P236"/>
  <c r="BK236"/>
  <c r="J236"/>
  <c r="BE236"/>
  <c r="BI232"/>
  <c r="BH232"/>
  <c r="BG232"/>
  <c r="BF232"/>
  <c r="T232"/>
  <c r="R232"/>
  <c r="P232"/>
  <c r="BK232"/>
  <c r="J232"/>
  <c r="BE232"/>
  <c r="BI227"/>
  <c r="BH227"/>
  <c r="BG227"/>
  <c r="BF227"/>
  <c r="T227"/>
  <c r="R227"/>
  <c r="P227"/>
  <c r="BK227"/>
  <c r="J227"/>
  <c r="BE227"/>
  <c r="BI222"/>
  <c r="BH222"/>
  <c r="BG222"/>
  <c r="BF222"/>
  <c r="T222"/>
  <c r="R222"/>
  <c r="P222"/>
  <c r="BK222"/>
  <c r="J222"/>
  <c r="BE222"/>
  <c r="BI217"/>
  <c r="BH217"/>
  <c r="BG217"/>
  <c r="BF217"/>
  <c r="T217"/>
  <c r="R217"/>
  <c r="P217"/>
  <c r="BK217"/>
  <c r="J217"/>
  <c r="BE217"/>
  <c r="BI212"/>
  <c r="BH212"/>
  <c r="BG212"/>
  <c r="BF212"/>
  <c r="T212"/>
  <c r="R212"/>
  <c r="P212"/>
  <c r="BK212"/>
  <c r="J212"/>
  <c r="BE212"/>
  <c r="BI207"/>
  <c r="BH207"/>
  <c r="BG207"/>
  <c r="BF207"/>
  <c r="T207"/>
  <c r="R207"/>
  <c r="P207"/>
  <c r="BK207"/>
  <c r="J207"/>
  <c r="BE207"/>
  <c r="BI202"/>
  <c r="BH202"/>
  <c r="BG202"/>
  <c r="BF202"/>
  <c r="T202"/>
  <c r="R202"/>
  <c r="P202"/>
  <c r="BK202"/>
  <c r="J202"/>
  <c r="BE202"/>
  <c r="BI200"/>
  <c r="BH200"/>
  <c r="BG200"/>
  <c r="BF200"/>
  <c r="T200"/>
  <c r="R200"/>
  <c r="P200"/>
  <c r="BK200"/>
  <c r="J200"/>
  <c r="BE200"/>
  <c r="BI196"/>
  <c r="BH196"/>
  <c r="BG196"/>
  <c r="BF196"/>
  <c r="T196"/>
  <c r="R196"/>
  <c r="P196"/>
  <c r="BK196"/>
  <c r="J196"/>
  <c r="BE196"/>
  <c r="BI191"/>
  <c r="BH191"/>
  <c r="BG191"/>
  <c r="BF191"/>
  <c r="T191"/>
  <c r="R191"/>
  <c r="P191"/>
  <c r="BK191"/>
  <c r="J191"/>
  <c r="BE191"/>
  <c r="BI186"/>
  <c r="BH186"/>
  <c r="BG186"/>
  <c r="BF186"/>
  <c r="T186"/>
  <c r="R186"/>
  <c r="P186"/>
  <c r="BK186"/>
  <c r="J186"/>
  <c r="BE186"/>
  <c r="BI181"/>
  <c r="BH181"/>
  <c r="BG181"/>
  <c r="BF181"/>
  <c r="T181"/>
  <c r="R181"/>
  <c r="P181"/>
  <c r="BK181"/>
  <c r="J181"/>
  <c r="BE181"/>
  <c r="BI176"/>
  <c r="BH176"/>
  <c r="BG176"/>
  <c r="BF176"/>
  <c r="T176"/>
  <c r="R176"/>
  <c r="P176"/>
  <c r="BK176"/>
  <c r="J176"/>
  <c r="BE176"/>
  <c r="BI171"/>
  <c r="BH171"/>
  <c r="BG171"/>
  <c r="BF171"/>
  <c r="T171"/>
  <c r="R171"/>
  <c r="P171"/>
  <c r="BK171"/>
  <c r="J171"/>
  <c r="BE171"/>
  <c r="BI166"/>
  <c r="BH166"/>
  <c r="BG166"/>
  <c r="BF166"/>
  <c r="T166"/>
  <c r="R166"/>
  <c r="P166"/>
  <c r="BK166"/>
  <c r="J166"/>
  <c r="BE166"/>
  <c r="BI161"/>
  <c r="BH161"/>
  <c r="BG161"/>
  <c r="BF161"/>
  <c r="T161"/>
  <c r="R161"/>
  <c r="P161"/>
  <c r="BK161"/>
  <c r="J161"/>
  <c r="BE161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6"/>
  <c r="BH126"/>
  <c r="BG126"/>
  <c r="BF126"/>
  <c r="T126"/>
  <c r="R126"/>
  <c r="P126"/>
  <c r="BK126"/>
  <c r="J126"/>
  <c r="BE126"/>
  <c r="BI122"/>
  <c r="BH122"/>
  <c r="BG122"/>
  <c r="BF122"/>
  <c r="T122"/>
  <c r="R122"/>
  <c r="P122"/>
  <c r="BK122"/>
  <c r="J122"/>
  <c r="BE122"/>
  <c r="BI119"/>
  <c r="BH119"/>
  <c r="BG119"/>
  <c r="BF119"/>
  <c r="T119"/>
  <c r="R119"/>
  <c r="P119"/>
  <c r="BK119"/>
  <c r="J119"/>
  <c r="BE119"/>
  <c r="BI115"/>
  <c r="BH115"/>
  <c r="BG115"/>
  <c r="BF115"/>
  <c r="T115"/>
  <c r="R115"/>
  <c r="P115"/>
  <c r="BK115"/>
  <c r="J115"/>
  <c r="BE115"/>
  <c r="BI111"/>
  <c r="BH111"/>
  <c r="BG111"/>
  <c r="BF111"/>
  <c r="T111"/>
  <c r="R111"/>
  <c r="P111"/>
  <c r="BK111"/>
  <c r="J111"/>
  <c r="BE111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99"/>
  <c r="BH99"/>
  <c r="BG99"/>
  <c r="BF99"/>
  <c r="T99"/>
  <c r="R99"/>
  <c r="P99"/>
  <c r="BK99"/>
  <c r="J99"/>
  <c r="BE99"/>
  <c r="BI95"/>
  <c r="BH95"/>
  <c r="BG95"/>
  <c r="BF95"/>
  <c r="T95"/>
  <c r="R95"/>
  <c r="P95"/>
  <c r="BK95"/>
  <c r="J95"/>
  <c r="BE95"/>
  <c r="BI91"/>
  <c r="F37"/>
  <c i="1" r="BD59"/>
  <c i="6" r="BH91"/>
  <c r="F36"/>
  <c i="1" r="BC59"/>
  <c i="6" r="BG91"/>
  <c r="F35"/>
  <c i="1" r="BB59"/>
  <c i="6" r="BF91"/>
  <c r="J34"/>
  <c i="1" r="AW59"/>
  <c i="6" r="F34"/>
  <c i="1" r="BA59"/>
  <c i="6" r="T91"/>
  <c r="T90"/>
  <c r="T89"/>
  <c r="T88"/>
  <c r="R91"/>
  <c r="R90"/>
  <c r="R89"/>
  <c r="R88"/>
  <c r="P91"/>
  <c r="P90"/>
  <c r="P89"/>
  <c r="P88"/>
  <c i="1" r="AU59"/>
  <c i="6" r="BK91"/>
  <c r="BK90"/>
  <c r="J90"/>
  <c r="BK89"/>
  <c r="J89"/>
  <c r="BK88"/>
  <c r="J88"/>
  <c r="J59"/>
  <c r="J30"/>
  <c i="1" r="AG59"/>
  <c i="6" r="J91"/>
  <c r="BE91"/>
  <c r="J33"/>
  <c i="1" r="AV59"/>
  <c i="6" r="F33"/>
  <c i="1" r="AZ59"/>
  <c i="6" r="J61"/>
  <c r="J60"/>
  <c r="J84"/>
  <c r="F84"/>
  <c r="F82"/>
  <c r="E80"/>
  <c r="J54"/>
  <c r="F54"/>
  <c r="F52"/>
  <c r="E50"/>
  <c r="J39"/>
  <c r="J24"/>
  <c r="E24"/>
  <c r="J85"/>
  <c r="J55"/>
  <c r="J23"/>
  <c r="J18"/>
  <c r="E18"/>
  <c r="F85"/>
  <c r="F55"/>
  <c r="J17"/>
  <c r="J12"/>
  <c r="J82"/>
  <c r="J52"/>
  <c r="E7"/>
  <c r="E78"/>
  <c r="E48"/>
  <c i="5" r="J37"/>
  <c r="J36"/>
  <c i="1" r="AY58"/>
  <c i="5" r="J35"/>
  <c i="1" r="AX58"/>
  <c i="5" r="BI313"/>
  <c r="BH313"/>
  <c r="BG313"/>
  <c r="BF313"/>
  <c r="T313"/>
  <c r="R313"/>
  <c r="P313"/>
  <c r="BK313"/>
  <c r="J313"/>
  <c r="BE313"/>
  <c r="BI310"/>
  <c r="BH310"/>
  <c r="BG310"/>
  <c r="BF310"/>
  <c r="T310"/>
  <c r="T309"/>
  <c r="T308"/>
  <c r="R310"/>
  <c r="R309"/>
  <c r="R308"/>
  <c r="P310"/>
  <c r="P309"/>
  <c r="P308"/>
  <c r="BK310"/>
  <c r="BK309"/>
  <c r="J309"/>
  <c r="BK308"/>
  <c r="J308"/>
  <c r="J310"/>
  <c r="BE310"/>
  <c r="J71"/>
  <c r="J70"/>
  <c r="BI305"/>
  <c r="BH305"/>
  <c r="BG305"/>
  <c r="BF305"/>
  <c r="T305"/>
  <c r="T304"/>
  <c r="R305"/>
  <c r="R304"/>
  <c r="P305"/>
  <c r="P304"/>
  <c r="BK305"/>
  <c r="BK304"/>
  <c r="J304"/>
  <c r="J305"/>
  <c r="BE305"/>
  <c r="J69"/>
  <c r="BI298"/>
  <c r="BH298"/>
  <c r="BG298"/>
  <c r="BF298"/>
  <c r="T298"/>
  <c r="R298"/>
  <c r="P298"/>
  <c r="BK298"/>
  <c r="J298"/>
  <c r="BE298"/>
  <c r="BI293"/>
  <c r="BH293"/>
  <c r="BG293"/>
  <c r="BF293"/>
  <c r="T293"/>
  <c r="R293"/>
  <c r="P293"/>
  <c r="BK293"/>
  <c r="J293"/>
  <c r="BE293"/>
  <c r="BI290"/>
  <c r="BH290"/>
  <c r="BG290"/>
  <c r="BF290"/>
  <c r="T290"/>
  <c r="R290"/>
  <c r="P290"/>
  <c r="BK290"/>
  <c r="J290"/>
  <c r="BE290"/>
  <c r="BI287"/>
  <c r="BH287"/>
  <c r="BG287"/>
  <c r="BF287"/>
  <c r="T287"/>
  <c r="R287"/>
  <c r="P287"/>
  <c r="BK287"/>
  <c r="J287"/>
  <c r="BE287"/>
  <c r="BI284"/>
  <c r="BH284"/>
  <c r="BG284"/>
  <c r="BF284"/>
  <c r="T284"/>
  <c r="T283"/>
  <c r="R284"/>
  <c r="R283"/>
  <c r="P284"/>
  <c r="P283"/>
  <c r="BK284"/>
  <c r="BK283"/>
  <c r="J283"/>
  <c r="J284"/>
  <c r="BE284"/>
  <c r="J68"/>
  <c r="BI280"/>
  <c r="BH280"/>
  <c r="BG280"/>
  <c r="BF280"/>
  <c r="T280"/>
  <c r="R280"/>
  <c r="P280"/>
  <c r="BK280"/>
  <c r="J280"/>
  <c r="BE280"/>
  <c r="BI277"/>
  <c r="BH277"/>
  <c r="BG277"/>
  <c r="BF277"/>
  <c r="T277"/>
  <c r="R277"/>
  <c r="P277"/>
  <c r="BK277"/>
  <c r="J277"/>
  <c r="BE277"/>
  <c r="BI274"/>
  <c r="BH274"/>
  <c r="BG274"/>
  <c r="BF274"/>
  <c r="T274"/>
  <c r="T273"/>
  <c r="R274"/>
  <c r="R273"/>
  <c r="P274"/>
  <c r="P273"/>
  <c r="BK274"/>
  <c r="BK273"/>
  <c r="J273"/>
  <c r="J274"/>
  <c r="BE274"/>
  <c r="J67"/>
  <c r="BI271"/>
  <c r="BH271"/>
  <c r="BG271"/>
  <c r="BF271"/>
  <c r="T271"/>
  <c r="R271"/>
  <c r="P271"/>
  <c r="BK271"/>
  <c r="J271"/>
  <c r="BE271"/>
  <c r="BI269"/>
  <c r="BH269"/>
  <c r="BG269"/>
  <c r="BF269"/>
  <c r="T269"/>
  <c r="R269"/>
  <c r="P269"/>
  <c r="BK269"/>
  <c r="J269"/>
  <c r="BE269"/>
  <c r="BI266"/>
  <c r="BH266"/>
  <c r="BG266"/>
  <c r="BF266"/>
  <c r="T266"/>
  <c r="R266"/>
  <c r="P266"/>
  <c r="BK266"/>
  <c r="J266"/>
  <c r="BE266"/>
  <c r="BI264"/>
  <c r="BH264"/>
  <c r="BG264"/>
  <c r="BF264"/>
  <c r="T264"/>
  <c r="R264"/>
  <c r="P264"/>
  <c r="BK264"/>
  <c r="J264"/>
  <c r="BE264"/>
  <c r="BI261"/>
  <c r="BH261"/>
  <c r="BG261"/>
  <c r="BF261"/>
  <c r="T261"/>
  <c r="T260"/>
  <c r="R261"/>
  <c r="R260"/>
  <c r="P261"/>
  <c r="P260"/>
  <c r="BK261"/>
  <c r="BK260"/>
  <c r="J260"/>
  <c r="J261"/>
  <c r="BE261"/>
  <c r="J66"/>
  <c r="BI256"/>
  <c r="BH256"/>
  <c r="BG256"/>
  <c r="BF256"/>
  <c r="T256"/>
  <c r="T255"/>
  <c r="R256"/>
  <c r="R255"/>
  <c r="P256"/>
  <c r="P255"/>
  <c r="BK256"/>
  <c r="BK255"/>
  <c r="J255"/>
  <c r="J256"/>
  <c r="BE256"/>
  <c r="J65"/>
  <c r="BI251"/>
  <c r="BH251"/>
  <c r="BG251"/>
  <c r="BF251"/>
  <c r="T251"/>
  <c r="R251"/>
  <c r="P251"/>
  <c r="BK251"/>
  <c r="J251"/>
  <c r="BE251"/>
  <c r="BI248"/>
  <c r="BH248"/>
  <c r="BG248"/>
  <c r="BF248"/>
  <c r="T248"/>
  <c r="R248"/>
  <c r="P248"/>
  <c r="BK248"/>
  <c r="J248"/>
  <c r="BE248"/>
  <c r="BI245"/>
  <c r="BH245"/>
  <c r="BG245"/>
  <c r="BF245"/>
  <c r="T245"/>
  <c r="R245"/>
  <c r="P245"/>
  <c r="BK245"/>
  <c r="J245"/>
  <c r="BE245"/>
  <c r="BI241"/>
  <c r="BH241"/>
  <c r="BG241"/>
  <c r="BF241"/>
  <c r="T241"/>
  <c r="R241"/>
  <c r="P241"/>
  <c r="BK241"/>
  <c r="J241"/>
  <c r="BE241"/>
  <c r="BI237"/>
  <c r="BH237"/>
  <c r="BG237"/>
  <c r="BF237"/>
  <c r="T237"/>
  <c r="R237"/>
  <c r="P237"/>
  <c r="BK237"/>
  <c r="J237"/>
  <c r="BE237"/>
  <c r="BI234"/>
  <c r="BH234"/>
  <c r="BG234"/>
  <c r="BF234"/>
  <c r="T234"/>
  <c r="T233"/>
  <c r="R234"/>
  <c r="R233"/>
  <c r="P234"/>
  <c r="P233"/>
  <c r="BK234"/>
  <c r="BK233"/>
  <c r="J233"/>
  <c r="J234"/>
  <c r="BE234"/>
  <c r="J64"/>
  <c r="BI231"/>
  <c r="BH231"/>
  <c r="BG231"/>
  <c r="BF231"/>
  <c r="T231"/>
  <c r="R231"/>
  <c r="P231"/>
  <c r="BK231"/>
  <c r="J231"/>
  <c r="BE231"/>
  <c r="BI228"/>
  <c r="BH228"/>
  <c r="BG228"/>
  <c r="BF228"/>
  <c r="T228"/>
  <c r="R228"/>
  <c r="P228"/>
  <c r="BK228"/>
  <c r="J228"/>
  <c r="BE228"/>
  <c r="BI224"/>
  <c r="BH224"/>
  <c r="BG224"/>
  <c r="BF224"/>
  <c r="T224"/>
  <c r="T223"/>
  <c r="R224"/>
  <c r="R223"/>
  <c r="P224"/>
  <c r="P223"/>
  <c r="BK224"/>
  <c r="BK223"/>
  <c r="J223"/>
  <c r="J224"/>
  <c r="BE224"/>
  <c r="J63"/>
  <c r="BI220"/>
  <c r="BH220"/>
  <c r="BG220"/>
  <c r="BF220"/>
  <c r="T220"/>
  <c r="R220"/>
  <c r="P220"/>
  <c r="BK220"/>
  <c r="J220"/>
  <c r="BE220"/>
  <c r="BI217"/>
  <c r="BH217"/>
  <c r="BG217"/>
  <c r="BF217"/>
  <c r="T217"/>
  <c r="T216"/>
  <c r="R217"/>
  <c r="R216"/>
  <c r="P217"/>
  <c r="P216"/>
  <c r="BK217"/>
  <c r="BK216"/>
  <c r="J216"/>
  <c r="J217"/>
  <c r="BE217"/>
  <c r="J62"/>
  <c r="BI212"/>
  <c r="BH212"/>
  <c r="BG212"/>
  <c r="BF212"/>
  <c r="T212"/>
  <c r="R212"/>
  <c r="P212"/>
  <c r="BK212"/>
  <c r="J212"/>
  <c r="BE212"/>
  <c r="BI207"/>
  <c r="BH207"/>
  <c r="BG207"/>
  <c r="BF207"/>
  <c r="T207"/>
  <c r="R207"/>
  <c r="P207"/>
  <c r="BK207"/>
  <c r="J207"/>
  <c r="BE207"/>
  <c r="BI202"/>
  <c r="BH202"/>
  <c r="BG202"/>
  <c r="BF202"/>
  <c r="T202"/>
  <c r="R202"/>
  <c r="P202"/>
  <c r="BK202"/>
  <c r="J202"/>
  <c r="BE202"/>
  <c r="BI198"/>
  <c r="BH198"/>
  <c r="BG198"/>
  <c r="BF198"/>
  <c r="T198"/>
  <c r="R198"/>
  <c r="P198"/>
  <c r="BK198"/>
  <c r="J198"/>
  <c r="BE198"/>
  <c r="BI193"/>
  <c r="BH193"/>
  <c r="BG193"/>
  <c r="BF193"/>
  <c r="T193"/>
  <c r="R193"/>
  <c r="P193"/>
  <c r="BK193"/>
  <c r="J193"/>
  <c r="BE193"/>
  <c r="BI188"/>
  <c r="BH188"/>
  <c r="BG188"/>
  <c r="BF188"/>
  <c r="T188"/>
  <c r="R188"/>
  <c r="P188"/>
  <c r="BK188"/>
  <c r="J188"/>
  <c r="BE188"/>
  <c r="BI183"/>
  <c r="BH183"/>
  <c r="BG183"/>
  <c r="BF183"/>
  <c r="T183"/>
  <c r="R183"/>
  <c r="P183"/>
  <c r="BK183"/>
  <c r="J183"/>
  <c r="BE183"/>
  <c r="BI178"/>
  <c r="BH178"/>
  <c r="BG178"/>
  <c r="BF178"/>
  <c r="T178"/>
  <c r="R178"/>
  <c r="P178"/>
  <c r="BK178"/>
  <c r="J178"/>
  <c r="BE178"/>
  <c r="BI173"/>
  <c r="BH173"/>
  <c r="BG173"/>
  <c r="BF173"/>
  <c r="T173"/>
  <c r="R173"/>
  <c r="P173"/>
  <c r="BK173"/>
  <c r="J173"/>
  <c r="BE173"/>
  <c r="BI168"/>
  <c r="BH168"/>
  <c r="BG168"/>
  <c r="BF168"/>
  <c r="T168"/>
  <c r="R168"/>
  <c r="P168"/>
  <c r="BK168"/>
  <c r="J168"/>
  <c r="BE168"/>
  <c r="BI165"/>
  <c r="BH165"/>
  <c r="BG165"/>
  <c r="BF165"/>
  <c r="T165"/>
  <c r="R165"/>
  <c r="P165"/>
  <c r="BK165"/>
  <c r="J165"/>
  <c r="BE165"/>
  <c r="BI161"/>
  <c r="BH161"/>
  <c r="BG161"/>
  <c r="BF161"/>
  <c r="T161"/>
  <c r="R161"/>
  <c r="P161"/>
  <c r="BK161"/>
  <c r="J161"/>
  <c r="BE161"/>
  <c r="BI156"/>
  <c r="BH156"/>
  <c r="BG156"/>
  <c r="BF156"/>
  <c r="T156"/>
  <c r="R156"/>
  <c r="P156"/>
  <c r="BK156"/>
  <c r="J156"/>
  <c r="BE156"/>
  <c r="BI151"/>
  <c r="BH151"/>
  <c r="BG151"/>
  <c r="BF151"/>
  <c r="T151"/>
  <c r="R151"/>
  <c r="P151"/>
  <c r="BK151"/>
  <c r="J151"/>
  <c r="BE151"/>
  <c r="BI146"/>
  <c r="BH146"/>
  <c r="BG146"/>
  <c r="BF146"/>
  <c r="T146"/>
  <c r="R146"/>
  <c r="P146"/>
  <c r="BK146"/>
  <c r="J146"/>
  <c r="BE146"/>
  <c r="BI141"/>
  <c r="BH141"/>
  <c r="BG141"/>
  <c r="BF141"/>
  <c r="T141"/>
  <c r="R141"/>
  <c r="P141"/>
  <c r="BK141"/>
  <c r="J141"/>
  <c r="BE141"/>
  <c r="BI136"/>
  <c r="BH136"/>
  <c r="BG136"/>
  <c r="BF136"/>
  <c r="T136"/>
  <c r="R136"/>
  <c r="P136"/>
  <c r="BK136"/>
  <c r="J136"/>
  <c r="BE136"/>
  <c r="BI131"/>
  <c r="BH131"/>
  <c r="BG131"/>
  <c r="BF131"/>
  <c r="T131"/>
  <c r="R131"/>
  <c r="P131"/>
  <c r="BK131"/>
  <c r="J131"/>
  <c r="BE131"/>
  <c r="BI126"/>
  <c r="BH126"/>
  <c r="BG126"/>
  <c r="BF126"/>
  <c r="T126"/>
  <c r="R126"/>
  <c r="P126"/>
  <c r="BK126"/>
  <c r="J126"/>
  <c r="BE126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0"/>
  <c r="BH110"/>
  <c r="BG110"/>
  <c r="BF110"/>
  <c r="T110"/>
  <c r="R110"/>
  <c r="P110"/>
  <c r="BK110"/>
  <c r="J110"/>
  <c r="BE110"/>
  <c r="BI106"/>
  <c r="BH106"/>
  <c r="BG106"/>
  <c r="BF106"/>
  <c r="T106"/>
  <c r="R106"/>
  <c r="P106"/>
  <c r="BK106"/>
  <c r="J106"/>
  <c r="BE106"/>
  <c r="BI102"/>
  <c r="BH102"/>
  <c r="BG102"/>
  <c r="BF102"/>
  <c r="T102"/>
  <c r="R102"/>
  <c r="P102"/>
  <c r="BK102"/>
  <c r="J102"/>
  <c r="BE102"/>
  <c r="BI98"/>
  <c r="BH98"/>
  <c r="BG98"/>
  <c r="BF98"/>
  <c r="T98"/>
  <c r="R98"/>
  <c r="P98"/>
  <c r="BK98"/>
  <c r="J98"/>
  <c r="BE98"/>
  <c r="BI94"/>
  <c r="F37"/>
  <c i="1" r="BD58"/>
  <c i="5" r="BH94"/>
  <c r="F36"/>
  <c i="1" r="BC58"/>
  <c i="5" r="BG94"/>
  <c r="F35"/>
  <c i="1" r="BB58"/>
  <c i="5" r="BF94"/>
  <c r="J34"/>
  <c i="1" r="AW58"/>
  <c i="5" r="F34"/>
  <c i="1" r="BA58"/>
  <c i="5" r="T94"/>
  <c r="T93"/>
  <c r="T92"/>
  <c r="T91"/>
  <c r="R94"/>
  <c r="R93"/>
  <c r="R92"/>
  <c r="R91"/>
  <c r="P94"/>
  <c r="P93"/>
  <c r="P92"/>
  <c r="P91"/>
  <c i="1" r="AU58"/>
  <c i="5" r="BK94"/>
  <c r="BK93"/>
  <c r="J93"/>
  <c r="BK92"/>
  <c r="J92"/>
  <c r="BK91"/>
  <c r="J91"/>
  <c r="J59"/>
  <c r="J30"/>
  <c i="1" r="AG58"/>
  <c i="5" r="J94"/>
  <c r="BE94"/>
  <c r="J33"/>
  <c i="1" r="AV58"/>
  <c i="5" r="F33"/>
  <c i="1" r="AZ58"/>
  <c i="5" r="J61"/>
  <c r="J60"/>
  <c r="J87"/>
  <c r="F87"/>
  <c r="F85"/>
  <c r="E83"/>
  <c r="J54"/>
  <c r="F54"/>
  <c r="F52"/>
  <c r="E50"/>
  <c r="J39"/>
  <c r="J24"/>
  <c r="E24"/>
  <c r="J88"/>
  <c r="J55"/>
  <c r="J23"/>
  <c r="J18"/>
  <c r="E18"/>
  <c r="F88"/>
  <c r="F55"/>
  <c r="J17"/>
  <c r="J12"/>
  <c r="J85"/>
  <c r="J52"/>
  <c r="E7"/>
  <c r="E81"/>
  <c r="E48"/>
  <c i="4" r="J37"/>
  <c r="J36"/>
  <c i="1" r="AY57"/>
  <c i="4" r="J35"/>
  <c i="1" r="AX57"/>
  <c i="4" r="BI407"/>
  <c r="BH407"/>
  <c r="BG407"/>
  <c r="BF407"/>
  <c r="T407"/>
  <c r="T406"/>
  <c r="R407"/>
  <c r="R406"/>
  <c r="P407"/>
  <c r="P406"/>
  <c r="BK407"/>
  <c r="BK406"/>
  <c r="J406"/>
  <c r="J407"/>
  <c r="BE407"/>
  <c r="J68"/>
  <c r="BI401"/>
  <c r="BH401"/>
  <c r="BG401"/>
  <c r="BF401"/>
  <c r="T401"/>
  <c r="R401"/>
  <c r="P401"/>
  <c r="BK401"/>
  <c r="J401"/>
  <c r="BE401"/>
  <c r="BI397"/>
  <c r="BH397"/>
  <c r="BG397"/>
  <c r="BF397"/>
  <c r="T397"/>
  <c r="R397"/>
  <c r="P397"/>
  <c r="BK397"/>
  <c r="J397"/>
  <c r="BE397"/>
  <c r="BI394"/>
  <c r="BH394"/>
  <c r="BG394"/>
  <c r="BF394"/>
  <c r="T394"/>
  <c r="R394"/>
  <c r="P394"/>
  <c r="BK394"/>
  <c r="J394"/>
  <c r="BE394"/>
  <c r="BI391"/>
  <c r="BH391"/>
  <c r="BG391"/>
  <c r="BF391"/>
  <c r="T391"/>
  <c r="R391"/>
  <c r="P391"/>
  <c r="BK391"/>
  <c r="J391"/>
  <c r="BE391"/>
  <c r="BI388"/>
  <c r="BH388"/>
  <c r="BG388"/>
  <c r="BF388"/>
  <c r="T388"/>
  <c r="T387"/>
  <c r="R388"/>
  <c r="R387"/>
  <c r="P388"/>
  <c r="P387"/>
  <c r="BK388"/>
  <c r="BK387"/>
  <c r="J387"/>
  <c r="J388"/>
  <c r="BE388"/>
  <c r="J67"/>
  <c r="BI384"/>
  <c r="BH384"/>
  <c r="BG384"/>
  <c r="BF384"/>
  <c r="T384"/>
  <c r="R384"/>
  <c r="P384"/>
  <c r="BK384"/>
  <c r="J384"/>
  <c r="BE384"/>
  <c r="BI381"/>
  <c r="BH381"/>
  <c r="BG381"/>
  <c r="BF381"/>
  <c r="T381"/>
  <c r="R381"/>
  <c r="P381"/>
  <c r="BK381"/>
  <c r="J381"/>
  <c r="BE381"/>
  <c r="BI378"/>
  <c r="BH378"/>
  <c r="BG378"/>
  <c r="BF378"/>
  <c r="T378"/>
  <c r="T377"/>
  <c r="R378"/>
  <c r="R377"/>
  <c r="P378"/>
  <c r="P377"/>
  <c r="BK378"/>
  <c r="BK377"/>
  <c r="J377"/>
  <c r="J378"/>
  <c r="BE378"/>
  <c r="J66"/>
  <c r="BI375"/>
  <c r="BH375"/>
  <c r="BG375"/>
  <c r="BF375"/>
  <c r="T375"/>
  <c r="R375"/>
  <c r="P375"/>
  <c r="BK375"/>
  <c r="J375"/>
  <c r="BE375"/>
  <c r="BI373"/>
  <c r="BH373"/>
  <c r="BG373"/>
  <c r="BF373"/>
  <c r="T373"/>
  <c r="R373"/>
  <c r="P373"/>
  <c r="BK373"/>
  <c r="J373"/>
  <c r="BE373"/>
  <c r="BI370"/>
  <c r="BH370"/>
  <c r="BG370"/>
  <c r="BF370"/>
  <c r="T370"/>
  <c r="R370"/>
  <c r="P370"/>
  <c r="BK370"/>
  <c r="J370"/>
  <c r="BE370"/>
  <c r="BI368"/>
  <c r="BH368"/>
  <c r="BG368"/>
  <c r="BF368"/>
  <c r="T368"/>
  <c r="R368"/>
  <c r="P368"/>
  <c r="BK368"/>
  <c r="J368"/>
  <c r="BE368"/>
  <c r="BI365"/>
  <c r="BH365"/>
  <c r="BG365"/>
  <c r="BF365"/>
  <c r="T365"/>
  <c r="R365"/>
  <c r="P365"/>
  <c r="BK365"/>
  <c r="J365"/>
  <c r="BE365"/>
  <c r="BI363"/>
  <c r="BH363"/>
  <c r="BG363"/>
  <c r="BF363"/>
  <c r="T363"/>
  <c r="R363"/>
  <c r="P363"/>
  <c r="BK363"/>
  <c r="J363"/>
  <c r="BE363"/>
  <c r="BI361"/>
  <c r="BH361"/>
  <c r="BG361"/>
  <c r="BF361"/>
  <c r="T361"/>
  <c r="R361"/>
  <c r="P361"/>
  <c r="BK361"/>
  <c r="J361"/>
  <c r="BE361"/>
  <c r="BI359"/>
  <c r="BH359"/>
  <c r="BG359"/>
  <c r="BF359"/>
  <c r="T359"/>
  <c r="R359"/>
  <c r="P359"/>
  <c r="BK359"/>
  <c r="J359"/>
  <c r="BE359"/>
  <c r="BI357"/>
  <c r="BH357"/>
  <c r="BG357"/>
  <c r="BF357"/>
  <c r="T357"/>
  <c r="R357"/>
  <c r="P357"/>
  <c r="BK357"/>
  <c r="J357"/>
  <c r="BE357"/>
  <c r="BI354"/>
  <c r="BH354"/>
  <c r="BG354"/>
  <c r="BF354"/>
  <c r="T354"/>
  <c r="R354"/>
  <c r="P354"/>
  <c r="BK354"/>
  <c r="J354"/>
  <c r="BE354"/>
  <c r="BI352"/>
  <c r="BH352"/>
  <c r="BG352"/>
  <c r="BF352"/>
  <c r="T352"/>
  <c r="R352"/>
  <c r="P352"/>
  <c r="BK352"/>
  <c r="J352"/>
  <c r="BE352"/>
  <c r="BI350"/>
  <c r="BH350"/>
  <c r="BG350"/>
  <c r="BF350"/>
  <c r="T350"/>
  <c r="R350"/>
  <c r="P350"/>
  <c r="BK350"/>
  <c r="J350"/>
  <c r="BE350"/>
  <c r="BI347"/>
  <c r="BH347"/>
  <c r="BG347"/>
  <c r="BF347"/>
  <c r="T347"/>
  <c r="R347"/>
  <c r="P347"/>
  <c r="BK347"/>
  <c r="J347"/>
  <c r="BE347"/>
  <c r="BI345"/>
  <c r="BH345"/>
  <c r="BG345"/>
  <c r="BF345"/>
  <c r="T345"/>
  <c r="R345"/>
  <c r="P345"/>
  <c r="BK345"/>
  <c r="J345"/>
  <c r="BE345"/>
  <c r="BI342"/>
  <c r="BH342"/>
  <c r="BG342"/>
  <c r="BF342"/>
  <c r="T342"/>
  <c r="R342"/>
  <c r="P342"/>
  <c r="BK342"/>
  <c r="J342"/>
  <c r="BE342"/>
  <c r="BI340"/>
  <c r="BH340"/>
  <c r="BG340"/>
  <c r="BF340"/>
  <c r="T340"/>
  <c r="R340"/>
  <c r="P340"/>
  <c r="BK340"/>
  <c r="J340"/>
  <c r="BE340"/>
  <c r="BI338"/>
  <c r="BH338"/>
  <c r="BG338"/>
  <c r="BF338"/>
  <c r="T338"/>
  <c r="R338"/>
  <c r="P338"/>
  <c r="BK338"/>
  <c r="J338"/>
  <c r="BE338"/>
  <c r="BI335"/>
  <c r="BH335"/>
  <c r="BG335"/>
  <c r="BF335"/>
  <c r="T335"/>
  <c r="R335"/>
  <c r="P335"/>
  <c r="BK335"/>
  <c r="J335"/>
  <c r="BE335"/>
  <c r="BI332"/>
  <c r="BH332"/>
  <c r="BG332"/>
  <c r="BF332"/>
  <c r="T332"/>
  <c r="R332"/>
  <c r="P332"/>
  <c r="BK332"/>
  <c r="J332"/>
  <c r="BE332"/>
  <c r="BI329"/>
  <c r="BH329"/>
  <c r="BG329"/>
  <c r="BF329"/>
  <c r="T329"/>
  <c r="R329"/>
  <c r="P329"/>
  <c r="BK329"/>
  <c r="J329"/>
  <c r="BE329"/>
  <c r="BI327"/>
  <c r="BH327"/>
  <c r="BG327"/>
  <c r="BF327"/>
  <c r="T327"/>
  <c r="R327"/>
  <c r="P327"/>
  <c r="BK327"/>
  <c r="J327"/>
  <c r="BE327"/>
  <c r="BI324"/>
  <c r="BH324"/>
  <c r="BG324"/>
  <c r="BF324"/>
  <c r="T324"/>
  <c r="R324"/>
  <c r="P324"/>
  <c r="BK324"/>
  <c r="J324"/>
  <c r="BE324"/>
  <c r="BI322"/>
  <c r="BH322"/>
  <c r="BG322"/>
  <c r="BF322"/>
  <c r="T322"/>
  <c r="R322"/>
  <c r="P322"/>
  <c r="BK322"/>
  <c r="J322"/>
  <c r="BE322"/>
  <c r="BI319"/>
  <c r="BH319"/>
  <c r="BG319"/>
  <c r="BF319"/>
  <c r="T319"/>
  <c r="R319"/>
  <c r="P319"/>
  <c r="BK319"/>
  <c r="J319"/>
  <c r="BE319"/>
  <c r="BI317"/>
  <c r="BH317"/>
  <c r="BG317"/>
  <c r="BF317"/>
  <c r="T317"/>
  <c r="R317"/>
  <c r="P317"/>
  <c r="BK317"/>
  <c r="J317"/>
  <c r="BE317"/>
  <c r="BI315"/>
  <c r="BH315"/>
  <c r="BG315"/>
  <c r="BF315"/>
  <c r="T315"/>
  <c r="R315"/>
  <c r="P315"/>
  <c r="BK315"/>
  <c r="J315"/>
  <c r="BE315"/>
  <c r="BI312"/>
  <c r="BH312"/>
  <c r="BG312"/>
  <c r="BF312"/>
  <c r="T312"/>
  <c r="R312"/>
  <c r="P312"/>
  <c r="BK312"/>
  <c r="J312"/>
  <c r="BE312"/>
  <c r="BI310"/>
  <c r="BH310"/>
  <c r="BG310"/>
  <c r="BF310"/>
  <c r="T310"/>
  <c r="R310"/>
  <c r="P310"/>
  <c r="BK310"/>
  <c r="J310"/>
  <c r="BE310"/>
  <c r="BI307"/>
  <c r="BH307"/>
  <c r="BG307"/>
  <c r="BF307"/>
  <c r="T307"/>
  <c r="R307"/>
  <c r="P307"/>
  <c r="BK307"/>
  <c r="J307"/>
  <c r="BE307"/>
  <c r="BI305"/>
  <c r="BH305"/>
  <c r="BG305"/>
  <c r="BF305"/>
  <c r="T305"/>
  <c r="R305"/>
  <c r="P305"/>
  <c r="BK305"/>
  <c r="J305"/>
  <c r="BE305"/>
  <c r="BI303"/>
  <c r="BH303"/>
  <c r="BG303"/>
  <c r="BF303"/>
  <c r="T303"/>
  <c r="R303"/>
  <c r="P303"/>
  <c r="BK303"/>
  <c r="J303"/>
  <c r="BE303"/>
  <c r="BI300"/>
  <c r="BH300"/>
  <c r="BG300"/>
  <c r="BF300"/>
  <c r="T300"/>
  <c r="R300"/>
  <c r="P300"/>
  <c r="BK300"/>
  <c r="J300"/>
  <c r="BE300"/>
  <c r="BI297"/>
  <c r="BH297"/>
  <c r="BG297"/>
  <c r="BF297"/>
  <c r="T297"/>
  <c r="R297"/>
  <c r="P297"/>
  <c r="BK297"/>
  <c r="J297"/>
  <c r="BE297"/>
  <c r="BI294"/>
  <c r="BH294"/>
  <c r="BG294"/>
  <c r="BF294"/>
  <c r="T294"/>
  <c r="T293"/>
  <c r="R294"/>
  <c r="R293"/>
  <c r="P294"/>
  <c r="P293"/>
  <c r="BK294"/>
  <c r="BK293"/>
  <c r="J293"/>
  <c r="J294"/>
  <c r="BE294"/>
  <c r="J65"/>
  <c r="BI289"/>
  <c r="BH289"/>
  <c r="BG289"/>
  <c r="BF289"/>
  <c r="T289"/>
  <c r="R289"/>
  <c r="P289"/>
  <c r="BK289"/>
  <c r="J289"/>
  <c r="BE289"/>
  <c r="BI285"/>
  <c r="BH285"/>
  <c r="BG285"/>
  <c r="BF285"/>
  <c r="T285"/>
  <c r="R285"/>
  <c r="P285"/>
  <c r="BK285"/>
  <c r="J285"/>
  <c r="BE285"/>
  <c r="BI282"/>
  <c r="BH282"/>
  <c r="BG282"/>
  <c r="BF282"/>
  <c r="T282"/>
  <c r="R282"/>
  <c r="P282"/>
  <c r="BK282"/>
  <c r="J282"/>
  <c r="BE282"/>
  <c r="BI278"/>
  <c r="BH278"/>
  <c r="BG278"/>
  <c r="BF278"/>
  <c r="T278"/>
  <c r="R278"/>
  <c r="P278"/>
  <c r="BK278"/>
  <c r="J278"/>
  <c r="BE278"/>
  <c r="BI274"/>
  <c r="BH274"/>
  <c r="BG274"/>
  <c r="BF274"/>
  <c r="T274"/>
  <c r="R274"/>
  <c r="P274"/>
  <c r="BK274"/>
  <c r="J274"/>
  <c r="BE274"/>
  <c r="BI270"/>
  <c r="BH270"/>
  <c r="BG270"/>
  <c r="BF270"/>
  <c r="T270"/>
  <c r="R270"/>
  <c r="P270"/>
  <c r="BK270"/>
  <c r="J270"/>
  <c r="BE270"/>
  <c r="BI267"/>
  <c r="BH267"/>
  <c r="BG267"/>
  <c r="BF267"/>
  <c r="T267"/>
  <c r="T266"/>
  <c r="R267"/>
  <c r="R266"/>
  <c r="P267"/>
  <c r="P266"/>
  <c r="BK267"/>
  <c r="BK266"/>
  <c r="J266"/>
  <c r="J267"/>
  <c r="BE267"/>
  <c r="J64"/>
  <c r="BI262"/>
  <c r="BH262"/>
  <c r="BG262"/>
  <c r="BF262"/>
  <c r="T262"/>
  <c r="R262"/>
  <c r="P262"/>
  <c r="BK262"/>
  <c r="J262"/>
  <c r="BE262"/>
  <c r="BI260"/>
  <c r="BH260"/>
  <c r="BG260"/>
  <c r="BF260"/>
  <c r="T260"/>
  <c r="R260"/>
  <c r="P260"/>
  <c r="BK260"/>
  <c r="J260"/>
  <c r="BE260"/>
  <c r="BI258"/>
  <c r="BH258"/>
  <c r="BG258"/>
  <c r="BF258"/>
  <c r="T258"/>
  <c r="R258"/>
  <c r="P258"/>
  <c r="BK258"/>
  <c r="J258"/>
  <c r="BE258"/>
  <c r="BI256"/>
  <c r="BH256"/>
  <c r="BG256"/>
  <c r="BF256"/>
  <c r="T256"/>
  <c r="R256"/>
  <c r="P256"/>
  <c r="BK256"/>
  <c r="J256"/>
  <c r="BE256"/>
  <c r="BI254"/>
  <c r="BH254"/>
  <c r="BG254"/>
  <c r="BF254"/>
  <c r="T254"/>
  <c r="R254"/>
  <c r="P254"/>
  <c r="BK254"/>
  <c r="J254"/>
  <c r="BE254"/>
  <c r="BI251"/>
  <c r="BH251"/>
  <c r="BG251"/>
  <c r="BF251"/>
  <c r="T251"/>
  <c r="R251"/>
  <c r="P251"/>
  <c r="BK251"/>
  <c r="J251"/>
  <c r="BE251"/>
  <c r="BI247"/>
  <c r="BH247"/>
  <c r="BG247"/>
  <c r="BF247"/>
  <c r="T247"/>
  <c r="T246"/>
  <c r="R247"/>
  <c r="R246"/>
  <c r="P247"/>
  <c r="P246"/>
  <c r="BK247"/>
  <c r="BK246"/>
  <c r="J246"/>
  <c r="J247"/>
  <c r="BE247"/>
  <c r="J63"/>
  <c r="BI244"/>
  <c r="BH244"/>
  <c r="BG244"/>
  <c r="BF244"/>
  <c r="T244"/>
  <c r="T243"/>
  <c r="R244"/>
  <c r="R243"/>
  <c r="P244"/>
  <c r="P243"/>
  <c r="BK244"/>
  <c r="BK243"/>
  <c r="J243"/>
  <c r="J244"/>
  <c r="BE244"/>
  <c r="J62"/>
  <c r="BI239"/>
  <c r="BH239"/>
  <c r="BG239"/>
  <c r="BF239"/>
  <c r="T239"/>
  <c r="R239"/>
  <c r="P239"/>
  <c r="BK239"/>
  <c r="J239"/>
  <c r="BE239"/>
  <c r="BI234"/>
  <c r="BH234"/>
  <c r="BG234"/>
  <c r="BF234"/>
  <c r="T234"/>
  <c r="R234"/>
  <c r="P234"/>
  <c r="BK234"/>
  <c r="J234"/>
  <c r="BE234"/>
  <c r="BI229"/>
  <c r="BH229"/>
  <c r="BG229"/>
  <c r="BF229"/>
  <c r="T229"/>
  <c r="R229"/>
  <c r="P229"/>
  <c r="BK229"/>
  <c r="J229"/>
  <c r="BE229"/>
  <c r="BI222"/>
  <c r="BH222"/>
  <c r="BG222"/>
  <c r="BF222"/>
  <c r="T222"/>
  <c r="R222"/>
  <c r="P222"/>
  <c r="BK222"/>
  <c r="J222"/>
  <c r="BE222"/>
  <c r="BI215"/>
  <c r="BH215"/>
  <c r="BG215"/>
  <c r="BF215"/>
  <c r="T215"/>
  <c r="R215"/>
  <c r="P215"/>
  <c r="BK215"/>
  <c r="J215"/>
  <c r="BE215"/>
  <c r="BI209"/>
  <c r="BH209"/>
  <c r="BG209"/>
  <c r="BF209"/>
  <c r="T209"/>
  <c r="R209"/>
  <c r="P209"/>
  <c r="BK209"/>
  <c r="J209"/>
  <c r="BE209"/>
  <c r="BI202"/>
  <c r="BH202"/>
  <c r="BG202"/>
  <c r="BF202"/>
  <c r="T202"/>
  <c r="R202"/>
  <c r="P202"/>
  <c r="BK202"/>
  <c r="J202"/>
  <c r="BE202"/>
  <c r="BI195"/>
  <c r="BH195"/>
  <c r="BG195"/>
  <c r="BF195"/>
  <c r="T195"/>
  <c r="R195"/>
  <c r="P195"/>
  <c r="BK195"/>
  <c r="J195"/>
  <c r="BE195"/>
  <c r="BI188"/>
  <c r="BH188"/>
  <c r="BG188"/>
  <c r="BF188"/>
  <c r="T188"/>
  <c r="R188"/>
  <c r="P188"/>
  <c r="BK188"/>
  <c r="J188"/>
  <c r="BE188"/>
  <c r="BI181"/>
  <c r="BH181"/>
  <c r="BG181"/>
  <c r="BF181"/>
  <c r="T181"/>
  <c r="R181"/>
  <c r="P181"/>
  <c r="BK181"/>
  <c r="J181"/>
  <c r="BE181"/>
  <c r="BI176"/>
  <c r="BH176"/>
  <c r="BG176"/>
  <c r="BF176"/>
  <c r="T176"/>
  <c r="R176"/>
  <c r="P176"/>
  <c r="BK176"/>
  <c r="J176"/>
  <c r="BE176"/>
  <c r="BI171"/>
  <c r="BH171"/>
  <c r="BG171"/>
  <c r="BF171"/>
  <c r="T171"/>
  <c r="R171"/>
  <c r="P171"/>
  <c r="BK171"/>
  <c r="J171"/>
  <c r="BE171"/>
  <c r="BI168"/>
  <c r="BH168"/>
  <c r="BG168"/>
  <c r="BF168"/>
  <c r="T168"/>
  <c r="R168"/>
  <c r="P168"/>
  <c r="BK168"/>
  <c r="J168"/>
  <c r="BE168"/>
  <c r="BI164"/>
  <c r="BH164"/>
  <c r="BG164"/>
  <c r="BF164"/>
  <c r="T164"/>
  <c r="R164"/>
  <c r="P164"/>
  <c r="BK164"/>
  <c r="J164"/>
  <c r="BE164"/>
  <c r="BI159"/>
  <c r="BH159"/>
  <c r="BG159"/>
  <c r="BF159"/>
  <c r="T159"/>
  <c r="R159"/>
  <c r="P159"/>
  <c r="BK159"/>
  <c r="J159"/>
  <c r="BE159"/>
  <c r="BI154"/>
  <c r="BH154"/>
  <c r="BG154"/>
  <c r="BF154"/>
  <c r="T154"/>
  <c r="R154"/>
  <c r="P154"/>
  <c r="BK154"/>
  <c r="J154"/>
  <c r="BE154"/>
  <c r="BI149"/>
  <c r="BH149"/>
  <c r="BG149"/>
  <c r="BF149"/>
  <c r="T149"/>
  <c r="R149"/>
  <c r="P149"/>
  <c r="BK149"/>
  <c r="J149"/>
  <c r="BE149"/>
  <c r="BI144"/>
  <c r="BH144"/>
  <c r="BG144"/>
  <c r="BF144"/>
  <c r="T144"/>
  <c r="R144"/>
  <c r="P144"/>
  <c r="BK144"/>
  <c r="J144"/>
  <c r="BE144"/>
  <c r="BI139"/>
  <c r="BH139"/>
  <c r="BG139"/>
  <c r="BF139"/>
  <c r="T139"/>
  <c r="R139"/>
  <c r="P139"/>
  <c r="BK139"/>
  <c r="J139"/>
  <c r="BE139"/>
  <c r="BI134"/>
  <c r="BH134"/>
  <c r="BG134"/>
  <c r="BF134"/>
  <c r="T134"/>
  <c r="R134"/>
  <c r="P134"/>
  <c r="BK134"/>
  <c r="J134"/>
  <c r="BE134"/>
  <c r="BI129"/>
  <c r="BH129"/>
  <c r="BG129"/>
  <c r="BF129"/>
  <c r="T129"/>
  <c r="R129"/>
  <c r="P129"/>
  <c r="BK129"/>
  <c r="J129"/>
  <c r="BE129"/>
  <c r="BI126"/>
  <c r="BH126"/>
  <c r="BG126"/>
  <c r="BF126"/>
  <c r="T126"/>
  <c r="R126"/>
  <c r="P126"/>
  <c r="BK126"/>
  <c r="J126"/>
  <c r="BE126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1"/>
  <c r="BH111"/>
  <c r="BG111"/>
  <c r="BF111"/>
  <c r="T111"/>
  <c r="R111"/>
  <c r="P111"/>
  <c r="BK111"/>
  <c r="J111"/>
  <c r="BE111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99"/>
  <c r="BH99"/>
  <c r="BG99"/>
  <c r="BF99"/>
  <c r="T99"/>
  <c r="R99"/>
  <c r="P99"/>
  <c r="BK99"/>
  <c r="J99"/>
  <c r="BE99"/>
  <c r="BI95"/>
  <c r="BH95"/>
  <c r="BG95"/>
  <c r="BF95"/>
  <c r="T95"/>
  <c r="R95"/>
  <c r="P95"/>
  <c r="BK95"/>
  <c r="J95"/>
  <c r="BE95"/>
  <c r="BI91"/>
  <c r="F37"/>
  <c i="1" r="BD57"/>
  <c i="4" r="BH91"/>
  <c r="F36"/>
  <c i="1" r="BC57"/>
  <c i="4" r="BG91"/>
  <c r="F35"/>
  <c i="1" r="BB57"/>
  <c i="4" r="BF91"/>
  <c r="J34"/>
  <c i="1" r="AW57"/>
  <c i="4" r="F34"/>
  <c i="1" r="BA57"/>
  <c i="4" r="T91"/>
  <c r="T90"/>
  <c r="T89"/>
  <c r="T88"/>
  <c r="R91"/>
  <c r="R90"/>
  <c r="R89"/>
  <c r="R88"/>
  <c r="P91"/>
  <c r="P90"/>
  <c r="P89"/>
  <c r="P88"/>
  <c i="1" r="AU57"/>
  <c i="4" r="BK91"/>
  <c r="BK90"/>
  <c r="J90"/>
  <c r="BK89"/>
  <c r="J89"/>
  <c r="BK88"/>
  <c r="J88"/>
  <c r="J59"/>
  <c r="J30"/>
  <c i="1" r="AG57"/>
  <c i="4" r="J91"/>
  <c r="BE91"/>
  <c r="J33"/>
  <c i="1" r="AV57"/>
  <c i="4" r="F33"/>
  <c i="1" r="AZ57"/>
  <c i="4" r="J61"/>
  <c r="J60"/>
  <c r="J84"/>
  <c r="F84"/>
  <c r="F82"/>
  <c r="E80"/>
  <c r="J54"/>
  <c r="F54"/>
  <c r="F52"/>
  <c r="E50"/>
  <c r="J39"/>
  <c r="J24"/>
  <c r="E24"/>
  <c r="J85"/>
  <c r="J55"/>
  <c r="J23"/>
  <c r="J18"/>
  <c r="E18"/>
  <c r="F85"/>
  <c r="F55"/>
  <c r="J17"/>
  <c r="J12"/>
  <c r="J82"/>
  <c r="J52"/>
  <c r="E7"/>
  <c r="E78"/>
  <c r="E48"/>
  <c i="3" r="J37"/>
  <c r="J36"/>
  <c i="1" r="AY56"/>
  <c i="3" r="J35"/>
  <c i="1" r="AX56"/>
  <c i="3" r="BI399"/>
  <c r="BH399"/>
  <c r="BG399"/>
  <c r="BF399"/>
  <c r="T399"/>
  <c r="T398"/>
  <c r="R399"/>
  <c r="R398"/>
  <c r="P399"/>
  <c r="P398"/>
  <c r="BK399"/>
  <c r="BK398"/>
  <c r="J398"/>
  <c r="J399"/>
  <c r="BE399"/>
  <c r="J68"/>
  <c r="BI391"/>
  <c r="BH391"/>
  <c r="BG391"/>
  <c r="BF391"/>
  <c r="T391"/>
  <c r="R391"/>
  <c r="P391"/>
  <c r="BK391"/>
  <c r="J391"/>
  <c r="BE391"/>
  <c r="BI387"/>
  <c r="BH387"/>
  <c r="BG387"/>
  <c r="BF387"/>
  <c r="T387"/>
  <c r="R387"/>
  <c r="P387"/>
  <c r="BK387"/>
  <c r="J387"/>
  <c r="BE387"/>
  <c r="BI384"/>
  <c r="BH384"/>
  <c r="BG384"/>
  <c r="BF384"/>
  <c r="T384"/>
  <c r="R384"/>
  <c r="P384"/>
  <c r="BK384"/>
  <c r="J384"/>
  <c r="BE384"/>
  <c r="BI381"/>
  <c r="BH381"/>
  <c r="BG381"/>
  <c r="BF381"/>
  <c r="T381"/>
  <c r="R381"/>
  <c r="P381"/>
  <c r="BK381"/>
  <c r="J381"/>
  <c r="BE381"/>
  <c r="BI378"/>
  <c r="BH378"/>
  <c r="BG378"/>
  <c r="BF378"/>
  <c r="T378"/>
  <c r="T377"/>
  <c r="R378"/>
  <c r="R377"/>
  <c r="P378"/>
  <c r="P377"/>
  <c r="BK378"/>
  <c r="BK377"/>
  <c r="J377"/>
  <c r="J378"/>
  <c r="BE378"/>
  <c r="J67"/>
  <c r="BI374"/>
  <c r="BH374"/>
  <c r="BG374"/>
  <c r="BF374"/>
  <c r="T374"/>
  <c r="R374"/>
  <c r="P374"/>
  <c r="BK374"/>
  <c r="J374"/>
  <c r="BE374"/>
  <c r="BI371"/>
  <c r="BH371"/>
  <c r="BG371"/>
  <c r="BF371"/>
  <c r="T371"/>
  <c r="R371"/>
  <c r="P371"/>
  <c r="BK371"/>
  <c r="J371"/>
  <c r="BE371"/>
  <c r="BI368"/>
  <c r="BH368"/>
  <c r="BG368"/>
  <c r="BF368"/>
  <c r="T368"/>
  <c r="T367"/>
  <c r="R368"/>
  <c r="R367"/>
  <c r="P368"/>
  <c r="P367"/>
  <c r="BK368"/>
  <c r="BK367"/>
  <c r="J367"/>
  <c r="J368"/>
  <c r="BE368"/>
  <c r="J66"/>
  <c r="BI365"/>
  <c r="BH365"/>
  <c r="BG365"/>
  <c r="BF365"/>
  <c r="T365"/>
  <c r="R365"/>
  <c r="P365"/>
  <c r="BK365"/>
  <c r="J365"/>
  <c r="BE365"/>
  <c r="BI363"/>
  <c r="BH363"/>
  <c r="BG363"/>
  <c r="BF363"/>
  <c r="T363"/>
  <c r="R363"/>
  <c r="P363"/>
  <c r="BK363"/>
  <c r="J363"/>
  <c r="BE363"/>
  <c r="BI360"/>
  <c r="BH360"/>
  <c r="BG360"/>
  <c r="BF360"/>
  <c r="T360"/>
  <c r="R360"/>
  <c r="P360"/>
  <c r="BK360"/>
  <c r="J360"/>
  <c r="BE360"/>
  <c r="BI358"/>
  <c r="BH358"/>
  <c r="BG358"/>
  <c r="BF358"/>
  <c r="T358"/>
  <c r="R358"/>
  <c r="P358"/>
  <c r="BK358"/>
  <c r="J358"/>
  <c r="BE358"/>
  <c r="BI355"/>
  <c r="BH355"/>
  <c r="BG355"/>
  <c r="BF355"/>
  <c r="T355"/>
  <c r="R355"/>
  <c r="P355"/>
  <c r="BK355"/>
  <c r="J355"/>
  <c r="BE355"/>
  <c r="BI353"/>
  <c r="BH353"/>
  <c r="BG353"/>
  <c r="BF353"/>
  <c r="T353"/>
  <c r="R353"/>
  <c r="P353"/>
  <c r="BK353"/>
  <c r="J353"/>
  <c r="BE353"/>
  <c r="BI351"/>
  <c r="BH351"/>
  <c r="BG351"/>
  <c r="BF351"/>
  <c r="T351"/>
  <c r="R351"/>
  <c r="P351"/>
  <c r="BK351"/>
  <c r="J351"/>
  <c r="BE351"/>
  <c r="BI349"/>
  <c r="BH349"/>
  <c r="BG349"/>
  <c r="BF349"/>
  <c r="T349"/>
  <c r="R349"/>
  <c r="P349"/>
  <c r="BK349"/>
  <c r="J349"/>
  <c r="BE349"/>
  <c r="BI347"/>
  <c r="BH347"/>
  <c r="BG347"/>
  <c r="BF347"/>
  <c r="T347"/>
  <c r="R347"/>
  <c r="P347"/>
  <c r="BK347"/>
  <c r="J347"/>
  <c r="BE347"/>
  <c r="BI344"/>
  <c r="BH344"/>
  <c r="BG344"/>
  <c r="BF344"/>
  <c r="T344"/>
  <c r="R344"/>
  <c r="P344"/>
  <c r="BK344"/>
  <c r="J344"/>
  <c r="BE344"/>
  <c r="BI342"/>
  <c r="BH342"/>
  <c r="BG342"/>
  <c r="BF342"/>
  <c r="T342"/>
  <c r="R342"/>
  <c r="P342"/>
  <c r="BK342"/>
  <c r="J342"/>
  <c r="BE342"/>
  <c r="BI340"/>
  <c r="BH340"/>
  <c r="BG340"/>
  <c r="BF340"/>
  <c r="T340"/>
  <c r="R340"/>
  <c r="P340"/>
  <c r="BK340"/>
  <c r="J340"/>
  <c r="BE340"/>
  <c r="BI337"/>
  <c r="BH337"/>
  <c r="BG337"/>
  <c r="BF337"/>
  <c r="T337"/>
  <c r="R337"/>
  <c r="P337"/>
  <c r="BK337"/>
  <c r="J337"/>
  <c r="BE337"/>
  <c r="BI335"/>
  <c r="BH335"/>
  <c r="BG335"/>
  <c r="BF335"/>
  <c r="T335"/>
  <c r="R335"/>
  <c r="P335"/>
  <c r="BK335"/>
  <c r="J335"/>
  <c r="BE335"/>
  <c r="BI332"/>
  <c r="BH332"/>
  <c r="BG332"/>
  <c r="BF332"/>
  <c r="T332"/>
  <c r="R332"/>
  <c r="P332"/>
  <c r="BK332"/>
  <c r="J332"/>
  <c r="BE332"/>
  <c r="BI330"/>
  <c r="BH330"/>
  <c r="BG330"/>
  <c r="BF330"/>
  <c r="T330"/>
  <c r="R330"/>
  <c r="P330"/>
  <c r="BK330"/>
  <c r="J330"/>
  <c r="BE330"/>
  <c r="BI327"/>
  <c r="BH327"/>
  <c r="BG327"/>
  <c r="BF327"/>
  <c r="T327"/>
  <c r="R327"/>
  <c r="P327"/>
  <c r="BK327"/>
  <c r="J327"/>
  <c r="BE327"/>
  <c r="BI324"/>
  <c r="BH324"/>
  <c r="BG324"/>
  <c r="BF324"/>
  <c r="T324"/>
  <c r="R324"/>
  <c r="P324"/>
  <c r="BK324"/>
  <c r="J324"/>
  <c r="BE324"/>
  <c r="BI321"/>
  <c r="BH321"/>
  <c r="BG321"/>
  <c r="BF321"/>
  <c r="T321"/>
  <c r="R321"/>
  <c r="P321"/>
  <c r="BK321"/>
  <c r="J321"/>
  <c r="BE321"/>
  <c r="BI319"/>
  <c r="BH319"/>
  <c r="BG319"/>
  <c r="BF319"/>
  <c r="T319"/>
  <c r="R319"/>
  <c r="P319"/>
  <c r="BK319"/>
  <c r="J319"/>
  <c r="BE319"/>
  <c r="BI316"/>
  <c r="BH316"/>
  <c r="BG316"/>
  <c r="BF316"/>
  <c r="T316"/>
  <c r="R316"/>
  <c r="P316"/>
  <c r="BK316"/>
  <c r="J316"/>
  <c r="BE316"/>
  <c r="BI314"/>
  <c r="BH314"/>
  <c r="BG314"/>
  <c r="BF314"/>
  <c r="T314"/>
  <c r="R314"/>
  <c r="P314"/>
  <c r="BK314"/>
  <c r="J314"/>
  <c r="BE314"/>
  <c r="BI311"/>
  <c r="BH311"/>
  <c r="BG311"/>
  <c r="BF311"/>
  <c r="T311"/>
  <c r="R311"/>
  <c r="P311"/>
  <c r="BK311"/>
  <c r="J311"/>
  <c r="BE311"/>
  <c r="BI309"/>
  <c r="BH309"/>
  <c r="BG309"/>
  <c r="BF309"/>
  <c r="T309"/>
  <c r="R309"/>
  <c r="P309"/>
  <c r="BK309"/>
  <c r="J309"/>
  <c r="BE309"/>
  <c r="BI306"/>
  <c r="BH306"/>
  <c r="BG306"/>
  <c r="BF306"/>
  <c r="T306"/>
  <c r="R306"/>
  <c r="P306"/>
  <c r="BK306"/>
  <c r="J306"/>
  <c r="BE306"/>
  <c r="BI303"/>
  <c r="BH303"/>
  <c r="BG303"/>
  <c r="BF303"/>
  <c r="T303"/>
  <c r="R303"/>
  <c r="P303"/>
  <c r="BK303"/>
  <c r="J303"/>
  <c r="BE303"/>
  <c r="BI300"/>
  <c r="BH300"/>
  <c r="BG300"/>
  <c r="BF300"/>
  <c r="T300"/>
  <c r="T299"/>
  <c r="R300"/>
  <c r="R299"/>
  <c r="P300"/>
  <c r="P299"/>
  <c r="BK300"/>
  <c r="BK299"/>
  <c r="J299"/>
  <c r="J300"/>
  <c r="BE300"/>
  <c r="J65"/>
  <c r="BI295"/>
  <c r="BH295"/>
  <c r="BG295"/>
  <c r="BF295"/>
  <c r="T295"/>
  <c r="R295"/>
  <c r="P295"/>
  <c r="BK295"/>
  <c r="J295"/>
  <c r="BE295"/>
  <c r="BI290"/>
  <c r="BH290"/>
  <c r="BG290"/>
  <c r="BF290"/>
  <c r="T290"/>
  <c r="R290"/>
  <c r="P290"/>
  <c r="BK290"/>
  <c r="J290"/>
  <c r="BE290"/>
  <c r="BI286"/>
  <c r="BH286"/>
  <c r="BG286"/>
  <c r="BF286"/>
  <c r="T286"/>
  <c r="R286"/>
  <c r="P286"/>
  <c r="BK286"/>
  <c r="J286"/>
  <c r="BE286"/>
  <c r="BI283"/>
  <c r="BH283"/>
  <c r="BG283"/>
  <c r="BF283"/>
  <c r="T283"/>
  <c r="R283"/>
  <c r="P283"/>
  <c r="BK283"/>
  <c r="J283"/>
  <c r="BE283"/>
  <c r="BI280"/>
  <c r="BH280"/>
  <c r="BG280"/>
  <c r="BF280"/>
  <c r="T280"/>
  <c r="R280"/>
  <c r="P280"/>
  <c r="BK280"/>
  <c r="J280"/>
  <c r="BE280"/>
  <c r="BI276"/>
  <c r="BH276"/>
  <c r="BG276"/>
  <c r="BF276"/>
  <c r="T276"/>
  <c r="R276"/>
  <c r="P276"/>
  <c r="BK276"/>
  <c r="J276"/>
  <c r="BE276"/>
  <c r="BI272"/>
  <c r="BH272"/>
  <c r="BG272"/>
  <c r="BF272"/>
  <c r="T272"/>
  <c r="R272"/>
  <c r="P272"/>
  <c r="BK272"/>
  <c r="J272"/>
  <c r="BE272"/>
  <c r="BI269"/>
  <c r="BH269"/>
  <c r="BG269"/>
  <c r="BF269"/>
  <c r="T269"/>
  <c r="T268"/>
  <c r="R269"/>
  <c r="R268"/>
  <c r="P269"/>
  <c r="P268"/>
  <c r="BK269"/>
  <c r="BK268"/>
  <c r="J268"/>
  <c r="J269"/>
  <c r="BE269"/>
  <c r="J64"/>
  <c r="BI264"/>
  <c r="BH264"/>
  <c r="BG264"/>
  <c r="BF264"/>
  <c r="T264"/>
  <c r="R264"/>
  <c r="P264"/>
  <c r="BK264"/>
  <c r="J264"/>
  <c r="BE264"/>
  <c r="BI262"/>
  <c r="BH262"/>
  <c r="BG262"/>
  <c r="BF262"/>
  <c r="T262"/>
  <c r="R262"/>
  <c r="P262"/>
  <c r="BK262"/>
  <c r="J262"/>
  <c r="BE262"/>
  <c r="BI260"/>
  <c r="BH260"/>
  <c r="BG260"/>
  <c r="BF260"/>
  <c r="T260"/>
  <c r="R260"/>
  <c r="P260"/>
  <c r="BK260"/>
  <c r="J260"/>
  <c r="BE260"/>
  <c r="BI258"/>
  <c r="BH258"/>
  <c r="BG258"/>
  <c r="BF258"/>
  <c r="T258"/>
  <c r="R258"/>
  <c r="P258"/>
  <c r="BK258"/>
  <c r="J258"/>
  <c r="BE258"/>
  <c r="BI255"/>
  <c r="BH255"/>
  <c r="BG255"/>
  <c r="BF255"/>
  <c r="T255"/>
  <c r="R255"/>
  <c r="P255"/>
  <c r="BK255"/>
  <c r="J255"/>
  <c r="BE255"/>
  <c r="BI250"/>
  <c r="BH250"/>
  <c r="BG250"/>
  <c r="BF250"/>
  <c r="T250"/>
  <c r="R250"/>
  <c r="P250"/>
  <c r="BK250"/>
  <c r="J250"/>
  <c r="BE250"/>
  <c r="BI246"/>
  <c r="BH246"/>
  <c r="BG246"/>
  <c r="BF246"/>
  <c r="T246"/>
  <c r="T245"/>
  <c r="R246"/>
  <c r="R245"/>
  <c r="P246"/>
  <c r="P245"/>
  <c r="BK246"/>
  <c r="BK245"/>
  <c r="J245"/>
  <c r="J246"/>
  <c r="BE246"/>
  <c r="J63"/>
  <c r="BI243"/>
  <c r="BH243"/>
  <c r="BG243"/>
  <c r="BF243"/>
  <c r="T243"/>
  <c r="T242"/>
  <c r="R243"/>
  <c r="R242"/>
  <c r="P243"/>
  <c r="P242"/>
  <c r="BK243"/>
  <c r="BK242"/>
  <c r="J242"/>
  <c r="J243"/>
  <c r="BE243"/>
  <c r="J62"/>
  <c r="BI238"/>
  <c r="BH238"/>
  <c r="BG238"/>
  <c r="BF238"/>
  <c r="T238"/>
  <c r="R238"/>
  <c r="P238"/>
  <c r="BK238"/>
  <c r="J238"/>
  <c r="BE238"/>
  <c r="BI234"/>
  <c r="BH234"/>
  <c r="BG234"/>
  <c r="BF234"/>
  <c r="T234"/>
  <c r="R234"/>
  <c r="P234"/>
  <c r="BK234"/>
  <c r="J234"/>
  <c r="BE234"/>
  <c r="BI230"/>
  <c r="BH230"/>
  <c r="BG230"/>
  <c r="BF230"/>
  <c r="T230"/>
  <c r="R230"/>
  <c r="P230"/>
  <c r="BK230"/>
  <c r="J230"/>
  <c r="BE230"/>
  <c r="BI225"/>
  <c r="BH225"/>
  <c r="BG225"/>
  <c r="BF225"/>
  <c r="T225"/>
  <c r="R225"/>
  <c r="P225"/>
  <c r="BK225"/>
  <c r="J225"/>
  <c r="BE225"/>
  <c r="BI220"/>
  <c r="BH220"/>
  <c r="BG220"/>
  <c r="BF220"/>
  <c r="T220"/>
  <c r="R220"/>
  <c r="P220"/>
  <c r="BK220"/>
  <c r="J220"/>
  <c r="BE220"/>
  <c r="BI216"/>
  <c r="BH216"/>
  <c r="BG216"/>
  <c r="BF216"/>
  <c r="T216"/>
  <c r="R216"/>
  <c r="P216"/>
  <c r="BK216"/>
  <c r="J216"/>
  <c r="BE216"/>
  <c r="BI211"/>
  <c r="BH211"/>
  <c r="BG211"/>
  <c r="BF211"/>
  <c r="T211"/>
  <c r="R211"/>
  <c r="P211"/>
  <c r="BK211"/>
  <c r="J211"/>
  <c r="BE211"/>
  <c r="BI206"/>
  <c r="BH206"/>
  <c r="BG206"/>
  <c r="BF206"/>
  <c r="T206"/>
  <c r="R206"/>
  <c r="P206"/>
  <c r="BK206"/>
  <c r="J206"/>
  <c r="BE206"/>
  <c r="BI201"/>
  <c r="BH201"/>
  <c r="BG201"/>
  <c r="BF201"/>
  <c r="T201"/>
  <c r="R201"/>
  <c r="P201"/>
  <c r="BK201"/>
  <c r="J201"/>
  <c r="BE201"/>
  <c r="BI196"/>
  <c r="BH196"/>
  <c r="BG196"/>
  <c r="BF196"/>
  <c r="T196"/>
  <c r="R196"/>
  <c r="P196"/>
  <c r="BK196"/>
  <c r="J196"/>
  <c r="BE196"/>
  <c r="BI191"/>
  <c r="BH191"/>
  <c r="BG191"/>
  <c r="BF191"/>
  <c r="T191"/>
  <c r="R191"/>
  <c r="P191"/>
  <c r="BK191"/>
  <c r="J191"/>
  <c r="BE191"/>
  <c r="BI186"/>
  <c r="BH186"/>
  <c r="BG186"/>
  <c r="BF186"/>
  <c r="T186"/>
  <c r="R186"/>
  <c r="P186"/>
  <c r="BK186"/>
  <c r="J186"/>
  <c r="BE186"/>
  <c r="BI183"/>
  <c r="BH183"/>
  <c r="BG183"/>
  <c r="BF183"/>
  <c r="T183"/>
  <c r="R183"/>
  <c r="P183"/>
  <c r="BK183"/>
  <c r="J183"/>
  <c r="BE183"/>
  <c r="BI179"/>
  <c r="BH179"/>
  <c r="BG179"/>
  <c r="BF179"/>
  <c r="T179"/>
  <c r="R179"/>
  <c r="P179"/>
  <c r="BK179"/>
  <c r="J179"/>
  <c r="BE179"/>
  <c r="BI174"/>
  <c r="BH174"/>
  <c r="BG174"/>
  <c r="BF174"/>
  <c r="T174"/>
  <c r="R174"/>
  <c r="P174"/>
  <c r="BK174"/>
  <c r="J174"/>
  <c r="BE174"/>
  <c r="BI169"/>
  <c r="BH169"/>
  <c r="BG169"/>
  <c r="BF169"/>
  <c r="T169"/>
  <c r="R169"/>
  <c r="P169"/>
  <c r="BK169"/>
  <c r="J169"/>
  <c r="BE169"/>
  <c r="BI164"/>
  <c r="BH164"/>
  <c r="BG164"/>
  <c r="BF164"/>
  <c r="T164"/>
  <c r="R164"/>
  <c r="P164"/>
  <c r="BK164"/>
  <c r="J164"/>
  <c r="BE164"/>
  <c r="BI159"/>
  <c r="BH159"/>
  <c r="BG159"/>
  <c r="BF159"/>
  <c r="T159"/>
  <c r="R159"/>
  <c r="P159"/>
  <c r="BK159"/>
  <c r="J159"/>
  <c r="BE159"/>
  <c r="BI154"/>
  <c r="BH154"/>
  <c r="BG154"/>
  <c r="BF154"/>
  <c r="T154"/>
  <c r="R154"/>
  <c r="P154"/>
  <c r="BK154"/>
  <c r="J154"/>
  <c r="BE154"/>
  <c r="BI149"/>
  <c r="BH149"/>
  <c r="BG149"/>
  <c r="BF149"/>
  <c r="T149"/>
  <c r="R149"/>
  <c r="P149"/>
  <c r="BK149"/>
  <c r="J149"/>
  <c r="BE149"/>
  <c r="BI144"/>
  <c r="BH144"/>
  <c r="BG144"/>
  <c r="BF144"/>
  <c r="T144"/>
  <c r="R144"/>
  <c r="P144"/>
  <c r="BK144"/>
  <c r="J144"/>
  <c r="BE144"/>
  <c r="BI141"/>
  <c r="BH141"/>
  <c r="BG141"/>
  <c r="BF141"/>
  <c r="T141"/>
  <c r="R141"/>
  <c r="P141"/>
  <c r="BK141"/>
  <c r="J141"/>
  <c r="BE141"/>
  <c r="BI138"/>
  <c r="BH138"/>
  <c r="BG138"/>
  <c r="BF138"/>
  <c r="T138"/>
  <c r="R138"/>
  <c r="P138"/>
  <c r="BK138"/>
  <c r="J138"/>
  <c r="BE138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29"/>
  <c r="BH129"/>
  <c r="BG129"/>
  <c r="BF129"/>
  <c r="T129"/>
  <c r="R129"/>
  <c r="P129"/>
  <c r="BK129"/>
  <c r="J129"/>
  <c r="BE129"/>
  <c r="BI126"/>
  <c r="BH126"/>
  <c r="BG126"/>
  <c r="BF126"/>
  <c r="T126"/>
  <c r="R126"/>
  <c r="P126"/>
  <c r="BK126"/>
  <c r="J126"/>
  <c r="BE126"/>
  <c r="BI123"/>
  <c r="BH123"/>
  <c r="BG123"/>
  <c r="BF123"/>
  <c r="T123"/>
  <c r="R123"/>
  <c r="P123"/>
  <c r="BK123"/>
  <c r="J123"/>
  <c r="BE123"/>
  <c r="BI119"/>
  <c r="BH119"/>
  <c r="BG119"/>
  <c r="BF119"/>
  <c r="T119"/>
  <c r="R119"/>
  <c r="P119"/>
  <c r="BK119"/>
  <c r="J119"/>
  <c r="BE119"/>
  <c r="BI115"/>
  <c r="BH115"/>
  <c r="BG115"/>
  <c r="BF115"/>
  <c r="T115"/>
  <c r="R115"/>
  <c r="P115"/>
  <c r="BK115"/>
  <c r="J115"/>
  <c r="BE115"/>
  <c r="BI111"/>
  <c r="BH111"/>
  <c r="BG111"/>
  <c r="BF111"/>
  <c r="T111"/>
  <c r="R111"/>
  <c r="P111"/>
  <c r="BK111"/>
  <c r="J111"/>
  <c r="BE111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99"/>
  <c r="BH99"/>
  <c r="BG99"/>
  <c r="BF99"/>
  <c r="T99"/>
  <c r="R99"/>
  <c r="P99"/>
  <c r="BK99"/>
  <c r="J99"/>
  <c r="BE99"/>
  <c r="BI95"/>
  <c r="BH95"/>
  <c r="BG95"/>
  <c r="BF95"/>
  <c r="T95"/>
  <c r="R95"/>
  <c r="P95"/>
  <c r="BK95"/>
  <c r="J95"/>
  <c r="BE95"/>
  <c r="BI91"/>
  <c r="F37"/>
  <c i="1" r="BD56"/>
  <c i="3" r="BH91"/>
  <c r="F36"/>
  <c i="1" r="BC56"/>
  <c i="3" r="BG91"/>
  <c r="F35"/>
  <c i="1" r="BB56"/>
  <c i="3" r="BF91"/>
  <c r="J34"/>
  <c i="1" r="AW56"/>
  <c i="3" r="F34"/>
  <c i="1" r="BA56"/>
  <c i="3" r="T91"/>
  <c r="T90"/>
  <c r="T89"/>
  <c r="T88"/>
  <c r="R91"/>
  <c r="R90"/>
  <c r="R89"/>
  <c r="R88"/>
  <c r="P91"/>
  <c r="P90"/>
  <c r="P89"/>
  <c r="P88"/>
  <c i="1" r="AU56"/>
  <c i="3" r="BK91"/>
  <c r="BK90"/>
  <c r="J90"/>
  <c r="BK89"/>
  <c r="J89"/>
  <c r="BK88"/>
  <c r="J88"/>
  <c r="J59"/>
  <c r="J30"/>
  <c i="1" r="AG56"/>
  <c i="3" r="J91"/>
  <c r="BE91"/>
  <c r="J33"/>
  <c i="1" r="AV56"/>
  <c i="3" r="F33"/>
  <c i="1" r="AZ56"/>
  <c i="3" r="J61"/>
  <c r="J60"/>
  <c r="J84"/>
  <c r="F84"/>
  <c r="F82"/>
  <c r="E80"/>
  <c r="J54"/>
  <c r="F54"/>
  <c r="F52"/>
  <c r="E50"/>
  <c r="J39"/>
  <c r="J24"/>
  <c r="E24"/>
  <c r="J85"/>
  <c r="J55"/>
  <c r="J23"/>
  <c r="J18"/>
  <c r="E18"/>
  <c r="F85"/>
  <c r="F55"/>
  <c r="J17"/>
  <c r="J12"/>
  <c r="J82"/>
  <c r="J52"/>
  <c r="E7"/>
  <c r="E78"/>
  <c r="E48"/>
  <c i="2" r="J37"/>
  <c r="J36"/>
  <c i="1" r="AY55"/>
  <c i="2" r="J35"/>
  <c i="1" r="AX55"/>
  <c i="2" r="BI456"/>
  <c r="BH456"/>
  <c r="BG456"/>
  <c r="BF456"/>
  <c r="T456"/>
  <c r="T455"/>
  <c r="R456"/>
  <c r="R455"/>
  <c r="P456"/>
  <c r="P455"/>
  <c r="BK456"/>
  <c r="BK455"/>
  <c r="J455"/>
  <c r="J456"/>
  <c r="BE456"/>
  <c r="J68"/>
  <c r="BI449"/>
  <c r="BH449"/>
  <c r="BG449"/>
  <c r="BF449"/>
  <c r="T449"/>
  <c r="R449"/>
  <c r="P449"/>
  <c r="BK449"/>
  <c r="J449"/>
  <c r="BE449"/>
  <c r="BI444"/>
  <c r="BH444"/>
  <c r="BG444"/>
  <c r="BF444"/>
  <c r="T444"/>
  <c r="R444"/>
  <c r="P444"/>
  <c r="BK444"/>
  <c r="J444"/>
  <c r="BE444"/>
  <c r="BI441"/>
  <c r="BH441"/>
  <c r="BG441"/>
  <c r="BF441"/>
  <c r="T441"/>
  <c r="R441"/>
  <c r="P441"/>
  <c r="BK441"/>
  <c r="J441"/>
  <c r="BE441"/>
  <c r="BI437"/>
  <c r="BH437"/>
  <c r="BG437"/>
  <c r="BF437"/>
  <c r="T437"/>
  <c r="R437"/>
  <c r="P437"/>
  <c r="BK437"/>
  <c r="J437"/>
  <c r="BE437"/>
  <c r="BI434"/>
  <c r="BH434"/>
  <c r="BG434"/>
  <c r="BF434"/>
  <c r="T434"/>
  <c r="T433"/>
  <c r="R434"/>
  <c r="R433"/>
  <c r="P434"/>
  <c r="P433"/>
  <c r="BK434"/>
  <c r="BK433"/>
  <c r="J433"/>
  <c r="J434"/>
  <c r="BE434"/>
  <c r="J67"/>
  <c r="BI430"/>
  <c r="BH430"/>
  <c r="BG430"/>
  <c r="BF430"/>
  <c r="T430"/>
  <c r="R430"/>
  <c r="P430"/>
  <c r="BK430"/>
  <c r="J430"/>
  <c r="BE430"/>
  <c r="BI427"/>
  <c r="BH427"/>
  <c r="BG427"/>
  <c r="BF427"/>
  <c r="T427"/>
  <c r="R427"/>
  <c r="P427"/>
  <c r="BK427"/>
  <c r="J427"/>
  <c r="BE427"/>
  <c r="BI424"/>
  <c r="BH424"/>
  <c r="BG424"/>
  <c r="BF424"/>
  <c r="T424"/>
  <c r="T423"/>
  <c r="R424"/>
  <c r="R423"/>
  <c r="P424"/>
  <c r="P423"/>
  <c r="BK424"/>
  <c r="BK423"/>
  <c r="J423"/>
  <c r="J424"/>
  <c r="BE424"/>
  <c r="J66"/>
  <c r="BI421"/>
  <c r="BH421"/>
  <c r="BG421"/>
  <c r="BF421"/>
  <c r="T421"/>
  <c r="R421"/>
  <c r="P421"/>
  <c r="BK421"/>
  <c r="J421"/>
  <c r="BE421"/>
  <c r="BI419"/>
  <c r="BH419"/>
  <c r="BG419"/>
  <c r="BF419"/>
  <c r="T419"/>
  <c r="R419"/>
  <c r="P419"/>
  <c r="BK419"/>
  <c r="J419"/>
  <c r="BE419"/>
  <c r="BI416"/>
  <c r="BH416"/>
  <c r="BG416"/>
  <c r="BF416"/>
  <c r="T416"/>
  <c r="R416"/>
  <c r="P416"/>
  <c r="BK416"/>
  <c r="J416"/>
  <c r="BE416"/>
  <c r="BI414"/>
  <c r="BH414"/>
  <c r="BG414"/>
  <c r="BF414"/>
  <c r="T414"/>
  <c r="R414"/>
  <c r="P414"/>
  <c r="BK414"/>
  <c r="J414"/>
  <c r="BE414"/>
  <c r="BI411"/>
  <c r="BH411"/>
  <c r="BG411"/>
  <c r="BF411"/>
  <c r="T411"/>
  <c r="R411"/>
  <c r="P411"/>
  <c r="BK411"/>
  <c r="J411"/>
  <c r="BE411"/>
  <c r="BI409"/>
  <c r="BH409"/>
  <c r="BG409"/>
  <c r="BF409"/>
  <c r="T409"/>
  <c r="R409"/>
  <c r="P409"/>
  <c r="BK409"/>
  <c r="J409"/>
  <c r="BE409"/>
  <c r="BI407"/>
  <c r="BH407"/>
  <c r="BG407"/>
  <c r="BF407"/>
  <c r="T407"/>
  <c r="R407"/>
  <c r="P407"/>
  <c r="BK407"/>
  <c r="J407"/>
  <c r="BE407"/>
  <c r="BI405"/>
  <c r="BH405"/>
  <c r="BG405"/>
  <c r="BF405"/>
  <c r="T405"/>
  <c r="R405"/>
  <c r="P405"/>
  <c r="BK405"/>
  <c r="J405"/>
  <c r="BE405"/>
  <c r="BI403"/>
  <c r="BH403"/>
  <c r="BG403"/>
  <c r="BF403"/>
  <c r="T403"/>
  <c r="R403"/>
  <c r="P403"/>
  <c r="BK403"/>
  <c r="J403"/>
  <c r="BE403"/>
  <c r="BI400"/>
  <c r="BH400"/>
  <c r="BG400"/>
  <c r="BF400"/>
  <c r="T400"/>
  <c r="R400"/>
  <c r="P400"/>
  <c r="BK400"/>
  <c r="J400"/>
  <c r="BE400"/>
  <c r="BI398"/>
  <c r="BH398"/>
  <c r="BG398"/>
  <c r="BF398"/>
  <c r="T398"/>
  <c r="R398"/>
  <c r="P398"/>
  <c r="BK398"/>
  <c r="J398"/>
  <c r="BE398"/>
  <c r="BI396"/>
  <c r="BH396"/>
  <c r="BG396"/>
  <c r="BF396"/>
  <c r="T396"/>
  <c r="R396"/>
  <c r="P396"/>
  <c r="BK396"/>
  <c r="J396"/>
  <c r="BE396"/>
  <c r="BI394"/>
  <c r="BH394"/>
  <c r="BG394"/>
  <c r="BF394"/>
  <c r="T394"/>
  <c r="R394"/>
  <c r="P394"/>
  <c r="BK394"/>
  <c r="J394"/>
  <c r="BE394"/>
  <c r="BI392"/>
  <c r="BH392"/>
  <c r="BG392"/>
  <c r="BF392"/>
  <c r="T392"/>
  <c r="R392"/>
  <c r="P392"/>
  <c r="BK392"/>
  <c r="J392"/>
  <c r="BE392"/>
  <c r="BI389"/>
  <c r="BH389"/>
  <c r="BG389"/>
  <c r="BF389"/>
  <c r="T389"/>
  <c r="R389"/>
  <c r="P389"/>
  <c r="BK389"/>
  <c r="J389"/>
  <c r="BE389"/>
  <c r="BI387"/>
  <c r="BH387"/>
  <c r="BG387"/>
  <c r="BF387"/>
  <c r="T387"/>
  <c r="R387"/>
  <c r="P387"/>
  <c r="BK387"/>
  <c r="J387"/>
  <c r="BE387"/>
  <c r="BI384"/>
  <c r="BH384"/>
  <c r="BG384"/>
  <c r="BF384"/>
  <c r="T384"/>
  <c r="R384"/>
  <c r="P384"/>
  <c r="BK384"/>
  <c r="J384"/>
  <c r="BE384"/>
  <c r="BI382"/>
  <c r="BH382"/>
  <c r="BG382"/>
  <c r="BF382"/>
  <c r="T382"/>
  <c r="R382"/>
  <c r="P382"/>
  <c r="BK382"/>
  <c r="J382"/>
  <c r="BE382"/>
  <c r="BI380"/>
  <c r="BH380"/>
  <c r="BG380"/>
  <c r="BF380"/>
  <c r="T380"/>
  <c r="R380"/>
  <c r="P380"/>
  <c r="BK380"/>
  <c r="J380"/>
  <c r="BE380"/>
  <c r="BI378"/>
  <c r="BH378"/>
  <c r="BG378"/>
  <c r="BF378"/>
  <c r="T378"/>
  <c r="R378"/>
  <c r="P378"/>
  <c r="BK378"/>
  <c r="J378"/>
  <c r="BE378"/>
  <c r="BI375"/>
  <c r="BH375"/>
  <c r="BG375"/>
  <c r="BF375"/>
  <c r="T375"/>
  <c r="R375"/>
  <c r="P375"/>
  <c r="BK375"/>
  <c r="J375"/>
  <c r="BE375"/>
  <c r="BI372"/>
  <c r="BH372"/>
  <c r="BG372"/>
  <c r="BF372"/>
  <c r="T372"/>
  <c r="R372"/>
  <c r="P372"/>
  <c r="BK372"/>
  <c r="J372"/>
  <c r="BE372"/>
  <c r="BI369"/>
  <c r="BH369"/>
  <c r="BG369"/>
  <c r="BF369"/>
  <c r="T369"/>
  <c r="R369"/>
  <c r="P369"/>
  <c r="BK369"/>
  <c r="J369"/>
  <c r="BE369"/>
  <c r="BI366"/>
  <c r="BH366"/>
  <c r="BG366"/>
  <c r="BF366"/>
  <c r="T366"/>
  <c r="R366"/>
  <c r="P366"/>
  <c r="BK366"/>
  <c r="J366"/>
  <c r="BE366"/>
  <c r="BI363"/>
  <c r="BH363"/>
  <c r="BG363"/>
  <c r="BF363"/>
  <c r="T363"/>
  <c r="R363"/>
  <c r="P363"/>
  <c r="BK363"/>
  <c r="J363"/>
  <c r="BE363"/>
  <c r="BI361"/>
  <c r="BH361"/>
  <c r="BG361"/>
  <c r="BF361"/>
  <c r="T361"/>
  <c r="R361"/>
  <c r="P361"/>
  <c r="BK361"/>
  <c r="J361"/>
  <c r="BE361"/>
  <c r="BI359"/>
  <c r="BH359"/>
  <c r="BG359"/>
  <c r="BF359"/>
  <c r="T359"/>
  <c r="R359"/>
  <c r="P359"/>
  <c r="BK359"/>
  <c r="J359"/>
  <c r="BE359"/>
  <c r="BI356"/>
  <c r="BH356"/>
  <c r="BG356"/>
  <c r="BF356"/>
  <c r="T356"/>
  <c r="R356"/>
  <c r="P356"/>
  <c r="BK356"/>
  <c r="J356"/>
  <c r="BE356"/>
  <c r="BI354"/>
  <c r="BH354"/>
  <c r="BG354"/>
  <c r="BF354"/>
  <c r="T354"/>
  <c r="R354"/>
  <c r="P354"/>
  <c r="BK354"/>
  <c r="J354"/>
  <c r="BE354"/>
  <c r="BI351"/>
  <c r="BH351"/>
  <c r="BG351"/>
  <c r="BF351"/>
  <c r="T351"/>
  <c r="R351"/>
  <c r="P351"/>
  <c r="BK351"/>
  <c r="J351"/>
  <c r="BE351"/>
  <c r="BI349"/>
  <c r="BH349"/>
  <c r="BG349"/>
  <c r="BF349"/>
  <c r="T349"/>
  <c r="R349"/>
  <c r="P349"/>
  <c r="BK349"/>
  <c r="J349"/>
  <c r="BE349"/>
  <c r="BI346"/>
  <c r="BH346"/>
  <c r="BG346"/>
  <c r="BF346"/>
  <c r="T346"/>
  <c r="R346"/>
  <c r="P346"/>
  <c r="BK346"/>
  <c r="J346"/>
  <c r="BE346"/>
  <c r="BI344"/>
  <c r="BH344"/>
  <c r="BG344"/>
  <c r="BF344"/>
  <c r="T344"/>
  <c r="R344"/>
  <c r="P344"/>
  <c r="BK344"/>
  <c r="J344"/>
  <c r="BE344"/>
  <c r="BI341"/>
  <c r="BH341"/>
  <c r="BG341"/>
  <c r="BF341"/>
  <c r="T341"/>
  <c r="R341"/>
  <c r="P341"/>
  <c r="BK341"/>
  <c r="J341"/>
  <c r="BE341"/>
  <c r="BI339"/>
  <c r="BH339"/>
  <c r="BG339"/>
  <c r="BF339"/>
  <c r="T339"/>
  <c r="R339"/>
  <c r="P339"/>
  <c r="BK339"/>
  <c r="J339"/>
  <c r="BE339"/>
  <c r="BI336"/>
  <c r="BH336"/>
  <c r="BG336"/>
  <c r="BF336"/>
  <c r="T336"/>
  <c r="R336"/>
  <c r="P336"/>
  <c r="BK336"/>
  <c r="J336"/>
  <c r="BE336"/>
  <c r="BI334"/>
  <c r="BH334"/>
  <c r="BG334"/>
  <c r="BF334"/>
  <c r="T334"/>
  <c r="R334"/>
  <c r="P334"/>
  <c r="BK334"/>
  <c r="J334"/>
  <c r="BE334"/>
  <c r="BI332"/>
  <c r="BH332"/>
  <c r="BG332"/>
  <c r="BF332"/>
  <c r="T332"/>
  <c r="R332"/>
  <c r="P332"/>
  <c r="BK332"/>
  <c r="J332"/>
  <c r="BE332"/>
  <c r="BI329"/>
  <c r="BH329"/>
  <c r="BG329"/>
  <c r="BF329"/>
  <c r="T329"/>
  <c r="R329"/>
  <c r="P329"/>
  <c r="BK329"/>
  <c r="J329"/>
  <c r="BE329"/>
  <c r="BI327"/>
  <c r="BH327"/>
  <c r="BG327"/>
  <c r="BF327"/>
  <c r="T327"/>
  <c r="R327"/>
  <c r="P327"/>
  <c r="BK327"/>
  <c r="J327"/>
  <c r="BE327"/>
  <c r="BI324"/>
  <c r="BH324"/>
  <c r="BG324"/>
  <c r="BF324"/>
  <c r="T324"/>
  <c r="R324"/>
  <c r="P324"/>
  <c r="BK324"/>
  <c r="J324"/>
  <c r="BE324"/>
  <c r="BI322"/>
  <c r="BH322"/>
  <c r="BG322"/>
  <c r="BF322"/>
  <c r="T322"/>
  <c r="R322"/>
  <c r="P322"/>
  <c r="BK322"/>
  <c r="J322"/>
  <c r="BE322"/>
  <c r="BI319"/>
  <c r="BH319"/>
  <c r="BG319"/>
  <c r="BF319"/>
  <c r="T319"/>
  <c r="R319"/>
  <c r="P319"/>
  <c r="BK319"/>
  <c r="J319"/>
  <c r="BE319"/>
  <c r="BI317"/>
  <c r="BH317"/>
  <c r="BG317"/>
  <c r="BF317"/>
  <c r="T317"/>
  <c r="R317"/>
  <c r="P317"/>
  <c r="BK317"/>
  <c r="J317"/>
  <c r="BE317"/>
  <c r="BI315"/>
  <c r="BH315"/>
  <c r="BG315"/>
  <c r="BF315"/>
  <c r="T315"/>
  <c r="R315"/>
  <c r="P315"/>
  <c r="BK315"/>
  <c r="J315"/>
  <c r="BE315"/>
  <c r="BI312"/>
  <c r="BH312"/>
  <c r="BG312"/>
  <c r="BF312"/>
  <c r="T312"/>
  <c r="R312"/>
  <c r="P312"/>
  <c r="BK312"/>
  <c r="J312"/>
  <c r="BE312"/>
  <c r="BI309"/>
  <c r="BH309"/>
  <c r="BG309"/>
  <c r="BF309"/>
  <c r="T309"/>
  <c r="R309"/>
  <c r="P309"/>
  <c r="BK309"/>
  <c r="J309"/>
  <c r="BE309"/>
  <c r="BI306"/>
  <c r="BH306"/>
  <c r="BG306"/>
  <c r="BF306"/>
  <c r="T306"/>
  <c r="R306"/>
  <c r="P306"/>
  <c r="BK306"/>
  <c r="J306"/>
  <c r="BE306"/>
  <c r="BI303"/>
  <c r="BH303"/>
  <c r="BG303"/>
  <c r="BF303"/>
  <c r="T303"/>
  <c r="R303"/>
  <c r="P303"/>
  <c r="BK303"/>
  <c r="J303"/>
  <c r="BE303"/>
  <c r="BI300"/>
  <c r="BH300"/>
  <c r="BG300"/>
  <c r="BF300"/>
  <c r="T300"/>
  <c r="R300"/>
  <c r="P300"/>
  <c r="BK300"/>
  <c r="J300"/>
  <c r="BE300"/>
  <c r="BI297"/>
  <c r="BH297"/>
  <c r="BG297"/>
  <c r="BF297"/>
  <c r="T297"/>
  <c r="R297"/>
  <c r="P297"/>
  <c r="BK297"/>
  <c r="J297"/>
  <c r="BE297"/>
  <c r="BI294"/>
  <c r="BH294"/>
  <c r="BG294"/>
  <c r="BF294"/>
  <c r="T294"/>
  <c r="R294"/>
  <c r="P294"/>
  <c r="BK294"/>
  <c r="J294"/>
  <c r="BE294"/>
  <c r="BI291"/>
  <c r="BH291"/>
  <c r="BG291"/>
  <c r="BF291"/>
  <c r="T291"/>
  <c r="R291"/>
  <c r="P291"/>
  <c r="BK291"/>
  <c r="J291"/>
  <c r="BE291"/>
  <c r="BI288"/>
  <c r="BH288"/>
  <c r="BG288"/>
  <c r="BF288"/>
  <c r="T288"/>
  <c r="T287"/>
  <c r="R288"/>
  <c r="R287"/>
  <c r="P288"/>
  <c r="P287"/>
  <c r="BK288"/>
  <c r="BK287"/>
  <c r="J287"/>
  <c r="J288"/>
  <c r="BE288"/>
  <c r="J65"/>
  <c r="BI283"/>
  <c r="BH283"/>
  <c r="BG283"/>
  <c r="BF283"/>
  <c r="T283"/>
  <c r="R283"/>
  <c r="P283"/>
  <c r="BK283"/>
  <c r="J283"/>
  <c r="BE283"/>
  <c r="BI280"/>
  <c r="BH280"/>
  <c r="BG280"/>
  <c r="BF280"/>
  <c r="T280"/>
  <c r="R280"/>
  <c r="P280"/>
  <c r="BK280"/>
  <c r="J280"/>
  <c r="BE280"/>
  <c r="BI276"/>
  <c r="BH276"/>
  <c r="BG276"/>
  <c r="BF276"/>
  <c r="T276"/>
  <c r="R276"/>
  <c r="P276"/>
  <c r="BK276"/>
  <c r="J276"/>
  <c r="BE276"/>
  <c r="BI272"/>
  <c r="BH272"/>
  <c r="BG272"/>
  <c r="BF272"/>
  <c r="T272"/>
  <c r="R272"/>
  <c r="P272"/>
  <c r="BK272"/>
  <c r="J272"/>
  <c r="BE272"/>
  <c r="BI268"/>
  <c r="BH268"/>
  <c r="BG268"/>
  <c r="BF268"/>
  <c r="T268"/>
  <c r="R268"/>
  <c r="P268"/>
  <c r="BK268"/>
  <c r="J268"/>
  <c r="BE268"/>
  <c r="BI265"/>
  <c r="BH265"/>
  <c r="BG265"/>
  <c r="BF265"/>
  <c r="T265"/>
  <c r="T264"/>
  <c r="R265"/>
  <c r="R264"/>
  <c r="P265"/>
  <c r="P264"/>
  <c r="BK265"/>
  <c r="BK264"/>
  <c r="J264"/>
  <c r="J265"/>
  <c r="BE265"/>
  <c r="J64"/>
  <c r="BI260"/>
  <c r="BH260"/>
  <c r="BG260"/>
  <c r="BF260"/>
  <c r="T260"/>
  <c r="R260"/>
  <c r="P260"/>
  <c r="BK260"/>
  <c r="J260"/>
  <c r="BE260"/>
  <c r="BI258"/>
  <c r="BH258"/>
  <c r="BG258"/>
  <c r="BF258"/>
  <c r="T258"/>
  <c r="R258"/>
  <c r="P258"/>
  <c r="BK258"/>
  <c r="J258"/>
  <c r="BE258"/>
  <c r="BI256"/>
  <c r="BH256"/>
  <c r="BG256"/>
  <c r="BF256"/>
  <c r="T256"/>
  <c r="R256"/>
  <c r="P256"/>
  <c r="BK256"/>
  <c r="J256"/>
  <c r="BE256"/>
  <c r="BI254"/>
  <c r="BH254"/>
  <c r="BG254"/>
  <c r="BF254"/>
  <c r="T254"/>
  <c r="R254"/>
  <c r="P254"/>
  <c r="BK254"/>
  <c r="J254"/>
  <c r="BE254"/>
  <c r="BI252"/>
  <c r="BH252"/>
  <c r="BG252"/>
  <c r="BF252"/>
  <c r="T252"/>
  <c r="R252"/>
  <c r="P252"/>
  <c r="BK252"/>
  <c r="J252"/>
  <c r="BE252"/>
  <c r="BI250"/>
  <c r="BH250"/>
  <c r="BG250"/>
  <c r="BF250"/>
  <c r="T250"/>
  <c r="R250"/>
  <c r="P250"/>
  <c r="BK250"/>
  <c r="J250"/>
  <c r="BE250"/>
  <c r="BI247"/>
  <c r="BH247"/>
  <c r="BG247"/>
  <c r="BF247"/>
  <c r="T247"/>
  <c r="R247"/>
  <c r="P247"/>
  <c r="BK247"/>
  <c r="J247"/>
  <c r="BE247"/>
  <c r="BI243"/>
  <c r="BH243"/>
  <c r="BG243"/>
  <c r="BF243"/>
  <c r="T243"/>
  <c r="T242"/>
  <c r="R243"/>
  <c r="R242"/>
  <c r="P243"/>
  <c r="P242"/>
  <c r="BK243"/>
  <c r="BK242"/>
  <c r="J242"/>
  <c r="J243"/>
  <c r="BE243"/>
  <c r="J63"/>
  <c r="BI239"/>
  <c r="BH239"/>
  <c r="BG239"/>
  <c r="BF239"/>
  <c r="T239"/>
  <c r="T238"/>
  <c r="R239"/>
  <c r="R238"/>
  <c r="P239"/>
  <c r="P238"/>
  <c r="BK239"/>
  <c r="BK238"/>
  <c r="J238"/>
  <c r="J239"/>
  <c r="BE239"/>
  <c r="J62"/>
  <c r="BI234"/>
  <c r="BH234"/>
  <c r="BG234"/>
  <c r="BF234"/>
  <c r="T234"/>
  <c r="R234"/>
  <c r="P234"/>
  <c r="BK234"/>
  <c r="J234"/>
  <c r="BE234"/>
  <c r="BI229"/>
  <c r="BH229"/>
  <c r="BG229"/>
  <c r="BF229"/>
  <c r="T229"/>
  <c r="R229"/>
  <c r="P229"/>
  <c r="BK229"/>
  <c r="J229"/>
  <c r="BE229"/>
  <c r="BI224"/>
  <c r="BH224"/>
  <c r="BG224"/>
  <c r="BF224"/>
  <c r="T224"/>
  <c r="R224"/>
  <c r="P224"/>
  <c r="BK224"/>
  <c r="J224"/>
  <c r="BE224"/>
  <c r="BI218"/>
  <c r="BH218"/>
  <c r="BG218"/>
  <c r="BF218"/>
  <c r="T218"/>
  <c r="R218"/>
  <c r="P218"/>
  <c r="BK218"/>
  <c r="J218"/>
  <c r="BE218"/>
  <c r="BI212"/>
  <c r="BH212"/>
  <c r="BG212"/>
  <c r="BF212"/>
  <c r="T212"/>
  <c r="R212"/>
  <c r="P212"/>
  <c r="BK212"/>
  <c r="J212"/>
  <c r="BE212"/>
  <c r="BI207"/>
  <c r="BH207"/>
  <c r="BG207"/>
  <c r="BF207"/>
  <c r="T207"/>
  <c r="R207"/>
  <c r="P207"/>
  <c r="BK207"/>
  <c r="J207"/>
  <c r="BE207"/>
  <c r="BI201"/>
  <c r="BH201"/>
  <c r="BG201"/>
  <c r="BF201"/>
  <c r="T201"/>
  <c r="R201"/>
  <c r="P201"/>
  <c r="BK201"/>
  <c r="J201"/>
  <c r="BE201"/>
  <c r="BI195"/>
  <c r="BH195"/>
  <c r="BG195"/>
  <c r="BF195"/>
  <c r="T195"/>
  <c r="R195"/>
  <c r="P195"/>
  <c r="BK195"/>
  <c r="J195"/>
  <c r="BE195"/>
  <c r="BI189"/>
  <c r="BH189"/>
  <c r="BG189"/>
  <c r="BF189"/>
  <c r="T189"/>
  <c r="R189"/>
  <c r="P189"/>
  <c r="BK189"/>
  <c r="J189"/>
  <c r="BE189"/>
  <c r="BI183"/>
  <c r="BH183"/>
  <c r="BG183"/>
  <c r="BF183"/>
  <c r="T183"/>
  <c r="R183"/>
  <c r="P183"/>
  <c r="BK183"/>
  <c r="J183"/>
  <c r="BE183"/>
  <c r="BI178"/>
  <c r="BH178"/>
  <c r="BG178"/>
  <c r="BF178"/>
  <c r="T178"/>
  <c r="R178"/>
  <c r="P178"/>
  <c r="BK178"/>
  <c r="J178"/>
  <c r="BE178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7"/>
  <c r="BH167"/>
  <c r="BG167"/>
  <c r="BF167"/>
  <c r="T167"/>
  <c r="R167"/>
  <c r="P167"/>
  <c r="BK167"/>
  <c r="J167"/>
  <c r="BE167"/>
  <c r="BI162"/>
  <c r="BH162"/>
  <c r="BG162"/>
  <c r="BF162"/>
  <c r="T162"/>
  <c r="R162"/>
  <c r="P162"/>
  <c r="BK162"/>
  <c r="J162"/>
  <c r="BE162"/>
  <c r="BI157"/>
  <c r="BH157"/>
  <c r="BG157"/>
  <c r="BF157"/>
  <c r="T157"/>
  <c r="R157"/>
  <c r="P157"/>
  <c r="BK157"/>
  <c r="J157"/>
  <c r="BE157"/>
  <c r="BI152"/>
  <c r="BH152"/>
  <c r="BG152"/>
  <c r="BF152"/>
  <c r="T152"/>
  <c r="R152"/>
  <c r="P152"/>
  <c r="BK152"/>
  <c r="J152"/>
  <c r="BE152"/>
  <c r="BI147"/>
  <c r="BH147"/>
  <c r="BG147"/>
  <c r="BF147"/>
  <c r="T147"/>
  <c r="R147"/>
  <c r="P147"/>
  <c r="BK147"/>
  <c r="J147"/>
  <c r="BE147"/>
  <c r="BI142"/>
  <c r="BH142"/>
  <c r="BG142"/>
  <c r="BF142"/>
  <c r="T142"/>
  <c r="R142"/>
  <c r="P142"/>
  <c r="BK142"/>
  <c r="J142"/>
  <c r="BE142"/>
  <c r="BI137"/>
  <c r="BH137"/>
  <c r="BG137"/>
  <c r="BF137"/>
  <c r="T137"/>
  <c r="R137"/>
  <c r="P137"/>
  <c r="BK137"/>
  <c r="J137"/>
  <c r="BE137"/>
  <c r="BI132"/>
  <c r="BH132"/>
  <c r="BG132"/>
  <c r="BF132"/>
  <c r="T132"/>
  <c r="R132"/>
  <c r="P132"/>
  <c r="BK132"/>
  <c r="J132"/>
  <c r="BE132"/>
  <c r="BI129"/>
  <c r="BH129"/>
  <c r="BG129"/>
  <c r="BF129"/>
  <c r="T129"/>
  <c r="R129"/>
  <c r="P129"/>
  <c r="BK129"/>
  <c r="J129"/>
  <c r="BE129"/>
  <c r="BI126"/>
  <c r="BH126"/>
  <c r="BG126"/>
  <c r="BF126"/>
  <c r="T126"/>
  <c r="R126"/>
  <c r="P126"/>
  <c r="BK126"/>
  <c r="J126"/>
  <c r="BE126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1"/>
  <c r="BH111"/>
  <c r="BG111"/>
  <c r="BF111"/>
  <c r="T111"/>
  <c r="R111"/>
  <c r="P111"/>
  <c r="BK111"/>
  <c r="J111"/>
  <c r="BE111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99"/>
  <c r="BH99"/>
  <c r="BG99"/>
  <c r="BF99"/>
  <c r="T99"/>
  <c r="R99"/>
  <c r="P99"/>
  <c r="BK99"/>
  <c r="J99"/>
  <c r="BE99"/>
  <c r="BI95"/>
  <c r="BH95"/>
  <c r="BG95"/>
  <c r="BF95"/>
  <c r="T95"/>
  <c r="R95"/>
  <c r="P95"/>
  <c r="BK95"/>
  <c r="J95"/>
  <c r="BE95"/>
  <c r="BI91"/>
  <c r="F37"/>
  <c i="1" r="BD55"/>
  <c i="2" r="BH91"/>
  <c r="F36"/>
  <c i="1" r="BC55"/>
  <c i="2" r="BG91"/>
  <c r="F35"/>
  <c i="1" r="BB55"/>
  <c i="2" r="BF91"/>
  <c r="J34"/>
  <c i="1" r="AW55"/>
  <c i="2" r="F34"/>
  <c i="1" r="BA55"/>
  <c i="2" r="T91"/>
  <c r="T90"/>
  <c r="T89"/>
  <c r="T88"/>
  <c r="R91"/>
  <c r="R90"/>
  <c r="R89"/>
  <c r="R88"/>
  <c r="P91"/>
  <c r="P90"/>
  <c r="P89"/>
  <c r="P88"/>
  <c i="1" r="AU55"/>
  <c i="2" r="BK91"/>
  <c r="BK90"/>
  <c r="J90"/>
  <c r="BK89"/>
  <c r="J89"/>
  <c r="BK88"/>
  <c r="J88"/>
  <c r="J59"/>
  <c r="J30"/>
  <c i="1" r="AG55"/>
  <c i="2" r="J91"/>
  <c r="BE91"/>
  <c r="J33"/>
  <c i="1" r="AV55"/>
  <c i="2" r="F33"/>
  <c i="1" r="AZ55"/>
  <c i="2" r="J61"/>
  <c r="J60"/>
  <c r="J84"/>
  <c r="F84"/>
  <c r="F82"/>
  <c r="E80"/>
  <c r="J54"/>
  <c r="F54"/>
  <c r="F52"/>
  <c r="E50"/>
  <c r="J39"/>
  <c r="J24"/>
  <c r="E24"/>
  <c r="J85"/>
  <c r="J55"/>
  <c r="J23"/>
  <c r="J18"/>
  <c r="E18"/>
  <c r="F85"/>
  <c r="F55"/>
  <c r="J17"/>
  <c r="J12"/>
  <c r="J82"/>
  <c r="J52"/>
  <c r="E7"/>
  <c r="E78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60"/>
  <c r="AN60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<sst xmlns="http://schemas.openxmlformats.org/spreadsheetml/2006/main">
  <si>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</si>
  <si>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</si>
  <si>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</si>
  <si>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/>
  </si>
  <si>
    <t>False</t>
  </si>
  <si>
    <t>{f5951e2e-ab00-44fd-971b-9eb5efff0c37}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</si>
  <si>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</si>
  <si>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</si>
  <si>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</si>
  <si>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</si>
  <si>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</si>
  <si>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</si>
  <si>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</si>
  <si>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</si>
  <si>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</si>
  <si>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Z004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</si>
  <si>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</si>
  <si>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</si>
  <si>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Obnova a dostavba kanalizace Plánice - Klatovská, Kostelní</t>
  </si>
  <si>
    <t>KSO:</t>
  </si>
  <si>
    <t>CC-CZ:</t>
  </si>
  <si>
    <t>Místo:</t>
  </si>
  <si>
    <t>Plánice</t>
  </si>
  <si>
    <t>Datum:</t>
  </si>
  <si>
    <t>29. 10. 2018</t>
  </si>
  <si>
    <t>Zadavatel:</t>
  </si>
  <si>
    <t>IČ:</t>
  </si>
  <si>
    <t>00255980</t>
  </si>
  <si>
    <t>Město Plánice</t>
  </si>
  <si>
    <t>DIČ:</t>
  </si>
  <si>
    <t>Uchazeč:</t>
  </si>
  <si>
    <t>Vyplň údaj</t>
  </si>
  <si>
    <t>Projektant:</t>
  </si>
  <si>
    <t>06787720</t>
  </si>
  <si>
    <t>INGVAMA inženýrská a projektová spol. s 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</si>
  <si>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</si>
  <si>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</si>
  <si>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</si>
  <si>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</si>
  <si>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</si>
  <si>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</si>
  <si>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</si>
  <si>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</si>
  <si>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</si>
  <si>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</si>
  <si>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</si>
  <si>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</si>
  <si>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</si>
  <si>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</si>
  <si>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</si>
  <si>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</si>
  <si>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</si>
  <si>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</si>
  <si>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</si>
  <si>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</si>
  <si>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</si>
  <si>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</si>
  <si>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</si>
  <si>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</si>
  <si>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</si>
  <si>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</si>
  <si>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</si>
  <si>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</si>
  <si>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</si>
  <si>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</si>
  <si>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</si>
  <si>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</si>
  <si>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</si>
  <si>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</si>
  <si>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</si>
  <si>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</si>
  <si>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</si>
  <si>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</si>
  <si>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</si>
  <si>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</si>
  <si>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</si>
  <si>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</si>
  <si>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</si>
  <si>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</si>
  <si>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301 - A -3</t>
  </si>
  <si>
    <t>Kanalizace stoka A-3</t>
  </si>
  <si>
    <t>STA</t>
  </si>
  <si>
    <t>1</t>
  </si>
  <si>
    <t>{325c70a7-8ed4-4ba2-b2d3-afd8a8157160}</t>
  </si>
  <si>
    <t>2</t>
  </si>
  <si>
    <t>SO 301 - A -3-1</t>
  </si>
  <si>
    <t>Kanalizace stoka A-3-1</t>
  </si>
  <si>
    <t>{08ebe905-206d-4f2d-ac3a-a432b73234d4}</t>
  </si>
  <si>
    <t>SO 301 - OS -2</t>
  </si>
  <si>
    <t>Kanalizace stoka OS-2</t>
  </si>
  <si>
    <t>{b1c8259c-73a9-4ca0-b8b7-5b005d414ab7}</t>
  </si>
  <si>
    <t>SO 302</t>
  </si>
  <si>
    <t>Odlehčovací komora</t>
  </si>
  <si>
    <t>{51003893-63c1-4391-a772-e15f16ad64fa}</t>
  </si>
  <si>
    <t>SO 303</t>
  </si>
  <si>
    <t>Kanalizační přípojky</t>
  </si>
  <si>
    <t>{fa089e3e-adc6-49d1-a056-56a87389aa54}</t>
  </si>
  <si>
    <t>VRN</t>
  </si>
  <si>
    <t>Vedlejší rozpočtové náklady</t>
  </si>
  <si>
    <t>{9f50a6f9-84ea-4954-9165-a1f40fe199dc}</t>
  </si>
  <si>
    <t>KRYCÍ LIST SOUPISU PRACÍ</t>
  </si>
  <si>
    <t>Objekt:</t>
  </si>
  <si>
    <t>SO 301 - A -3 - Kanalizace stoka A-3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</si>
  <si>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</si>
  <si>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</si>
  <si>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</si>
  <si>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</si>
  <si>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</si>
  <si>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</si>
  <si>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</si>
  <si>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</si>
  <si>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</si>
  <si>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</si>
  <si>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</si>
  <si>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</si>
  <si>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</si>
  <si>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</si>
  <si>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</si>
  <si>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</si>
  <si>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</si>
  <si>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</si>
  <si>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</si>
  <si>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</si>
  <si>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</si>
  <si>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</si>
  <si>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</si>
  <si>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</si>
  <si>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</si>
  <si>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</si>
  <si>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</si>
  <si>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</si>
  <si>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</si>
  <si>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</si>
  <si>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</si>
  <si>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113106511</t>
  </si>
  <si>
    <t>Rozebrání dlažeb vozovek z velkých kostek s ložem z kameniva strojně pl přes 200 m2</t>
  </si>
  <si>
    <t>m2</t>
  </si>
  <si>
    <t>CS ÚRS 2018 01</t>
  </si>
  <si>
    <t>4</t>
  </si>
  <si>
    <t>524126635</t>
  </si>
  <si>
    <t>PP</t>
  </si>
  <si>
    <t>Rozebrání dlažeb a dílců vozovek a ploch s přemístěním hmot na skládku na vzdálenost do 3 m nebo s naložením na dopravní prostředek, s jakoukoliv výplní spár strojně plochy jednotlivě přes 200 m2 z velkých kostek s ložem z kameniva těženého</t>
  </si>
  <si>
    <t>PSC</t>
  </si>
  <si>
    <t xml:space="preserve">Poznámka k souboru cen:_x000d_
1. Ceny jsou určeny pro rozebrání dlažeb a dílců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</si>
  <si>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VV</t>
  </si>
  <si>
    <t>66*2,5+333*2,4</t>
  </si>
  <si>
    <t>113107222</t>
  </si>
  <si>
    <t>Odstranění podkladu z kameniva drceného tl 200 mm strojně pl přes 200 m2</t>
  </si>
  <si>
    <t>-185684524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</si>
  <si>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</si>
  <si>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 xml:space="preserve">Poznámka k souboru cen:_x000d_
1. Pro volbu cen z hlediska množství se uvažuje každá souvisle odstraňovaná plocha krytu nebo podkladu stejného druhu samostatně. Odstraňuje-li se několik vrstev vozovky najednou, jednotlivé vrstvy se oceňují každá samostatně._x000d_
2. Ceny_x000d_
a) –7111 až –7113, –7151 až -7153, -7211 až -7213 a -7311 až -7313 lze použít i pro odstranění podkladů nebo krytů ze štěrkopísku, škváry, strusky nebo z mechanicky zpevněných zemin,_x000d_
b) –7121 až 7125, –7161 až -7165, -7221 až -7225 a -7321 až -7325 lze použít i pro odstranění podkladů nebo krytů ze zemin stabilizovaných vápnem,_x000d_
c) –7130 až -7134, –7170 až -7174, –7230 až -7234 a -7330 až -7334 lze použít i pro odstranění dlažeb uložených do betonového lože a dlažeb z mozaiky uložených do cementové malty nebo podkladu ze zemin stabilizovaných cementem._x000d_
3. Ceny lze použít i pro odstranění podkladů nebo krytů opatřených živičnými postřiky nebo nátěry._x000d_
4. Ceny odlišené podle tloušťky (např. do 100 mm, do 200 mm) jsou určeny vždy pro celou tloušťku jednotlivých konstrukcí._x000d_
5. V cenách nejsou započteny náklady na zarovnání styčných ploch betonových nebo živičných podkladů nebo krytů, které se oceňuje cenami souboru cen 919 73- Zarovnání styčné plochy části C 01 tohoto ceníku. Množství suti získané ze zarovnání styčných ploch podkladů nebo krytů se zvlášť nevykazuje._x000d_
6. Přemístění vybouraného materiálu větší vzdálenost, než je uvedeno, se oceňuje cenami souborů cen 997 22-1 Vodorovná doprava suti._x000d_
7. Ceny -714 . , -718 . , –724 . a -734 . nelze použít pro odstranění podkladu nebo krytu frézováním._x000d_
</t>
  </si>
  <si>
    <t>66*1,9+333*1,8</t>
  </si>
  <si>
    <t>3</t>
  </si>
  <si>
    <t>113107223</t>
  </si>
  <si>
    <t>Odstranění podkladu z kameniva drceného tl 300 mm strojně pl přes 200 m2</t>
  </si>
  <si>
    <t>-1477770511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</si>
  <si>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</si>
  <si>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66*1,3+333*1,2</t>
  </si>
  <si>
    <t>113107241</t>
  </si>
  <si>
    <t>Odstranění podkladu živičného tl 50 mm strojně pl přes 200 m2</t>
  </si>
  <si>
    <t>844038767</t>
  </si>
  <si>
    <t>Odstranění podkladů nebo krytů strojně plochy jednotlivě přes 200 m2 s přemístěním hmot na skládku na vzdálenost do 20 m nebo s naložením na dopravní prostředek živičných, o tl. vrstvy do 50 mm</t>
  </si>
  <si>
    <t>66*3,5+333*3,6</t>
  </si>
  <si>
    <t>5</t>
  </si>
  <si>
    <t>113107242</t>
  </si>
  <si>
    <t>Odstranění podkladu živičného tl 100 mm strojně pl přes 200 m2</t>
  </si>
  <si>
    <t>-108831144</t>
  </si>
  <si>
    <t>Odstranění podkladů nebo krytů strojně plochy jednotlivě přes 200 m2 s přemístěním hmot na skládku na vzdálenost do 20 m nebo s naložením na dopravní prostředek živičných, o tl. vrstvy přes 50 do 100 mm</t>
  </si>
  <si>
    <t>66*3,1+333*3</t>
  </si>
  <si>
    <t>6</t>
  </si>
  <si>
    <t>115101201</t>
  </si>
  <si>
    <t>Čerpání vody na dopravní výšku do 10 m průměrný přítok do 500 l/min</t>
  </si>
  <si>
    <t>hod</t>
  </si>
  <si>
    <t>-1288418594</t>
  </si>
  <si>
    <t>Čerpání vody na dopravní výšku do 10 m s uvažovaným průměrným přítokem do 500 l/min</t>
  </si>
  <si>
    <t xml:space="preserve">Poznámka k souboru cen:_x000d_
1. Ceny jsou určeny pro čerpání ve dne, v noci, v pracovní dny i ve dnech pracovního klidu_x000d_
2. Ceny nelze použít pro čerpání vody při snižování hladiny podzemní vody soustavou čerpacích jehel; toto snižování hladiny vody se oceňuje cenami souborů cen:_x000d_
a) 115 20-12 Čerpací jehla,_x000d_
b) 115 20-13 Montáž a demontáž zařízení čerpací a odsávací stanice,_x000d_
c) 115 20-14 Montáž, opotřebení a demontáž sběrného potrubí,_x000d_
d) 115 20-15 Montáž a demontáž odpadního potrubí,_x000d_
e) 115 20-16 Odsávání a čerpání vody sběrným potrubím._x000d_
3. V cenách jsou započteny i náklady na odpadní potrubí v délce do 20 m, na lešení pod čerpadla a pod odpadní potrubí. Pro převedení vody na vzdálenost větší než 20 m se použijí položky souboru cen 115 00-11 Převedení vody potrubím tohoto katalogu._x000d_
4. V cenách nejsou započteny náklady na zřízení čerpacích jímek nebo projektovaných studní:_x000d_
a) kopaných; tyto se oceňují příslušnými cenami části A 02 Zemní práce pro objekty oborů 821 až 828,_x000d_
b) vrtaných; tyto se oceňují příslušnými cenami katalogu 800-2 Zvláštní zakládání objektů._x000d_
5. Doba, po kterou nejsou čerpadla v činnosti, se neoceňuje. Výjimkou je přerušení čerpání vody na dobu do 15 minut jednotlivě; toto přerušení se od doby čerpání neodečítá._x000d_
6. Dopravní výškou vody se rozumí svislá vzdálenost mezi hladinou vody v jímce sníženou čerpáním a vodorovnou rovinou proloženou osou nejvyššího bodu výtlačného potrubí._x000d_
7. Množství jednotek se určuje v hodinách doby, po kterou je jednotlivé čerpadlo, popř. celý soubor čerpadel v činnosti._x000d_
8. Počet měrných jednotek se určí samostatně za každé čerpací místo (jámu, studnu, šachtu)_x000d_
</t>
  </si>
  <si>
    <t>7</t>
  </si>
  <si>
    <t>115101301</t>
  </si>
  <si>
    <t>Pohotovost čerpací soupravy pro dopravní výšku do 10 m přítok do 500 l/min</t>
  </si>
  <si>
    <t>den</t>
  </si>
  <si>
    <t>-261560658</t>
  </si>
  <si>
    <t>Pohotovost záložní čerpací soupravy pro dopravní výšku do 10 m s uvažovaným průměrným přítokem do 500 l/min</t>
  </si>
  <si>
    <t xml:space="preserve">Poznámka k souboru cen:_x000d_
1. V ceně nejsou započteny náklady na sací a výtlačné potrubí, příp. na odpadní žlaby a náklady na lešení pod čerpadlo a pod potrubí nebo pod odpadní žlaby, na energii a na záložní zdroje energie._x000d_
2. Oceňují se všechny kalendářní dny od skončení montáže do započetí demontáže čerpací soupravy s odečtením kalendářních dnů, ve kterých je tato souprava v činnosti._x000d_
3. Pohotovost záložní čerpací soupravy se oceňuje jen se souhlasem investora a to tehdy, mohla-li by porucha v čerpání ohrozit bezpečnost pracujících nebo budované dílo, příp. termín výstavby._x000d_
4. Dopravní výškou vody se rozumí svislá vzdálenost mezi hladinou vody v jímce sníženou čerpáním a vodorovnou rovinou, proloženou osou nejvyššího bodu výtlačného potrubí._x000d_
5. Počet měrných jednotek se určí samostatně za každé čerpací místo (jámu, studnu, šachtu)_x000d_
6. Pokud projekt předepíše zřízení samostatného sacího nebo výtlačného potrubí, oceňují se tyto náklady cenami souboru cen 115 00-11 Převedení vody potrubím._x000d_
</t>
  </si>
  <si>
    <t>8</t>
  </si>
  <si>
    <t>119001401</t>
  </si>
  <si>
    <t>Dočasné zajištění potrubí ocelového nebo litinového DN do 200</t>
  </si>
  <si>
    <t>m</t>
  </si>
  <si>
    <t>-1097984747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</si>
  <si>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</si>
  <si>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 xml:space="preserve">Poznámka k souboru cen:_x000d_
1. Ceny nelze použít pro dočasné zajištění potrubí v provozu pod tlakem přes 1 MPa a potrubí nebo jiných vedení v provozu u nichž investor zakazuje použít při vykopávce kovové nástroje nebo nářadí._x000d_
2. Ztížení vykopávky v blízkosti vedení, potrubí a stok ve výkopišti nebo podél jeho stěn se oceňuje cenami souboru cen 120 00- . . a 130 00- . . Příplatky za ztížení vykopávky. Dočasné zajištění potrubí větších rozměrů než DN 500 se oceňuje individuálně._x000d_
</t>
  </si>
  <si>
    <t>9</t>
  </si>
  <si>
    <t>119001411</t>
  </si>
  <si>
    <t>Dočasné zajištění potrubí betonového, ŽB nebo kameninového DN do 200</t>
  </si>
  <si>
    <t>-1746275242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</si>
  <si>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do 200</t>
  </si>
  <si>
    <t>10</t>
  </si>
  <si>
    <t>119001421</t>
  </si>
  <si>
    <t>Dočasné zajištění kabelů a kabelových tratí ze 3 volně ložených kabelů</t>
  </si>
  <si>
    <t>-1279842166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</si>
  <si>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</si>
  <si>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11</t>
  </si>
  <si>
    <t>119003215</t>
  </si>
  <si>
    <t xml:space="preserve">Trubková mobilní plotová zábrana výšky do 1,5 m  pro zabezpečení výkopu zřízení</t>
  </si>
  <si>
    <t>497954847</t>
  </si>
  <si>
    <t>Pomocné konstrukce při zabezpečení výkopu svislé ocelové mobilní oplocení, výšky do 1,5 m panely ze svařovaných trubek zřízení</t>
  </si>
  <si>
    <t xml:space="preserve">Poznámka k souboru cen:_x000d_
1. V ceně zřízení -2121, -2131, -2411, -3211, -3212, -3213, -3215, -3217, -3121, -3223, -3227 jsou započteny i náklady na opotřebení._x000d_
2. V ceně zřízení mobilního oplocení -3211, -3213, -3217, -3223, -3227 je zahrnuto i opotřebení betonové patky, vzpěry, spojky._x000d_
3. Položku -2411 lze použít pouze pro šířku výkopu do 1,0 m._x000d_
4. V položce -3131 jsou započteny i náklady na dřevěný sloupek._x000d_
5. U položek -2311, -4111, -4121 je uvažováno se 100% opotřebením. Bezpečný vlez nebo výlez se zpravidla umisťuje po 20 m délky výkopu._x000d_
6. Položky tohoto souboru cen jsou určeny k ocenění pomocných konstrukcí sloužících k zabezpečení výkopů (BOZP) na veřejných prostranstvích (v obcích, na komunikacích apod.). Položky nelze užít k ocenění zařízení staveniště, pokud se toto oceňuje pomocí VRN._x000d_
</t>
  </si>
  <si>
    <t>12</t>
  </si>
  <si>
    <t>119003216</t>
  </si>
  <si>
    <t xml:space="preserve">Trubková mobilní plotová zábrana výšky do 1,5 m  pro zabezpečení výkopu odstranění</t>
  </si>
  <si>
    <t>92274735</t>
  </si>
  <si>
    <t>Pomocné konstrukce při zabezpečení výkopu svislé ocelové mobilní oplocení, výšky do 1,5 m panely ze svařovaných trubek odstranění</t>
  </si>
  <si>
    <t>13</t>
  </si>
  <si>
    <t>130001101</t>
  </si>
  <si>
    <t>Příplatek za ztížení vykopávky v blízkosti podzemního vedení</t>
  </si>
  <si>
    <t>m3</t>
  </si>
  <si>
    <t>-1434027361</t>
  </si>
  <si>
    <t>Příplatek k cenám hloubených vykopávek za ztížení vykopávky v blízkosti podzemního vedení nebo výbušnin pro jakoukoliv třídu horniny</t>
  </si>
  <si>
    <t xml:space="preserve">Poznámka k souboru cen:_x000d_
1. Cena je určena:_x000d_
a) i pro soubor cen 123 . 0-21 Vykopávky zářezů se šikmými stěnami pro podzemní vedení části A 02,_x000d_
b) pro podzemní vedení procházející hloubenou vykopávkou nebo uložené ve stěně výkopu při jakékoliv hloubce vedení pod původním terénem nebo jeho výšce nade dnem výkopu a jakémkoliv směru vedení ke stranám výkopu;_x000d_
c) pro výbušniny nezaložené dodavatelem._x000d_
2. Cenu lze použít i tehdy, narazí-li se na vedení nebo výbušninu až při vykopávce a to pro zbývající objem výkopu, který je projektantem nebo investorem označen, v němž by toto nebo jiné nepředvídané vedení nebo výbušnina mohlo být uloženo. Toto ustanovení neplatí pro objem hornin tř. 6 a 7._x000d_
3. Cenu nelze použít pro ztížení vykopávky v blízkosti podzemních vedení nebo výbušnin, u nichž je projektem zakázáno použít při vykopávce kovové nástroje nebo nářadí._x000d_
4. Množství ztížení vykopávky v blízkosti_x000d_
a) podzemního vedení, jehož půdorysná a výšková poloha_x000d_
- je v projektu uvedena, se určí jako objem myšleného hranolu, jehož průřez je pravidelný čtyřúhelník jehož horní vodorovná a obě svislé strany jsou ve vzdálenosti 0,5 m a dolní vodorovná hrana ve vzdálenosti 1 m od přilehlého vnějšího líce vedení, příp. jeho obalu a délka se rovná osové délce vedení ve výkopišti nebo délce vedení ve stěně výkopu. Vymezí-li projekt větší prostor, v němž je nutno při vykopávce postupovat opatrně, lze použít cena pro celý objem výkopu v tomto prostoru. Od takto zjištěného množství se odečítá objem vedení i s příp. se vyskytujícím obalem;_x000d_
- není v projektu uvedena, avšak která podle projektu nebo sdělení investora jsou pravděpodobně ve výkopišti uložena, se rovná objemu výkopu, který je projektantem nebo investorem označen._x000d_
b) výbušniny, určí vždy projektant nebo investor, ať je v projektu uvedeno či neuvedeno._x000d_
5. Je-li vedení uloženo ve výkopišti tak, že se vykopávka v celém výše popsaném objemu nevykopává, např. blízko stěn nebo dna výkopu, oceňuje se ztížení vykopávky jen pro tu část objemu, v níž se ztížená vykopávka provádí._x000d_
6. Jsou-li ve výkopišti dvě vedení položena tak blízko sebe, že se výše uvedené objemy pro obě vedení pronikají, určí se množství ztížení vykopávky tak, aby se pronik započetl jen jednou._x000d_
7. Objem ztížení vykopávky se od celkového objemu výkopu neodečítá._x000d_
8. Dočasné zajištění různých podzemních vedení ve výkopišti se oceňuje cenami souboru cen 119 00-14 Dočasné zajištění podzemního potrubí nebo vedení ve výkopišti._x000d_
</t>
  </si>
  <si>
    <t>66*1,3*2,1+333*1,2*2,1+1,5*0,3*2,1*14</t>
  </si>
  <si>
    <t>1032,57*0,3 'Přepočtené koeficientem množství</t>
  </si>
  <si>
    <t>14</t>
  </si>
  <si>
    <t>132201202</t>
  </si>
  <si>
    <t>Hloubení rýh š do 2000 mm v hornině tř. 3 objemu do 1000 m3</t>
  </si>
  <si>
    <t>1839860619</t>
  </si>
  <si>
    <t>Hloubení zapažených i nezapažených rýh šířky přes 600 do 2 000 mm s urovnáním dna do předepsaného profilu a spádu v hornině tř. 3 přes 100 do 1 000 m3</t>
  </si>
  <si>
    <t xml:space="preserve">Poznámka k souboru cen:_x000d_
1. V cenách jsou započteny i náklady na případné nutné přemístění výkopku ve výkopišti na vzdálenost do 3 m a na přehození výkopku na přilehlém terénu na vzdálenost do 5 m od okraje jámy nebo naložení na dopravní prostředek._x000d_
2. Hloubení rýh při lesnicko-technických melioracích se oceňuje:_x000d_
a) ve stržích cenami platnými pro objem výkopu do 100 m3, i když skutečný objem výkopu je větší,_x000d_
b) mimo strže pro příčná a podélná zpevnění dna a břehů pod obrysem výkopu pro koryta vodotečí, zejména pro konstrukce těles, stupňů, boků, předprahů, prahů, odháněk, výhonů a pro základy zdí, dlažeb, rovnanin, plůtků a hatí, pro jakoukoliv šířku rýhy, při objemu do 100 m3 cenami příslušnými pro objem výkopu do 100 m3 a při jakémkoliv objemu výkopu přes 100 m3 cenami příslušnými pro objem výkopu přes 100 do 1 000 m3._x000d_
3. Náklady na svislé přemístění výkopku nad 1 m hloubky se určí dle ustanovení článku č. 3161 všeobecných podmínek katalogu._x000d_
4. Předepisuje-li projekt hloubit rýhy 5 až 7 bez použití trhavin, oceňuje se toto hloubení:_x000d_
a) v suchu nebo mokru cenami 138 40-1201, 138 50-1201 a 138 60-1201 Dolamování hloubených vykopávek,_x000d_
b) v tekoucí vodě při jakékoliv její rychlosti individuálně._x000d_
5. Ceny nelze použít pro hloubení rýh a hloubky přes 16 m. Tyto práce se oceňují individuálně._x000d_
</t>
  </si>
  <si>
    <t>132201209</t>
  </si>
  <si>
    <t>Příplatek za lepivost k hloubení rýh š do 2000 mm v hornině tř. 3</t>
  </si>
  <si>
    <t>537002870</t>
  </si>
  <si>
    <t>Hloubení zapažených i nezapažených rýh šířky přes 600 do 2 000 mm s urovnáním dna do předepsaného profilu a spádu v hornině tř. 3 Příplatek k cenám za lepivost horniny tř. 3</t>
  </si>
  <si>
    <t>1032,57*0,09 'Přepočtené koeficientem množství</t>
  </si>
  <si>
    <t>16</t>
  </si>
  <si>
    <t>132301202</t>
  </si>
  <si>
    <t>Hloubení rýh š do 2000 mm v hornině tř. 4 objemu do 1000 m3</t>
  </si>
  <si>
    <t>1179755096</t>
  </si>
  <si>
    <t>Hloubení zapažených i nezapažených rýh šířky přes 600 do 2 000 mm s urovnáním dna do předepsaného profilu a spádu v hornině tř. 4 přes 100 do 1 000 m3</t>
  </si>
  <si>
    <t>1032,57*0,4 'Přepočtené koeficientem množství</t>
  </si>
  <si>
    <t>17</t>
  </si>
  <si>
    <t>132301209</t>
  </si>
  <si>
    <t>Příplatek za lepivost k hloubení rýh š do 2000 mm v hornině tř. 4</t>
  </si>
  <si>
    <t>208666324</t>
  </si>
  <si>
    <t>Hloubení zapažených i nezapažených rýh šířky přes 600 do 2 000 mm s urovnáním dna do předepsaného profilu a spádu v hornině tř. 4 Příplatek k cenám za lepivost horniny tř. 4</t>
  </si>
  <si>
    <t>1032,57*0,12 'Přepočtené koeficientem množství</t>
  </si>
  <si>
    <t>18</t>
  </si>
  <si>
    <t>132401201</t>
  </si>
  <si>
    <t>Hloubení rýh š do 2000 mm v hornině tř. 5</t>
  </si>
  <si>
    <t>-1953196354</t>
  </si>
  <si>
    <t>Hloubení zapažených i nezapažených rýh šířky přes 600 do 2 000 mm s urovnáním dna do předepsaného profilu a spádu s použitím trhavin v hornině tř. 5 pro jakékoliv množství</t>
  </si>
  <si>
    <t>1032,57*0,2 'Přepočtené koeficientem množství</t>
  </si>
  <si>
    <t>19</t>
  </si>
  <si>
    <t>132501201</t>
  </si>
  <si>
    <t>Hloubení rýh š do 2000 mm v hornině tř. 6</t>
  </si>
  <si>
    <t>-290248419</t>
  </si>
  <si>
    <t>Hloubení zapažených i nezapažených rýh šířky přes 600 do 2 000 mm s urovnáním dna do předepsaného profilu a spádu s použitím trhavin v hornině 6 pro jakékoliv množství</t>
  </si>
  <si>
    <t>1032,57*0,1 'Přepočtené koeficientem množství</t>
  </si>
  <si>
    <t>20</t>
  </si>
  <si>
    <t>151101102</t>
  </si>
  <si>
    <t>Zřízení příložného pažení a rozepření stěn rýh hl do 4 m</t>
  </si>
  <si>
    <t>-361343927</t>
  </si>
  <si>
    <t>Zřízení pažení a rozepření stěn rýh pro podzemní vedení pro všechny šířky rýhy příložné pro jakoukoliv mezerovitost, hloubky do 4 m</t>
  </si>
  <si>
    <t xml:space="preserve">Poznámka k souboru cen:_x000d_
1. Ceny jsou určeny pro roubení a rozepření stěn i jiných výkopů se svislými stěnami, pokud jsou tyto výkopy pro podzemní vedení rozměru do 1 250 mm._x000d_
2. Plocha mezer mezi pažinami příložného pažení se od plochy příložného pažení neodečítá; nezapažené plochy u pažení zátažného nebo hnaného se od plochy pažení odečítají._x000d_
3. Předepisuje-li projekt:_x000d_
a) ponechat pažení ve výkopu, oceňuje se toto pažení cenami souboru cen 151 . 0-19 Pažení stěn s ponecháním a rozepření stěn cenami souboru cen 151 . 0-13 Zřízení rozepření zapažených stěn výkopů,_x000d_
b) vzepření stěn, oceňuje se toto odstranění pažení stěn výkopu cenami souboru cen 151 . 0-12 Pažení stěn a vzepření stěn cenami souboru cen 151 . 0-14 odstranění vzepření stěn,_x000d_
c) kotvení stěn, oceňuje se toto Odstranění pažení stěn cenami souboru cen 151 . 0-12 Pažení stěn a kotvení stěn příslušnými cenami katalogu 800-2 Zvláštní zakládání objektů._x000d_
</t>
  </si>
  <si>
    <t>400*2*2,5</t>
  </si>
  <si>
    <t>151101112</t>
  </si>
  <si>
    <t>Odstranění příložného pažení a rozepření stěn rýh hl do 4 m</t>
  </si>
  <si>
    <t>-778270186</t>
  </si>
  <si>
    <t>Odstranění pažení a rozepření stěn rýh pro podzemní vedení s uložením materiálu na vzdálenost do 3 m od kraje výkopu příložné, hloubky přes 2 do 4 m</t>
  </si>
  <si>
    <t>22</t>
  </si>
  <si>
    <t>161101101</t>
  </si>
  <si>
    <t>Svislé přemístění výkopku z horniny tř. 1 až 4 hl výkopu do 2,5 m</t>
  </si>
  <si>
    <t>-545560629</t>
  </si>
  <si>
    <t>Svislé přemístění výkopku bez naložení do dopravní nádoby avšak s vyprázdněním dopravní nádoby na hromadu nebo do dopravního prostředku z horniny tř. 1 až 4, při hloubce výkopu přes 1 do 2,5 m</t>
  </si>
  <si>
    <t xml:space="preserve">Poznámka k souboru cen:_x000d_
1. Ceny -1151 až -1158 lze použít i pro svislé přemístění materiálu a stavební suti z konstrukcí ze zdiva cihelného nebo kamenného, z betonu prostého, prokládaného, železového i předpjatého, pokud tyto konstrukce byly vybourány ve výkopišti._x000d_
2. Ceny pro hloubku přes 1 do 2,5 m, přes 2,5 m do 4 m atd. jsou určeny pro svislé přemístění výkopku od 0 do 2,5 m, od 0 do 4 m atd._x000d_
3. Množství materiálu i stavební suti z rozbouraných konstrukcí pro přemístění se rovná objemu konstrukcí před rozbouráním._x000d_
</t>
  </si>
  <si>
    <t>1032,57*0,385 'Přepočtené koeficientem množství</t>
  </si>
  <si>
    <t>23</t>
  </si>
  <si>
    <t>161101151</t>
  </si>
  <si>
    <t>Svislé přemístění výkopku z horniny tř. 5 až 7 hl výkopu do 2,5 m</t>
  </si>
  <si>
    <t>2039439448</t>
  </si>
  <si>
    <t>Svislé přemístění výkopku bez naložení do dopravní nádoby avšak s vyprázdněním dopravní nádoby na hromadu nebo do dopravního prostředku z horniny tř. 5 až 7, při hloubce výkopu přes 1 do 2,5 m</t>
  </si>
  <si>
    <t>1032,57*0,165 'Přepočtené koeficientem množství</t>
  </si>
  <si>
    <t>24</t>
  </si>
  <si>
    <t>162701105</t>
  </si>
  <si>
    <t>Vodorovné přemístění do 10000 m výkopku/sypaniny z horniny tř. 1 až 4</t>
  </si>
  <si>
    <t>-1400259609</t>
  </si>
  <si>
    <t>Vodorovné přemístění výkopku nebo sypaniny po suchu na obvyklém dopravním prostředku, bez naložení výkopku, avšak se složením bez rozhrnutí z horniny tř. 1 až 4 na vzdálenost přes 9 000 do 10 000 m</t>
  </si>
  <si>
    <t xml:space="preserve">Poznámka k souboru cen:_x000d_
1. Ceny nelze použít, předepisuje-li projekt přemístit výkopek na místo nepřístupné obvyklým dopravním prostředkům; toto přemístění se oceňuje individuálně._x000d_
2. V cenách jsou započteny i náhrady za jízdu loženého vozidla v terénu ve výkopišti nebo na násypišti._x000d_
3. V cenách nejsou započteny náklady na rozhrnutí výkopku na násypišti; toto rozhrnutí se oceňuje cenami souboru cen 171 . 0- . . Uložení sypaniny do násypů a 171 20-1201 Uložení sypaniny na skládky._x000d_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5._x000d_
5. Přemísťuje-li se výkopek z dočasných skládek vzdálených do 50 m, neoceňuje se nakládání výkopku, i když se provádí. Toto ustanovení neplatí, vylučuje-li projekt použití dozeru._x000d_
6. V cenách vodorovného přemístění sypaniny nejsou započteny náklady na dodávku materiálu, tyto se oceňují ve specifikaci._x000d_
</t>
  </si>
  <si>
    <t>65,41*0,95*1,3+94,82*0,8*1,2+217,67*0,65*1,2+20*0,55*1,2</t>
  </si>
  <si>
    <t>0,65*0,65*3,14*2,1*14</t>
  </si>
  <si>
    <t>393,795*0,7 'Přepočtené koeficientem množství</t>
  </si>
  <si>
    <t>25</t>
  </si>
  <si>
    <t>162701155</t>
  </si>
  <si>
    <t>Vodorovné přemístění do 10000 m výkopku/sypaniny z horniny tř. 5 až 7</t>
  </si>
  <si>
    <t>314611028</t>
  </si>
  <si>
    <t>Vodorovné přemístění výkopku nebo sypaniny po suchu na obvyklém dopravním prostředku, bez naložení výkopku, avšak se složením bez rozhrnutí z horniny tř. 5 až 7 na vzdálenost přes 9 000 do 10 000 m</t>
  </si>
  <si>
    <t>393,795*0,3 'Přepočtené koeficientem množství</t>
  </si>
  <si>
    <t>26</t>
  </si>
  <si>
    <t>167101102</t>
  </si>
  <si>
    <t>Nakládání výkopku z hornin tř. 1 až 4 přes 100 m3</t>
  </si>
  <si>
    <t>1057444360</t>
  </si>
  <si>
    <t>Nakládání, skládání a překládání neulehlého výkopku nebo sypaniny nakládání, množství přes 100 m3, z hornin tř. 1 až 4</t>
  </si>
  <si>
    <t xml:space="preserve">Poznámka k souboru cen:_x000d_
1. Ceny -1101, -1151, -1102, -1152, -1103, -1153, jsou určeny pro nakládání, skládání a překládání na obvyklý nebo z obvyklého dopravního prostředku. Pro nakládání z lodi nebo na loď jsou určeny ceny -1105 a -1155._x000d_
2. Ceny -1105 a -1155 jsou určeny pro nakládání, překládání a vykládání na vzdálenost_x000d_
a) do 20 m vodorovně; vodorovná vzdálenost se měří od těžnice lodi k těžnici druhé lodi, nebo k těžišti hromady na břehu nebo k těžišti dopravního prostředku na suchu,_x000d_
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m._x000d_
3. Množství měrných jednotek se určí v rostlém stavu horniny._x000d_
</t>
  </si>
  <si>
    <t>27</t>
  </si>
  <si>
    <t>167101152</t>
  </si>
  <si>
    <t>Nakládání výkopku z hornin tř. 5 až 7 přes 100 m3</t>
  </si>
  <si>
    <t>1573005944</t>
  </si>
  <si>
    <t>Nakládání, skládání a překládání neulehlého výkopku nebo sypaniny nakládání, množství přes 100 m3, z hornin tř. 5 až 7</t>
  </si>
  <si>
    <t>28</t>
  </si>
  <si>
    <t>171201201</t>
  </si>
  <si>
    <t>Uložení sypaniny na skládky</t>
  </si>
  <si>
    <t>-1046880232</t>
  </si>
  <si>
    <t xml:space="preserve">Poznámka k souboru cen:_x000d_
1. Cena -1201 je určena i pro:_x000d_
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skládky;_x000d_
b) zasypání koryt vodotečí a prohlubní v terénu bez předepsaného zhutnění sypaniny;_x000d_
c) uložení výkopku pod vodou do prohlubní ve dně vodotečí nebo nádrží._x000d_
2. Cenu -1201 nelze použít pro uložení výkopku nebo ornice:_x000d_
a) při vykopávkách pro podzemní vedení podél hrany výkopu, z něhož byl výkopek získán, a to ani tehdy, jestliže se výkopek po vyhození z výkopu na povrch území ještě dále přemisťuje na hromady podél výkopu;_x000d_
b) na dočasné skládky, které nejsou předepsány projektem;_x000d_
c) na dočasné skládky předepsané projektem tak, že na 1 m2 projektem určené plochy této skládky připadají nejvýše 2 m3 výkopku nebo ornice (viz. též poznámku č. 1 a);_x000d_
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neoceňuje._x000d_
e) na trvalé skládky s předepsaným zhutněním; toto uložení výkopku se oceňuje cenami souboru cen 171 . 0- . . Uložení sypaniny do násypů._x000d_
3. V ceně -1201 jsou započteny i náklady na rozprostření sypaniny ve vrstvách s hrubým urovnáním na skládce._x000d_
4. V ceně -1201 nejsou započteny náklady na získání skládek ani na poplatky za skládku._x000d_
5. Množství jednotek uložení výkopku (sypaniny) se určí v m3 uloženého výkopku (sypaniny),v rostlém stavu zpravidla ve výkopišti._x000d_
</t>
  </si>
  <si>
    <t>29</t>
  </si>
  <si>
    <t>171201211</t>
  </si>
  <si>
    <t>Poplatek za uložení stavebního odpadu - zeminy a kameniva na skládce</t>
  </si>
  <si>
    <t>t</t>
  </si>
  <si>
    <t>1488713251</t>
  </si>
  <si>
    <t>Poplatek za uložení stavebního odpadu na skládce (skládkovné) zeminy a kameniva zatříděného do Katalogu odpadů pod kódem 170 504</t>
  </si>
  <si>
    <t xml:space="preserve">Poznámka k souboru cen:_x000d_
1. Ceny uvedené v souboru cen lze po dohodě upravit podle místních podmínek._x000d_
</t>
  </si>
  <si>
    <t>393,795*2 'Přepočtené koeficientem množství</t>
  </si>
  <si>
    <t>30</t>
  </si>
  <si>
    <t>174101101</t>
  </si>
  <si>
    <t>Zásyp jam, šachet rýh nebo kolem objektů sypaninou se zhutněním</t>
  </si>
  <si>
    <t>173144300</t>
  </si>
  <si>
    <t>Zásyp sypaninou z jakékoliv horniny s uložením výkopku ve vrstvách se zhutněním jam, šachet, rýh nebo kolem objektů v těchto vykopávkách</t>
  </si>
  <si>
    <t xml:space="preserve">Poznámka k souboru cen:_x000d_
1. Ceny 174 10- . . jsou určeny pro zhutněné zásypy s mírou zhutnění:_x000d_
a) z hornin soudržných do 100 % PS,_x000d_
b) z hornin nesoudržných do I(d) 0,9,_x000d_
c) z hornin kamenitých pro jakoukoliv míru zhutnění._x000d_
2. Je-li projektem předepsáno vyšší zhutnění, podle bodu a) a b) poznámky č 1., ocení se zásyp individuálně._x000d_
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 betonových a železobetonových trub v polních a lučních tratích se oceňuje cenou -1101 Zásyp sypaninou rýh bez ohledu na šířku kanálu; cena obsahuje i náklady na ruční nezhutněný zásyp výšky do 200 mm nad vrchol potrubí._x000d_
4. V cenách 10-1101, 10-1103, 20-1101 a 20-1103 je započteno přemístění sypaniny ze vzdálenosti 10 m od kraje výkopu nebo zasypávaného prostoru, měřeno k těžišti skládky._x000d_
5. V ceně 10-1102 je započteno přemístění sypaniny ze vzdálenosti 15 m od hrany zasypávaného prostoru, měřeno k těžišti skládky._x000d_
6. Objem zásypu je rozdíl objemu výkopu a objemu do něho vestavěných konstrukcí nebo uložených vedení i s 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._x000d_
7. Odklizení zbylého výkopku po provedení zásypu zářezů se šikmými stěnami pro podzemní vedení nebo zásypu jam a rýh pro podzemní vedení se oceňuje, je-li objem zbylého výkopku:_x000d_
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výkopku;_x000d_
b) přes 1 m3 na 1 m vedení, jestliže projekt předepíše, že se zbylý výkopek bude odklízet zároveň s 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8._x000d_
8. Rozprostření zbylého výkopku podél výkopu a nad výkopem po provedení zásypů zářezů se šikmými stěnami pro podzemní vedení nebo zásypu jam a rýh pro podzemní vedení se oceňuje:_x000d_
a) cenou 171 20-1101 Uložení sypaniny do nezhutněných násypů, není-li projektem předepsáno zhutnění rozprostřeného zbylého výkopku,_x000d_
b) cenou 171 10-1111 Uložení sypaniny do násypů z hornin sypkých, je-li předepsáno zhutnění rozprostřeného zbylého výkopku, a to v objemu vypočteném podle poznámky č.6, příp. zmenšeném o objem výkopku, který byl již odklizen._x000d_
9. Míru zhutnění předepisuje projekt._x000d_
</t>
  </si>
  <si>
    <t>-(65,41*0,95*1,3+94,82*0,8*1,2+217,67*0,65*1,2+20*0,55*1,2)</t>
  </si>
  <si>
    <t>-0,65*0,65*3,14*2,1*14</t>
  </si>
  <si>
    <t>31</t>
  </si>
  <si>
    <t>175151101</t>
  </si>
  <si>
    <t>Obsypání potrubí strojně sypaninou bez prohození, uloženou do 3 m</t>
  </si>
  <si>
    <t>-1697402923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</si>
  <si>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</si>
  <si>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 xml:space="preserve">Poznámka k souboru cen:_x000d_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konstrukcí)._x000d_
2. Míru zhutnění předepisuje projekt._x000d_
3. V cenách nejsou zahrnuty náklady na nakupovanou sypaninu. Tato se oceňuje ve specifikaci._x000d_
4. V cenách nejsou zahrnuty náklady na prohození sypaniny, tyto náklady se oceňují položkou 17511-1109 Příplatek za prohození sypaniny._x000d_
</t>
  </si>
  <si>
    <t>65,41*0,8*1,3+94,82*0,7*1,2+217,67*0,55*1,2+20*0,45*1,2</t>
  </si>
  <si>
    <t>-0,25*0,25*3,14*65,41-0,2*0,2*3,14*94,82-0,125*0,125*3,14*217,67-0,075*0,075*3,14*20</t>
  </si>
  <si>
    <t>32</t>
  </si>
  <si>
    <t>M</t>
  </si>
  <si>
    <t>58337331</t>
  </si>
  <si>
    <t>štěrkopísek frakce 0/22</t>
  </si>
  <si>
    <t>-590308628</t>
  </si>
  <si>
    <t>266,358*1,67 'Přepočtené koeficientem množství</t>
  </si>
  <si>
    <t>33</t>
  </si>
  <si>
    <t>181951102</t>
  </si>
  <si>
    <t>Úprava pláně v hornině tř. 1 až 4 se zhutněním</t>
  </si>
  <si>
    <t>-374988007</t>
  </si>
  <si>
    <t>Úprava pláně vyrovnáním výškových rozdílů v hornině tř. 1 až 4 se zhutněním</t>
  </si>
  <si>
    <t xml:space="preserve">Poznámka k souboru cen:_x000d_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důvodu._x000d_
2. Ceny nelze použít pro urovnání lavic (berem) šířky do 3 m přerušujících svahy, pro urovnání dna silničních a železničních příkopů pro jakoukoliv šířku dna; toto urovnání se oceňuje cenami souboru cen 182 .0-1 Svahování._x000d_
3. Urovnání ploch ve sklonu přes 1 : 5 se oceňuje cenami souboru cen 182 . 0-11 Svahování trvalých svahů do projektovaných profilů._x000d_
4. Náklady na urovnání dna a stěn při čištění příkopů pozemních komunikací jsou započteny v cenách souborů cen 938 90-2 . Čištění příkopů komunikací v suchu nebo ve vodě části A02 Zemní práce pro objekty oborů 821 až 828._x000d_
5. Míru zhutnění určuje projekt. Ceny se zhutněním jsou určeny pro jakoukoliv míru zhutnění._x000d_
</t>
  </si>
  <si>
    <t>66*2,5+66*1,9+66*1,3+333*2,4+333*1,8+333*1,2</t>
  </si>
  <si>
    <t>Zakládání</t>
  </si>
  <si>
    <t>34</t>
  </si>
  <si>
    <t>212752212</t>
  </si>
  <si>
    <t>Trativod z drenážních trubek plastových flexibilních D do 100 mm včetně lože otevřený výkop</t>
  </si>
  <si>
    <t>-1027683441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</si>
  <si>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</si>
  <si>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398</t>
  </si>
  <si>
    <t>Vodorovné konstrukce</t>
  </si>
  <si>
    <t>35</t>
  </si>
  <si>
    <t>451573111</t>
  </si>
  <si>
    <t>Lože pod potrubí otevřený výkop ze štěrkopísku</t>
  </si>
  <si>
    <t>1258509504</t>
  </si>
  <si>
    <t>Lože pod potrubí, stoky a drobné objekty v otevřeném výkopu z písku a štěrkopísku do 63 mm</t>
  </si>
  <si>
    <t xml:space="preserve">Poznámka k souboru cen:_x000d_
1. Ceny -1111 a -1192 lze použít i pro zřízení sběrných vrstev nad drenážními trubkami._x000d_
2. V cenách -5111 a -1192 jsou započteny i náklady na prohození výkopku získaného při zemních pracích._x000d_
</t>
  </si>
  <si>
    <t>66*1,3*0,15+333*1,2*0,1</t>
  </si>
  <si>
    <t>36</t>
  </si>
  <si>
    <t>452112111</t>
  </si>
  <si>
    <t>Osazení betonových prstenců nebo rámů v do 100 mm</t>
  </si>
  <si>
    <t>kus</t>
  </si>
  <si>
    <t>1769036751</t>
  </si>
  <si>
    <t>Osazení betonových dílců prstenců nebo rámů pod poklopy a mříže, výšky do 100 mm</t>
  </si>
  <si>
    <t xml:space="preserve">Poznámka k souboru cen:_x000d_
1. V cenách nejsou započteny náklady na dodávku betonových výrobků; tyto se oceňují ve specifikaci._x000d_
</t>
  </si>
  <si>
    <t>37</t>
  </si>
  <si>
    <t>59223864</t>
  </si>
  <si>
    <t>prstenec betonový pro uliční vpusť vyrovnávací 39 x 6 x 13 cm</t>
  </si>
  <si>
    <t>-1957352381</t>
  </si>
  <si>
    <t>38</t>
  </si>
  <si>
    <t>59224174</t>
  </si>
  <si>
    <t>prstenec betonový vyrovnávací 62,5x8x12 cm</t>
  </si>
  <si>
    <t>359823188</t>
  </si>
  <si>
    <t>prstenec betonový vyrovnávací 62,5x4x12 cm</t>
  </si>
  <si>
    <t>39</t>
  </si>
  <si>
    <t>59224175</t>
  </si>
  <si>
    <t>-2120204975</t>
  </si>
  <si>
    <t>prstenec betonový vyrovnávací 62,5x6x12 cm</t>
  </si>
  <si>
    <t>40</t>
  </si>
  <si>
    <t>59224176</t>
  </si>
  <si>
    <t>245635505</t>
  </si>
  <si>
    <t>41</t>
  </si>
  <si>
    <t>59224177</t>
  </si>
  <si>
    <t>-535045292</t>
  </si>
  <si>
    <t>prstenec betonový vyrovnávací 62,5x10x12 cm</t>
  </si>
  <si>
    <t>42</t>
  </si>
  <si>
    <t>452311121</t>
  </si>
  <si>
    <t>Podkladní desky z betonu prostého tř. C 8/10 otevřený výkop</t>
  </si>
  <si>
    <t>815597279</t>
  </si>
  <si>
    <t>Podkladní a zajišťovací konstrukce z betonu prostého v otevřeném výkopu desky pod potrubí, stoky a drobné objekty z betonu tř. C 8/10</t>
  </si>
  <si>
    <t xml:space="preserve">Poznámka k souboru cen:_x000d_
1. Ceny -1121 až -1181 a -1192 lze použít i pro ochrannou vrstvu pod železobetonové konstrukce._x000d_
2. Ceny -2121 až -2181 a -2192 jsou určeny pro jakékoliv úkosy sedel._x000d_
</t>
  </si>
  <si>
    <t>1,5*1,5*0,1*14</t>
  </si>
  <si>
    <t>Komunikace pozemní</t>
  </si>
  <si>
    <t>43</t>
  </si>
  <si>
    <t>564871111</t>
  </si>
  <si>
    <t>Podklad ze štěrkodrtě ŠD tl 250 mm</t>
  </si>
  <si>
    <t>221885703</t>
  </si>
  <si>
    <t>Podklad ze štěrkodrti ŠD s rozprostřením a zhutněním, po zhutnění tl. 250 mm</t>
  </si>
  <si>
    <t>44</t>
  </si>
  <si>
    <t>564962111</t>
  </si>
  <si>
    <t>Podklad z mechanicky zpevněného kameniva MZK tl 200 mm</t>
  </si>
  <si>
    <t>964770714</t>
  </si>
  <si>
    <t>Podklad z mechanicky zpevněného kameniva MZK (minerální beton) s rozprostřením a s hutněním, po zhutnění tl. 200 mm</t>
  </si>
  <si>
    <t xml:space="preserve">Poznámka k souboru cen:_x000d_
1. ČSN 73 6126-1 připouští pro MZK max. tl. 300 mm._x000d_
2. V cenách nejsou započteny náklady na:_x000d_
a) ochranu povrchu podkladu filtračním postřikem, který se oceňuje cenami souboru cen 573 11-11,_x000d_
b) spojovací postřik před pokládkou asfaltových směsí, který se oceňuje cenami souboru cen 573 2.-11._x000d_
</t>
  </si>
  <si>
    <t>45</t>
  </si>
  <si>
    <t>565185111</t>
  </si>
  <si>
    <t>Asfaltový beton vrstva podkladní ACP 16 (obalované kamenivo OKS) tl 150 mm š do 3 m</t>
  </si>
  <si>
    <t>-1154650168</t>
  </si>
  <si>
    <t>Asfaltový beton vrstva podkladní ACP 16 (obalované kamenivo střednězrnné - OKS) s rozprostřením a zhutněním v pruhu šířky do 3 m, po zhutnění tl. 150 mm</t>
  </si>
  <si>
    <t xml:space="preserve">Poznámka k souboru cen:_x000d_
1. ČSN EN 13108-1 připouští pro ACP 16 pouze tl. 50 až 80 mm._x000d_
</t>
  </si>
  <si>
    <t>46</t>
  </si>
  <si>
    <t>573211112</t>
  </si>
  <si>
    <t>Postřik živičný spojovací z asfaltu v množství 0,70 kg/m2</t>
  </si>
  <si>
    <t>-125152318</t>
  </si>
  <si>
    <t>Postřik spojovací PS bez posypu kamenivem z asfaltu silničního, v množství 0,70 kg/m2</t>
  </si>
  <si>
    <t>47</t>
  </si>
  <si>
    <t>576133221</t>
  </si>
  <si>
    <t>Asfaltový koberec mastixový SMA 11 (AKMS) tl 40 mm š přes 3 m</t>
  </si>
  <si>
    <t>561257438</t>
  </si>
  <si>
    <t>Asfaltový koberec mastixový SMA 11 (AKMS) s rozprostřením a se zhutněním v pruhu šířky přes 3 m, po zhutnění tl. 40 mm</t>
  </si>
  <si>
    <t>48</t>
  </si>
  <si>
    <t>577165132</t>
  </si>
  <si>
    <t>Asfaltový beton vrstva ložní ACL 16 (ABH) tl 70 mm š do 3 m z modifikovaného asfaltu</t>
  </si>
  <si>
    <t>-451330231</t>
  </si>
  <si>
    <t>Asfaltový beton vrstva ložní ACL 16 (ABH) s rozprostřením a zhutněním z modifikovaného asfaltu v pruhu šířky do 3 m, po zhutnění tl. 70 mm</t>
  </si>
  <si>
    <t xml:space="preserve">Poznámka k souboru cen:_x000d_
1. ČSN EN 13108-1 připouští pro ACL 16 pouze tl. 50 až 70 mm._x000d_
</t>
  </si>
  <si>
    <t>Trubní vedení</t>
  </si>
  <si>
    <t>49</t>
  </si>
  <si>
    <t>871313121</t>
  </si>
  <si>
    <t>Montáž kanalizačního potrubí z PVC těsněné gumovým kroužkem otevřený výkop sklon do 20 % DN 160</t>
  </si>
  <si>
    <t>94770546</t>
  </si>
  <si>
    <t>Montáž kanalizačního potrubí z plastů z tvrdého PVC těsněných gumovým kroužkem v otevřeném výkopu ve sklonu do 20 % DN 160</t>
  </si>
  <si>
    <t xml:space="preserve">Poznámka k souboru cen:_x000d_
1. V cenách montáže potrubí nejsou započteny náklady na dodání trub, elektrospojek a těsnicích kroužků pokud tyto nejsou součástí dodávky potrubí. Tyto náklady se oceňují ve specifikaci._x000d_
2. V cenách potrubí z trubek polyetylenových a polypropylenových nejsou započteny náklady na dodání tvarovek použitých pro napojení na jiný druh potrubí; tvarovky se oceňují ve specifikaci._x000d_
3. Ztratné lze dohodnout:_x000d_
a) u trub kanalizačních z tvrdého PVC ve směrné výši 3 %,_x000d_
b) u trub polyetylenových a polypropylenových ve směrné výši 1,5._x000d_
</t>
  </si>
  <si>
    <t>50</t>
  </si>
  <si>
    <t>28612005</t>
  </si>
  <si>
    <t>trubka kanalizační PVC plnostěnná třívrstvá DN 160x6000 mm SN 12</t>
  </si>
  <si>
    <t>2119994806</t>
  </si>
  <si>
    <t>20*1,03 'Přepočtené koeficientem množství</t>
  </si>
  <si>
    <t>51</t>
  </si>
  <si>
    <t>871363121</t>
  </si>
  <si>
    <t>Montáž kanalizačního potrubí z PVC těsněné gumovým kroužkem otevřený výkop sklon do 20 % DN 250</t>
  </si>
  <si>
    <t>1377751793</t>
  </si>
  <si>
    <t>Montáž kanalizačního potrubí z plastů z tvrdého PVC těsněných gumovým kroužkem v otevřeném výkopu ve sklonu do 20 % DN 250</t>
  </si>
  <si>
    <t>52</t>
  </si>
  <si>
    <t>28612013</t>
  </si>
  <si>
    <t>trubka kanalizační PVC plnostěnná třívrstvá DN 250x6000 mm SN 12</t>
  </si>
  <si>
    <t>-101814658</t>
  </si>
  <si>
    <t>217,67*1,03 'Přepočtené koeficientem množství</t>
  </si>
  <si>
    <t>53</t>
  </si>
  <si>
    <t>871393121</t>
  </si>
  <si>
    <t>Montáž kanalizačního potrubí z PVC těsněné gumovým kroužkem otevřený výkop sklon do 20 % DN 400</t>
  </si>
  <si>
    <t>-1643645115</t>
  </si>
  <si>
    <t>Montáž kanalizačního potrubí z plastů z tvrdého PVC těsněných gumovým kroužkem v otevřeném výkopu ve sklonu do 20 % DN 400</t>
  </si>
  <si>
    <t>54</t>
  </si>
  <si>
    <t>28612021</t>
  </si>
  <si>
    <t>trubka kanalizační PVC plnostěnná třívrstvá DN 400x6000 mm SN 12</t>
  </si>
  <si>
    <t>1354053798</t>
  </si>
  <si>
    <t>94,82*1,03 'Přepočtené koeficientem množství</t>
  </si>
  <si>
    <t>55</t>
  </si>
  <si>
    <t>871423121</t>
  </si>
  <si>
    <t>Montáž kanalizačního potrubí z PVC těsněné gumovým kroužkem otevřený výkop sklon do 20 % DN 500</t>
  </si>
  <si>
    <t>-223843334</t>
  </si>
  <si>
    <t>Montáž kanalizačního potrubí z plastů z tvrdého PVC těsněných gumovým kroužkem v otevřeném výkopu ve sklonu do 20 % DN 500</t>
  </si>
  <si>
    <t>56</t>
  </si>
  <si>
    <t>28612023</t>
  </si>
  <si>
    <t>trubka kanalizační PVC plnostěnná třívrstvá DN 500x6000 mm SN 12</t>
  </si>
  <si>
    <t>683645052</t>
  </si>
  <si>
    <t>65,41*1,03 'Přepočtené koeficientem množství</t>
  </si>
  <si>
    <t>57</t>
  </si>
  <si>
    <t>877315211</t>
  </si>
  <si>
    <t>Montáž tvarovek z tvrdého PVC-systém KG nebo z polypropylenu-systém KG 2000 jednoosé DN 150</t>
  </si>
  <si>
    <t>1384587712</t>
  </si>
  <si>
    <t>Montáž tvarovek na kanalizačním potrubí z trub z plastu z tvrdého PVC nebo z polypropylenu v otevřeném výkopu jednoosých DN 150</t>
  </si>
  <si>
    <t xml:space="preserve">Poznámka k souboru cen:_x000d_
1. V cenách nejsou započteny náklady na dodání tvarovek. Tvarovky se oceňují ve ve specifikaci._x000d_
</t>
  </si>
  <si>
    <t>58</t>
  </si>
  <si>
    <t>28611361</t>
  </si>
  <si>
    <t>koleno kanalizační PVC KG 150x45°</t>
  </si>
  <si>
    <t>-1641420008</t>
  </si>
  <si>
    <t>59</t>
  </si>
  <si>
    <t>28612250</t>
  </si>
  <si>
    <t>vložka šachtová kanalizační DN 160</t>
  </si>
  <si>
    <t>-1728522114</t>
  </si>
  <si>
    <t>60</t>
  </si>
  <si>
    <t>877355211</t>
  </si>
  <si>
    <t>Montáž tvarovek z tvrdého PVC-systém KG nebo z polypropylenu-systém KG 2000 jednoosé DN 200</t>
  </si>
  <si>
    <t>296119702</t>
  </si>
  <si>
    <t>Montáž tvarovek na kanalizačním potrubí z trub z plastu z tvrdého PVC nebo z polypropylenu v otevřeném výkopu jednoosých DN 200</t>
  </si>
  <si>
    <t>61</t>
  </si>
  <si>
    <t>28611366</t>
  </si>
  <si>
    <t>koleno kanalizační PVC 200x45°</t>
  </si>
  <si>
    <t>-1541880861</t>
  </si>
  <si>
    <t>62</t>
  </si>
  <si>
    <t>877365211</t>
  </si>
  <si>
    <t>Montáž tvarovek z tvrdého PVC-systém KG nebo z polypropylenu-systém KG 2000 jednoosé DN 250</t>
  </si>
  <si>
    <t>793101938</t>
  </si>
  <si>
    <t>Montáž tvarovek na kanalizačním potrubí z trub z plastu z tvrdého PVC nebo z polypropylenu v otevřeném výkopu jednoosých DN 250</t>
  </si>
  <si>
    <t>63</t>
  </si>
  <si>
    <t>28612252</t>
  </si>
  <si>
    <t>vložka šachtová kanalizační DN 250</t>
  </si>
  <si>
    <t>-927700947</t>
  </si>
  <si>
    <t>64</t>
  </si>
  <si>
    <t>877365221</t>
  </si>
  <si>
    <t>Montáž tvarovek z tvrdého PVC-systém KG nebo z polypropylenu-systém KG 2000 dvouosé DN 250</t>
  </si>
  <si>
    <t>-858703354</t>
  </si>
  <si>
    <t>Montáž tvarovek na kanalizačním potrubí z trub z plastu z tvrdého PVC nebo z polypropylenu v otevřeném výkopu dvouosých DN 250</t>
  </si>
  <si>
    <t>65</t>
  </si>
  <si>
    <t>28611399</t>
  </si>
  <si>
    <t>odbočka kanalizační plastová s hrdlem KG 250/150/45°</t>
  </si>
  <si>
    <t>126939324</t>
  </si>
  <si>
    <t>66</t>
  </si>
  <si>
    <t>28611400</t>
  </si>
  <si>
    <t>odbočka kanalizační plastová s hrdlem KG 250/200/45°</t>
  </si>
  <si>
    <t>-794541691</t>
  </si>
  <si>
    <t>67</t>
  </si>
  <si>
    <t>877375121R</t>
  </si>
  <si>
    <t>Výřez a montáž tvarovek odbočných na potrubí z kanalizačních trub z PVC DN 300</t>
  </si>
  <si>
    <t>-1209724205</t>
  </si>
  <si>
    <t>Výřez a montáž tvarovky na potrubí z trub z tvrdého PVC DN 300</t>
  </si>
  <si>
    <t xml:space="preserve">Poznámka k souboru cen:_x000d_
1. Ceny jsou určeny pro dodatečné osazení odbočných tvarovek na stávající potrubí._x000d_
2. V cenách nejsou započteny náklady na dodání 1 ks odbočné tvarovky a 1 ks přesuvky, popř. 1 ks trouby a těsnících kroužků; tyto náklady se oceňují ve specifikaci. Ztratné lze dohodnout u trub kanalizačních z tvrdého PVC ve výši 1,5 %._x000d_
</t>
  </si>
  <si>
    <t>68</t>
  </si>
  <si>
    <t>28612245</t>
  </si>
  <si>
    <t>přesuvka kanalizační plastová PVC KG DN 250 SN 12/16</t>
  </si>
  <si>
    <t>473141921</t>
  </si>
  <si>
    <t>69</t>
  </si>
  <si>
    <t>877395211</t>
  </si>
  <si>
    <t>Montáž tvarovek z tvrdého PVC-systém KG nebo z polypropylenu-systém KG 2000 jednoosé DN 400</t>
  </si>
  <si>
    <t>788175429</t>
  </si>
  <si>
    <t>Montáž tvarovek na kanalizačním potrubí z trub z plastu z tvrdého PVC nebo z polypropylenu v otevřeném výkopu jednoosých DN 400</t>
  </si>
  <si>
    <t>70</t>
  </si>
  <si>
    <t>28612254</t>
  </si>
  <si>
    <t>vložka šachtová kanalizační DN 400</t>
  </si>
  <si>
    <t>60881530</t>
  </si>
  <si>
    <t>71</t>
  </si>
  <si>
    <t>877395221</t>
  </si>
  <si>
    <t>Montáž tvarovek z tvrdého PVC-systém KG nebo z polypropylenu-systém KG 2000 dvouosé DN 400</t>
  </si>
  <si>
    <t>-1383016553</t>
  </si>
  <si>
    <t>Montáž tvarovek na kanalizačním potrubí z trub z plastu z tvrdého PVC nebo z polypropylenu v otevřeném výkopu dvouosých DN 400</t>
  </si>
  <si>
    <t>72</t>
  </si>
  <si>
    <t>28611410</t>
  </si>
  <si>
    <t>odbočka kanalizační plastová s hrdlem KG 400/150/45°</t>
  </si>
  <si>
    <t>957756907</t>
  </si>
  <si>
    <t>73</t>
  </si>
  <si>
    <t>877425211</t>
  </si>
  <si>
    <t>Montáž tvarovek z tvrdého PVC-systém KG nebo z polypropylenu-systém KG 2000 jednoosé DN 500</t>
  </si>
  <si>
    <t>-207466906</t>
  </si>
  <si>
    <t>Montáž tvarovek na kanalizačním potrubí z trub z plastu z tvrdého PVC nebo z polypropylenu v otevřeném výkopu jednoosých DN 500</t>
  </si>
  <si>
    <t>74</t>
  </si>
  <si>
    <t>28612255</t>
  </si>
  <si>
    <t>97033912</t>
  </si>
  <si>
    <t>vložka šachtová kanalizační DN 500</t>
  </si>
  <si>
    <t>75</t>
  </si>
  <si>
    <t>877425221</t>
  </si>
  <si>
    <t>Montáž tvarovek z tvrdého PVC-systém KG nebo z polypropylenu-systém KG 2000 dvouosé DN 500</t>
  </si>
  <si>
    <t>-1613088562</t>
  </si>
  <si>
    <t>Montáž tvarovek na kanalizačním potrubí z trub z plastu z tvrdého PVC nebo z polypropylenu v otevřeném výkopu dvouosých DN 500</t>
  </si>
  <si>
    <t>76</t>
  </si>
  <si>
    <t>28611417</t>
  </si>
  <si>
    <t>odbočka kanalizační plastová s hrdlem KG 500/150/45°</t>
  </si>
  <si>
    <t>649637246</t>
  </si>
  <si>
    <t>77</t>
  </si>
  <si>
    <t>28611418</t>
  </si>
  <si>
    <t>odbočka kanalizační plastová s hrdlem KG 500/200/45°</t>
  </si>
  <si>
    <t>-94537664</t>
  </si>
  <si>
    <t>78</t>
  </si>
  <si>
    <t>892351111</t>
  </si>
  <si>
    <t>Tlaková zkouška vodou potrubí DN 150 nebo 200</t>
  </si>
  <si>
    <t>-1011324306</t>
  </si>
  <si>
    <t>Tlakové zkoušky vodou na potrubí DN 150 nebo 200</t>
  </si>
  <si>
    <t xml:space="preserve">Poznámka k souboru cen:_x000d_
1. Ceny -2111 jsou určeny pro zabezpečení jednoho konce zkoušeného úseku jakéhokoliv druhu potrubí._x000d_
2. V cenách jsou započteny náklady:_x000d_
a) u cen -1111 - na přísun, montáž, demontáž a odsun zkoušecího čerpadla, napuštění tlakovou vodou a dodání vody pro tlakovou zkoušku,_x000d_
b) u cen -2111 - na montáž a demontáž výrobků nebo dílců pro zabezpečení konce zkoušeného úseku potrubí, na montáž a demontáž koncových tvarovek, na montáž zaslepovací příruby, na zaslepení odboček pro hydranty, vzdušníky a jiné armatury a odbočky pro odbočující řady,_x000d_
</t>
  </si>
  <si>
    <t>79</t>
  </si>
  <si>
    <t>892372111</t>
  </si>
  <si>
    <t>Zabezpečení konců potrubí DN do 300 při tlakových zkouškách vodou</t>
  </si>
  <si>
    <t>1834690903</t>
  </si>
  <si>
    <t>Tlakové zkoušky vodou zabezpečení konců potrubí při tlakových zkouškách DN do 300</t>
  </si>
  <si>
    <t>80</t>
  </si>
  <si>
    <t>892381111</t>
  </si>
  <si>
    <t>Tlaková zkouška vodou potrubí DN 250, DN 300 nebo 350</t>
  </si>
  <si>
    <t>-1826891540</t>
  </si>
  <si>
    <t>Tlakové zkoušky vodou na potrubí DN 250, 300 nebo 350</t>
  </si>
  <si>
    <t>81</t>
  </si>
  <si>
    <t>892421111</t>
  </si>
  <si>
    <t>Tlaková zkouška vodou potrubí DN 400 nebo 500</t>
  </si>
  <si>
    <t>-1635207072</t>
  </si>
  <si>
    <t>Tlakové zkoušky vodou na potrubí DN 400 nebo 500</t>
  </si>
  <si>
    <t>82</t>
  </si>
  <si>
    <t>894411311</t>
  </si>
  <si>
    <t>Osazení železobetonových dílců pro šachty skruží rovných</t>
  </si>
  <si>
    <t>-149974921</t>
  </si>
  <si>
    <t xml:space="preserve">Poznámka k souboru cen:_x000d_
1. V cenách nejsou započteny náklady na dodání železobetonových dílců; dodání těchto dílců se oceňuje ve specifikaci._x000d_
</t>
  </si>
  <si>
    <t>83</t>
  </si>
  <si>
    <t>59224052</t>
  </si>
  <si>
    <t>skruž pro kanalizační šachty se zabudovanými stupadly 100 x 100 x 12 cm</t>
  </si>
  <si>
    <t>-1425053271</t>
  </si>
  <si>
    <t>84</t>
  </si>
  <si>
    <t>59224050</t>
  </si>
  <si>
    <t>skruž pro kanalizační šachty se zabudovanými stupadly 100 x 25 x 12 cm</t>
  </si>
  <si>
    <t>2096287420</t>
  </si>
  <si>
    <t>85</t>
  </si>
  <si>
    <t>59224051</t>
  </si>
  <si>
    <t>skruž pro kanalizační šachty se zabudovanými stupadly 100 x 50 x 12 cm</t>
  </si>
  <si>
    <t>-1236082521</t>
  </si>
  <si>
    <t>86</t>
  </si>
  <si>
    <t>894412411</t>
  </si>
  <si>
    <t>Osazení železobetonových dílců pro šachty skruží přechodových</t>
  </si>
  <si>
    <t>-1527107130</t>
  </si>
  <si>
    <t>87</t>
  </si>
  <si>
    <t>59224167</t>
  </si>
  <si>
    <t>skruž betonová přechodová 62,5/100x60x12 cm, stupadla poplastovaná</t>
  </si>
  <si>
    <t>820007139</t>
  </si>
  <si>
    <t>88</t>
  </si>
  <si>
    <t>894414111</t>
  </si>
  <si>
    <t>Osazení železobetonových dílců pro šachty skruží základových (dno)</t>
  </si>
  <si>
    <t>1505873251</t>
  </si>
  <si>
    <t>89</t>
  </si>
  <si>
    <t>59224064</t>
  </si>
  <si>
    <t>dno betonové šachtové kulaté DN 1000 x 500, 100 x 65 x 15 cm</t>
  </si>
  <si>
    <t>-106678481</t>
  </si>
  <si>
    <t>dno betonové šachtové kulaté DN 1000 x 650, 100 x 65 x 15 cm</t>
  </si>
  <si>
    <t>90</t>
  </si>
  <si>
    <t>59224061</t>
  </si>
  <si>
    <t>dno betonové šachtové kulaté DN 1000 x 600, 100 x 75 x 15 cm</t>
  </si>
  <si>
    <t>-477446402</t>
  </si>
  <si>
    <t>dno betonové šachtové kulaté DN 1000 x 800, 100 x 80 x 15 cm</t>
  </si>
  <si>
    <t>91</t>
  </si>
  <si>
    <t>59224062</t>
  </si>
  <si>
    <t>dno betonové šachtové kulaté DN 1000 x 800, 100 x 95 x 15 cm</t>
  </si>
  <si>
    <t>1711806492</t>
  </si>
  <si>
    <t>dno betonové šachtové kulaté DN 1000 x 1000, 100 x 100 x 15 cm</t>
  </si>
  <si>
    <t>92</t>
  </si>
  <si>
    <t>59224348</t>
  </si>
  <si>
    <t>těsnění elastomerové pro spojení šachetních dílů DN 1000</t>
  </si>
  <si>
    <t>-1113200521</t>
  </si>
  <si>
    <t>93</t>
  </si>
  <si>
    <t>895941311</t>
  </si>
  <si>
    <t>Zřízení vpusti kanalizační uliční z betonových dílců typ UVB-50</t>
  </si>
  <si>
    <t>1779958501</t>
  </si>
  <si>
    <t xml:space="preserve">Poznámka k souboru cen:_x000d_
1. V cenách jsou započteny i náklady na zřízení lože ze štěrkopísku._x000d_
2. V cenách nejsou započteny náklady na:_x000d_
a) dodání betonových dílců; betonové dílce se oceňují ve specifikaci,_x000d_
b) dodání kameninových dílců; kameninové dílce se oceňují ve specifikaci,_x000d_
c) litinové mříže; osazení mříží se oceňuje cenami souboru cen 899 20- . 1 Osazení mříží litinových včetně rámů a košů na bahno části A 01 tohoto katalogu; dodání mříží se oceňuje ve specifikaci,_x000d_
d) podkladní prstence; tyto se oceňují cenami souboru cen 452 38-6 . Podkladní a a vyrovnávací prstence části A 01 tohoto katalogu._x000d_
</t>
  </si>
  <si>
    <t>94</t>
  </si>
  <si>
    <t>59223852</t>
  </si>
  <si>
    <t>dno betonové pro uliční vpusť s kalovou prohlubní 45x30x5 cm</t>
  </si>
  <si>
    <t>-1430859028</t>
  </si>
  <si>
    <t>95</t>
  </si>
  <si>
    <t>59223866</t>
  </si>
  <si>
    <t>skruž betonová pro uliční vpusť přechodová 45-27/29,5/5 cm</t>
  </si>
  <si>
    <t>613124979</t>
  </si>
  <si>
    <t>96</t>
  </si>
  <si>
    <t>59223854</t>
  </si>
  <si>
    <t>skruž betonová pro uliční vpusť s výtokovým otvorem PVC, 45x35x5 cm</t>
  </si>
  <si>
    <t>752779448</t>
  </si>
  <si>
    <t>97</t>
  </si>
  <si>
    <t>59223858</t>
  </si>
  <si>
    <t>skruž betonová pro uliční vpusť horní 45 x 57 x 5 cm</t>
  </si>
  <si>
    <t>-1931050438</t>
  </si>
  <si>
    <t>98</t>
  </si>
  <si>
    <t>899104112</t>
  </si>
  <si>
    <t>Osazení poklopů litinových nebo ocelových včetně rámů pro třídu zatížení D400, E600</t>
  </si>
  <si>
    <t>1341598799</t>
  </si>
  <si>
    <t>Osazení poklopů litinových a ocelových včetně rámů pro třídu zatížení D400, E600</t>
  </si>
  <si>
    <t xml:space="preserve">Poznámka k souboru cen:_x000d_
1. V cenách 899 10 -.112 nejsou započteny náklady na dodání poklopů včetně rámů; tyto náklady se oceňují ve specifikaci._x000d_
2. V cenách 899 10 -.113 nejsou započteny náklady na:_x000d_
a) dodání poklopů; tyto náklady se oceňují ve specifikaci,_x000d_
b) montáž rámů, která se oceňuje cenami souboru 452 11-21.. části A01 tohoto katalogu._x000d_
3. Poklopy a vtokové mříže dělíme do těchto tříd zatížení:_x000d_
a) A15, A50 pro plochy používané výlučně chodci a cyklisty,_x000d_
b) B125 pro chodníky, pěší zóny a plochy srovnatelné, plochy pro stání a parkování osobních automobilů i v patrech,_x000d_
c) C250 pro poklopy umístěné v ploše odvodňovacích proužků pozemní komunikace, která měřeno od hrany obrubníku, zasahuje nejvíce 0,5 m do vozovkya nejvíce 0,2 m do chodníku,_x000d_
d) D400 pro vozovky pozemních komunikací, ulice pro pěší, zpevněné krajnice a parkovací plochy, které jsou přístupné pro všechny druhy silničních vozidel,_x000d_
e) E600 pro plochy, které budou vystavené zvláště vysokému zatížení kol._x000d_
</t>
  </si>
  <si>
    <t>99</t>
  </si>
  <si>
    <t>28661935</t>
  </si>
  <si>
    <t>poklop šachtový litinový dno DN 600 pro třídu zatížení D400</t>
  </si>
  <si>
    <t>1985797555</t>
  </si>
  <si>
    <t>100</t>
  </si>
  <si>
    <t>899204112</t>
  </si>
  <si>
    <t>Osazení mříží litinových včetně rámů a košů na bahno pro třídu zatížení D400, E600</t>
  </si>
  <si>
    <t>-1255181191</t>
  </si>
  <si>
    <t xml:space="preserve">Poznámka k souboru cen:_x000d_
1. V cenách nejsou započteny náklady na dodání mříží, rámů a košů na bahno; tyto náklady se oceňují ve specifikaci._x000d_
</t>
  </si>
  <si>
    <t>101</t>
  </si>
  <si>
    <t>28661938</t>
  </si>
  <si>
    <t>mříž litinová 600/40T, 420X620 D400</t>
  </si>
  <si>
    <t>215471191</t>
  </si>
  <si>
    <t>102</t>
  </si>
  <si>
    <t>59223874</t>
  </si>
  <si>
    <t>koš vysoký pro uliční vpusti, žárově zinkovaný plech,pro rám 500/300</t>
  </si>
  <si>
    <t>-102728615</t>
  </si>
  <si>
    <t>Ostatní konstrukce a práce, bourání</t>
  </si>
  <si>
    <t>103</t>
  </si>
  <si>
    <t>919731121</t>
  </si>
  <si>
    <t>Zarovnání styčné plochy podkladu nebo krytu živičného tl do 50 mm</t>
  </si>
  <si>
    <t>-1546543733</t>
  </si>
  <si>
    <t>Zarovnání styčné plochy podkladu nebo krytu podél vybourané části komunikace nebo zpevněné plochy živičné tl. do 50 mm</t>
  </si>
  <si>
    <t xml:space="preserve">Poznámka k souboru cen:_x000d_
1. Pro volbu cen je rozhodující maximální tloušťka zarovnané styčné plochy._x000d_
2. Náklady na vodorovné přemístění suti zbylé po zarovnání styčné plochy se samostatně neoceňují, tyto náklady jsou započteny ve vodorovném přemístění suti prováděném při odstraňování podkladů nebo krytů._x000d_
</t>
  </si>
  <si>
    <t>104</t>
  </si>
  <si>
    <t>919732211</t>
  </si>
  <si>
    <t>Styčná spára napojení nového živičného povrchu na stávající za tepla š 15 mm hl 25 mm s prořezáním</t>
  </si>
  <si>
    <t>-1316714638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</si>
  <si>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</si>
  <si>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 xml:space="preserve">Poznámka k souboru cen:_x000d_
1. V cenách jsou započteny i náklady na vyčištění spár, na impregnaci a zalití spár včetně dodání hmot._x000d_
</t>
  </si>
  <si>
    <t>105</t>
  </si>
  <si>
    <t>919735112</t>
  </si>
  <si>
    <t>Řezání stávajícího živičného krytu hl do 100 mm</t>
  </si>
  <si>
    <t>-981893181</t>
  </si>
  <si>
    <t>Řezání stávajícího živičného krytu nebo podkladu hloubky přes 50 do 100 mm</t>
  </si>
  <si>
    <t xml:space="preserve">Poznámka k souboru cen:_x000d_
1. V cenách jsou započteny i náklady na spotřebu vody._x000d_
</t>
  </si>
  <si>
    <t>997</t>
  </si>
  <si>
    <t>Přesun sutě</t>
  </si>
  <si>
    <t>106</t>
  </si>
  <si>
    <t>997221551</t>
  </si>
  <si>
    <t>Vodorovná doprava suti ze sypkých materiálů do 1 km</t>
  </si>
  <si>
    <t>590313531</t>
  </si>
  <si>
    <t>Vodorovná doprava suti bez naložení, ale se složením a s hrubým urovnáním ze sypkých materiálů, na vzdálenost do 1 km</t>
  </si>
  <si>
    <t xml:space="preserve">Poznámka k souboru cen:_x000d_
1. Ceny nelze použít pro vodorovnou dopravu suti po železnici, po vodě nebo neobvyklými dopravními prostředky._x000d_
2. Je-li na dopravní dráze pro vodorovnou dopravu suti překážka, pro kterou je nutno suť překládat z jednoho dopravního prostředku na druhý, oceňuje se tato doprava v každém úseku samostatně._x000d_
3. Ceny 997 22-155 jsou určeny pro sypký materiál, např. kamenivo a hmoty kamenitého charakteru stmelené vápnem, cementem nebo živicí._x000d_
4. Ceny 997 22-156 jsou určeny pro drobný kusový materiál (dlažební kostky, lomový kámen)._x000d_
</t>
  </si>
  <si>
    <t>107</t>
  </si>
  <si>
    <t>997221559</t>
  </si>
  <si>
    <t>Příplatek ZKD 1 km u vodorovné dopravy suti ze sypkých materiálů</t>
  </si>
  <si>
    <t>1555304944</t>
  </si>
  <si>
    <t>Vodorovná doprava suti bez naložení, ale se složením a s hrubým urovnáním Příplatek k ceně za každý další i započatý 1 km přes 1 km</t>
  </si>
  <si>
    <t>1230,752*9 'Přepočtené koeficientem množství</t>
  </si>
  <si>
    <t>108</t>
  </si>
  <si>
    <t>997221611</t>
  </si>
  <si>
    <t>Nakládání suti na dopravní prostředky pro vodorovnou dopravu</t>
  </si>
  <si>
    <t>2017508878</t>
  </si>
  <si>
    <t>Nakládání na dopravní prostředky pro vodorovnou dopravu suti</t>
  </si>
  <si>
    <t xml:space="preserve">Poznámka k souboru cen:_x000d_
1. Ceny lze použít i pro překládání při lomené dopravě._x000d_
2. Ceny nelze použít při dopravě po železnici, po vodě nebo neobvyklými dopravními prostředky._x000d_
</t>
  </si>
  <si>
    <t>109</t>
  </si>
  <si>
    <t>997221845</t>
  </si>
  <si>
    <t>Poplatek za uložení na skládce (skládkovné) odpadu asfaltového bez dehtu kód odpadu 170 302</t>
  </si>
  <si>
    <t>-615712862</t>
  </si>
  <si>
    <t>Poplatek za uložení stavebního odpadu na skládce (skládkovné) asfaltového bez obsahu dehtu zatříděného do Katalogu odpadů pod kódem 170 302</t>
  </si>
  <si>
    <t xml:space="preserve">Poznámka k souboru cen:_x000d_
1. Ceny uvedenév souboru cen je doporučeno upravit podle aktuálních cen místně příslušné skládky odpadů._x000d_
2. Uložení odpadů neuvedených v souboru cen se oceňuje individuálně._x000d_
3. V cenách je započítán poplatek za ukládání odpadu dle zákona 185/2001 Sb._x000d_
4. Případné drcení stavebního odpadu lze ocenit cenami souboru cen 997 00-60 Drcení stavebního odpadu z katalogu 800-6 Demolice objektů._x000d_
</t>
  </si>
  <si>
    <t>(66*3,5+333*3,6)*0,098</t>
  </si>
  <si>
    <t>(66*3,1+333*3)*0,22</t>
  </si>
  <si>
    <t>110</t>
  </si>
  <si>
    <t>997221855</t>
  </si>
  <si>
    <t>Poplatek za uložení na skládce (skládkovné) zeminy a kameniva kód odpadu 170 504</t>
  </si>
  <si>
    <t>1484141080</t>
  </si>
  <si>
    <t>(66*2,5+333*2,4)*0,417</t>
  </si>
  <si>
    <t>(66*1,9+333*1,8)*0,29</t>
  </si>
  <si>
    <t>(66*1,3+333*1,2)*0,44</t>
  </si>
  <si>
    <t>998</t>
  </si>
  <si>
    <t>Přesun hmot</t>
  </si>
  <si>
    <t>111</t>
  </si>
  <si>
    <t>998276101</t>
  </si>
  <si>
    <t>Přesun hmot pro trubní vedení z trub z plastických hmot otevřený výkop</t>
  </si>
  <si>
    <t>430385074</t>
  </si>
  <si>
    <t>Přesun hmot pro trubní vedení hloubené z trub z plastických hmot nebo sklolaminátových pro vodovody nebo kanalizace v otevřeném výkopu dopravní vzdálenost do 15 m</t>
  </si>
  <si>
    <t xml:space="preserve">Poznámka k souboru cen:_x000d_
1. Položky přesunu hmot nelze užít pro zeminu, sypaniny, štěrkopísek, kamenivo ap. Případná manipulace s tímto materiálem se oceňuje souborem cen 162 .0-11 Vodorovné přemístění výkopku nebo sypaniny katalogu 800-1 Zemní práce._x000d_
</t>
  </si>
  <si>
    <t>SO 301 - A -3-1 - Kanalizace stoka A-3-1</t>
  </si>
  <si>
    <t>113105111</t>
  </si>
  <si>
    <t>Rozebrání dlažeb z lomového kamene kladených na sucho</t>
  </si>
  <si>
    <t>-998512844</t>
  </si>
  <si>
    <t>Rozebrání dlažeb z lomového kamene s přemístěním hmot na skládku na vzdálenost do 3 m nebo s naložením na dopravní prostředek, kladených na sucho</t>
  </si>
  <si>
    <t xml:space="preserve">Poznámka k souboru cen:_x000d_
1. Ceny jsou určeny pro rozebrání dlažby jakékoliv tloušťky v rovině i ve sklonu._x000d_
2. V cenách nejsou započteny náklady na popř. nutné očištění, třídění a rovnání lomového kamene získaného rozebráním dlažeb, které se oceňuje cenami části A 03 ceníku 800-1 Zemní práce._x000d_
3. Přemístění vybourané dlažby z lomového kamene včetně materiálu z lože a spár na vzdálenost přes 3 m se oceňuje cenami souborů cen 997 22-1 Vodorovná doprava suti a vybouraných hmot._x000d_
</t>
  </si>
  <si>
    <t>124*2,4</t>
  </si>
  <si>
    <t>-1655831853</t>
  </si>
  <si>
    <t>5*2,4</t>
  </si>
  <si>
    <t>1006150622</t>
  </si>
  <si>
    <t>129*2,4+5*2,4</t>
  </si>
  <si>
    <t>-245358526</t>
  </si>
  <si>
    <t>5*1,2</t>
  </si>
  <si>
    <t>470449038</t>
  </si>
  <si>
    <t>5*3,6</t>
  </si>
  <si>
    <t>-407357942</t>
  </si>
  <si>
    <t>5*3</t>
  </si>
  <si>
    <t>114203201</t>
  </si>
  <si>
    <t>Očištění lomového kamene nebo betonových tvárnic od hlíny nebo písku</t>
  </si>
  <si>
    <t>117551715</t>
  </si>
  <si>
    <t>Očištění lomového kamene nebo betonových tvárnic získaných při rozebrání dlažeb, záhozů, rovnanin a soustřeďovacích staveb od hlíny nebo písku</t>
  </si>
  <si>
    <t xml:space="preserve">Poznámka k souboru cen:_x000d_
1. V cenách jsou započteny i náklady na:_x000d_
a) přehození znečištěného i očištěného kamene nebo tvárnic na vzdálenost do 3 m nebo jeho naložení na dopravní prostředek,_x000d_
b) odklizení a uložení úlomků kamene a uvolněné hlíny či malty na vzdálenost do 10 m._x000d_
2. V cenách nejsou započteny náklady na:_x000d_
a) třídění lomového kamene nebo tvárnic; tyto práce se oceňují cenou 114 20-3301 Třídění lomového kamene nebo betonových tvárnic;_x000d_
b) srovnání lomového kamene nebo tvárnic do měřitelných figur; tyto práce se oceňují cenami souboru cen 114 20-34 Srovnání lomového kamene nebo betonových tvárnic do měřitelných figur._x000d_
3. Množství jednotek se určí v m3 lomového kamene nebo betonových tvárnic před očištěním._x000d_
</t>
  </si>
  <si>
    <t>124*2,4*0,25</t>
  </si>
  <si>
    <t>114203301</t>
  </si>
  <si>
    <t>Třídění lomového kamene nebo betonových tvárnic podle druhu, velikosti nebo tvaru</t>
  </si>
  <si>
    <t>374840513</t>
  </si>
  <si>
    <t>Třídění lomového kamene nebo betonových tvárnic získaných při rozebrání dlažeb, záhozů, rovnanin a soustřeďovacích staveb podle druhu, velikosti nebo tvaru</t>
  </si>
  <si>
    <t xml:space="preserve">Poznámka k souboru cen:_x000d_
1. V ceně jsou započteny i náklady na uložení vytříděného lomového kamene nebo tvárnic na hromady podle druhu, velikosti nebo tvaru ve vzdálenosti do 3 m nebo na naložení vytříděného kamene nebo tvárnic na dopravní prostředek._x000d_
2. V ceně nejsou započteny náklady na:_x000d_
a) očištění lomového kamene nebo tvárnic; tyto práce se oceňují cenami souboru cen 114 20-32 Očištění lomového kamene nebo betonových tvárnic;_x000d_
b) srovnání lomového kamene nebo tvárnic do měřitelných figur; tyto práce se oceňují cenami souboru cen 114 20-34 Srovnání lomového kamene nebo betonových tvárnic do měřitelných figur._x000d_
3. Množství měrných jednotek se určí v m3 tříděného kamene nebo tvárnic._x000d_
</t>
  </si>
  <si>
    <t>-437243923</t>
  </si>
  <si>
    <t>-1355424081</t>
  </si>
  <si>
    <t>781831366</t>
  </si>
  <si>
    <t>-1608346979</t>
  </si>
  <si>
    <t>-1011255695</t>
  </si>
  <si>
    <t>-1343837143</t>
  </si>
  <si>
    <t>1394633350</t>
  </si>
  <si>
    <t>-79339109</t>
  </si>
  <si>
    <t>129*1,2*2,1+1,5*0,3*2,1*5</t>
  </si>
  <si>
    <t>329,805*0,3 'Přepočtené koeficientem množství</t>
  </si>
  <si>
    <t>267601089</t>
  </si>
  <si>
    <t>-819710033</t>
  </si>
  <si>
    <t>329,805*0,09 'Přepočtené koeficientem množství</t>
  </si>
  <si>
    <t>-651468376</t>
  </si>
  <si>
    <t>329,805*0,4 'Přepočtené koeficientem množství</t>
  </si>
  <si>
    <t>-1917109961</t>
  </si>
  <si>
    <t>329,805*0,12 'Přepočtené koeficientem množství</t>
  </si>
  <si>
    <t>-695893210</t>
  </si>
  <si>
    <t>329,805*0,2 'Přepočtené koeficientem množství</t>
  </si>
  <si>
    <t>1496199861</t>
  </si>
  <si>
    <t>329,805*0,1 'Přepočtené koeficientem množství</t>
  </si>
  <si>
    <t>-817915281</t>
  </si>
  <si>
    <t>129*2*2,6</t>
  </si>
  <si>
    <t>1789704814</t>
  </si>
  <si>
    <t>618615856</t>
  </si>
  <si>
    <t>329,805*0,385 'Přepočtené koeficientem množství</t>
  </si>
  <si>
    <t>-1077533255</t>
  </si>
  <si>
    <t>329,805*0,165 'Přepočtené koeficientem množství</t>
  </si>
  <si>
    <t>1123660213</t>
  </si>
  <si>
    <t>129*1,2*0,65+0,65*0,65*3,14*2,1*5</t>
  </si>
  <si>
    <t>114,55*0,7 'Přepočtené koeficientem množství</t>
  </si>
  <si>
    <t>681073986</t>
  </si>
  <si>
    <t>114,55*0,3 'Přepočtené koeficientem množství</t>
  </si>
  <si>
    <t>-249422416</t>
  </si>
  <si>
    <t>264752788</t>
  </si>
  <si>
    <t>-212797139</t>
  </si>
  <si>
    <t>-459078599</t>
  </si>
  <si>
    <t>114,55*2 'Přepočtené koeficientem množství</t>
  </si>
  <si>
    <t>1743689347</t>
  </si>
  <si>
    <t>-(129*1,2*0,65+0,65*0,65*3,14*2,1*5)</t>
  </si>
  <si>
    <t>1907589993</t>
  </si>
  <si>
    <t>129*1,2*0,55-0,125*0,125*3,14*128,4</t>
  </si>
  <si>
    <t>1310223822</t>
  </si>
  <si>
    <t>78,84*1,67 'Přepočtené koeficientem množství</t>
  </si>
  <si>
    <t>1706622531</t>
  </si>
  <si>
    <t>124*2,4+124*1,2+5*2,4+5*1,8+5*1,2</t>
  </si>
  <si>
    <t>-780165522</t>
  </si>
  <si>
    <t>-846609616</t>
  </si>
  <si>
    <t>129*1,2*0,1</t>
  </si>
  <si>
    <t>451579777</t>
  </si>
  <si>
    <t>Příplatek ZKD 10 mm tl nad 100 mm u podkladu nebo lože pod dlažbu z kameniva těženého</t>
  </si>
  <si>
    <t>-1871608289</t>
  </si>
  <si>
    <t>Podklad nebo lože pod dlažbu (přídlažbu) Příplatek k cenám za každých dalších i započatých 10 mm tloušťky podkladu nebo lože přes 100 mm z kameniva těženého</t>
  </si>
  <si>
    <t xml:space="preserve">Poznámka k souboru cen:_x000d_
1. Ceny lze použít i pro podklad nebo lože pod dlažby silničních příkopů a kuželů._x000d_
2. Ceny nelze použít pro:_x000d_
a) lože rigolů dlážděných, které je započteno v cenách souborů cen 597 . 6- . 1 Rigol dlážděný, 597 17- . 1 Rigol krajnicový s kamennou obrubou a 597 16-1111 Rigol dlážděný z lomového kamene,_x000d_
b) podklad nebo lože pod dlažby (přídlažby) související s vodotečí, které se oceňují cenami části A 01 katalogu 832-1 Hráze a úpravy na tocích - úpravy toků a kanálů._x000d_
3. V cenách -7777 Podklad z prohozené zeminy, -9777 Příplatek za dalších 10 mm tloušťky z prohozené zeminy, -9779 Příplatek za sklon přes 1:5 z prohozené zeminy jsou započteny i náklady na prohození zeminy._x000d_
4. V cenách nejsou započteny náklady na:_x000d_
a) opatření zeminy a její přemístění k místu zabudování, které se oceňují podle ustanovení čl. 3111 Všeobecných podmínek části A 01 tohoto katalogu,_x000d_
b) úpravu pláně, která se oceňuje u silnic cenami části A 01, u dálnic cenami části A 02 katalogu 800-1 Zemní práce,_x000d_
c) odklizení odpadu po prohození zeminy, které se oceňuje cenami části A 01 katalogu 800-1 Zemní práce,_x000d_
d) svahování, které se oceňuje cenami části A 01 katalogu 800-1 Zemní práce._x000d_
</t>
  </si>
  <si>
    <t>297,6*5 'Přepočtené koeficientem množství</t>
  </si>
  <si>
    <t>125672217</t>
  </si>
  <si>
    <t>-65019235</t>
  </si>
  <si>
    <t>770421358</t>
  </si>
  <si>
    <t>-454045965</t>
  </si>
  <si>
    <t>-1565919588</t>
  </si>
  <si>
    <t>1,5*1,5*0,1*5</t>
  </si>
  <si>
    <t>-1289711418</t>
  </si>
  <si>
    <t>5*1,2+129*1,2</t>
  </si>
  <si>
    <t>-992834198</t>
  </si>
  <si>
    <t>5*1,8</t>
  </si>
  <si>
    <t>-95129916</t>
  </si>
  <si>
    <t>2099499651</t>
  </si>
  <si>
    <t>5*3+5*3,6</t>
  </si>
  <si>
    <t>2061382192</t>
  </si>
  <si>
    <t>1154903520</t>
  </si>
  <si>
    <t>59411111R</t>
  </si>
  <si>
    <t>Kladení dlažby z lomového kamene s provedením lože z kameniva těženého</t>
  </si>
  <si>
    <t>464426146</t>
  </si>
  <si>
    <t>Kladení dlažby z lomového kamene lomařsky upraveného v ploše vodorovné nebo ve sklonu tl. do 250 mm, bez vyplnění spár, s provedením lože tl. 50 mm z kameniva těženého</t>
  </si>
  <si>
    <t xml:space="preserve">Poznámka k souboru cen:_x000d_
1. Ceny jsou určeny:_x000d_
a) pro jakýkoliv sklon plochy,_x000d_
b) i pro dlažby (přídlažby) silničních příkopů a kuželů._x000d_
2. Ceny nelze použít pro:_x000d_
a) rigoly dlážděné, které se oceňují cenami souborů cen 597 . 6- . 1 Rigol dlážděný, 597 17- . 1 Rigol krajnicový s kamennou obrubou a 597 17- . 1 Rigol dlážděný z lomového kamene,_x000d_
b) dlažbu nebo přídlažbu svahů nebo kuželů souvisejících s vodotečí, která se oceňuje cenami části A 01 katalogu 832-1 Hráze a úpravy na tocích-úpravy toků a kanály._x000d_
3. Část lože přesahující tl. 50 mm se oceňuje cenami souboru cen 451 31-97 Příplatek za každých dalších 10 mm tloušťky podkladu nebo lože._x000d_
4. V ceně -1111 jsou započteny i náklady na prohození zeminy._x000d_
5. V cenách nejsou započteny náklady na:_x000d_
a) provedení podkladu pod lože, které se oceňuje cenami souboru cen 451 . . - . . Podklad nebo lože pod dlažbu,_x000d_
b) vyplnění spár, které se oceňuje cenami souboru cen 599 . . -2 . Vyplnění spár dlažby,_x000d_
c) opatření zeminy a její přemístění k místu zabudování, které se oceňují podle ustanovení čl. 3111 Všeobecných podmínek části A 01 tohoto katalogu,_x000d_
d) odklizení odpadu po prohození zeminy, které se oceňuje cenami části A 01 katalogu 800-1 Zemní práce._x000d_
6. Množství měrných jednotek se určuje v m2 rozvinuté dlážděné plochy._x000d_
</t>
  </si>
  <si>
    <t>P</t>
  </si>
  <si>
    <t>Poznámka k položce:_x000d_
bez dodání kamene</t>
  </si>
  <si>
    <t>599432111</t>
  </si>
  <si>
    <t>Vyplnění spár dlažby z lomového kamene drobným kamenivem</t>
  </si>
  <si>
    <t>-1767798113</t>
  </si>
  <si>
    <t>Vyplnění spár dlažby (přídlažby) z lomového kamene v jakémkoliv sklonu plochy a jakékoliv tloušťky kamenivem těženým</t>
  </si>
  <si>
    <t xml:space="preserve">Poznámka k souboru cen:_x000d_
1. Ceny lze použít i pro vyplnění spár dlažby (přídlažby) silničních příkopů a kuželů._x000d_
</t>
  </si>
  <si>
    <t>-9997946</t>
  </si>
  <si>
    <t>1119219594</t>
  </si>
  <si>
    <t>128,4*1,03 'Přepočtené koeficientem množství</t>
  </si>
  <si>
    <t>-467625223</t>
  </si>
  <si>
    <t>567015067</t>
  </si>
  <si>
    <t>-382809920</t>
  </si>
  <si>
    <t>1353984852</t>
  </si>
  <si>
    <t>517692479</t>
  </si>
  <si>
    <t>1629324600</t>
  </si>
  <si>
    <t>-1184105213</t>
  </si>
  <si>
    <t>1480660186</t>
  </si>
  <si>
    <t>-1003551697</t>
  </si>
  <si>
    <t>281047720</t>
  </si>
  <si>
    <t>-431138478</t>
  </si>
  <si>
    <t>-571594975</t>
  </si>
  <si>
    <t>-1075881016</t>
  </si>
  <si>
    <t>-1379950246</t>
  </si>
  <si>
    <t>732952466</t>
  </si>
  <si>
    <t>-118353109</t>
  </si>
  <si>
    <t>1722893588</t>
  </si>
  <si>
    <t>323673839</t>
  </si>
  <si>
    <t>-629071320</t>
  </si>
  <si>
    <t>-1309131892</t>
  </si>
  <si>
    <t>1026550436</t>
  </si>
  <si>
    <t>458488311</t>
  </si>
  <si>
    <t>734726301</t>
  </si>
  <si>
    <t>987701267</t>
  </si>
  <si>
    <t>-2110674759</t>
  </si>
  <si>
    <t>522859723</t>
  </si>
  <si>
    <t>1420509247</t>
  </si>
  <si>
    <t>1795816435</t>
  </si>
  <si>
    <t>1209750443</t>
  </si>
  <si>
    <t>-2138495969</t>
  </si>
  <si>
    <t>-1316395928</t>
  </si>
  <si>
    <t>-1682143993</t>
  </si>
  <si>
    <t>5*3,6*0,098+5*3*0,22</t>
  </si>
  <si>
    <t>1140108450</t>
  </si>
  <si>
    <t>124*2,4*0,48</t>
  </si>
  <si>
    <t>5*2,4*0,417</t>
  </si>
  <si>
    <t>(129*2,4+5*2,4)*0,29</t>
  </si>
  <si>
    <t>5*1,2*0,44</t>
  </si>
  <si>
    <t>-1014372482</t>
  </si>
  <si>
    <t>SO 301 - OS -2 - Kanalizace stoka OS-2</t>
  </si>
  <si>
    <t>113107162</t>
  </si>
  <si>
    <t>Odstranění podkladu z kameniva drceného tl 200 mm strojně pl přes 50 do 200 m2</t>
  </si>
  <si>
    <t>1265113097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</si>
  <si>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</si>
  <si>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65*1,9</t>
  </si>
  <si>
    <t>113107163</t>
  </si>
  <si>
    <t>Odstranění podkladu z kameniva drceného tl 300 mm strojně pl přes 50 do 200 m2</t>
  </si>
  <si>
    <t>46083881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</si>
  <si>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</si>
  <si>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65*1,3</t>
  </si>
  <si>
    <t>113107182</t>
  </si>
  <si>
    <t>Odstranění podkladu živičného tl 100 mm strojně pl přes 50 do 200 m2</t>
  </si>
  <si>
    <t>-623441925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</si>
  <si>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</si>
  <si>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65*2,8</t>
  </si>
  <si>
    <t>113107184</t>
  </si>
  <si>
    <t>Odstranění podkladu živičného tl 200 mm strojně pl přes 50 do 200 m2</t>
  </si>
  <si>
    <t>2098641100</t>
  </si>
  <si>
    <t>Odstranění podkladů nebo krytů strojně plochy jednotlivě přes 50 m2 do 200 m2 s přemístěním hmot na skládku na vzdálenost do 20 m nebo s naložením na dopravní prostředek živičných, o tl. vrstvy přes 150 do 200 mm</t>
  </si>
  <si>
    <t>65*2,5</t>
  </si>
  <si>
    <t>-451652519</t>
  </si>
  <si>
    <t>65*3,1</t>
  </si>
  <si>
    <t>-665597691</t>
  </si>
  <si>
    <t>675226828</t>
  </si>
  <si>
    <t>-361775169</t>
  </si>
  <si>
    <t>1286853016</t>
  </si>
  <si>
    <t>592921862</t>
  </si>
  <si>
    <t>-424508080</t>
  </si>
  <si>
    <t>-1763750216</t>
  </si>
  <si>
    <t>5*1,3*2,45+21,4*1,3*2,7+103,5*1,2*2,7+1,5*0,3*2,7*5</t>
  </si>
  <si>
    <t>432,454*0,3 'Přepočtené koeficientem množství</t>
  </si>
  <si>
    <t>-1964522135</t>
  </si>
  <si>
    <t>65*1,3*1,75+1,5*0,3*1,7*3</t>
  </si>
  <si>
    <t>150,17*0,3 'Přepočtené koeficientem množství</t>
  </si>
  <si>
    <t>-1558575588</t>
  </si>
  <si>
    <t>150,17*0,09 'Přepočtené koeficientem množství</t>
  </si>
  <si>
    <t>725871615</t>
  </si>
  <si>
    <t>150,17*0,4 'Přepočtené koeficientem množství</t>
  </si>
  <si>
    <t>-1296223509</t>
  </si>
  <si>
    <t>150,17*0,12 'Přepočtené koeficientem množství</t>
  </si>
  <si>
    <t>208933054</t>
  </si>
  <si>
    <t>150,17*0,2 'Přepočtené koeficientem množství</t>
  </si>
  <si>
    <t>-1625514701</t>
  </si>
  <si>
    <t>150,17*0,1 'Přepočtené koeficientem množství</t>
  </si>
  <si>
    <t>739819556</t>
  </si>
  <si>
    <t>65*2,5*2</t>
  </si>
  <si>
    <t>288719801</t>
  </si>
  <si>
    <t>-349610034</t>
  </si>
  <si>
    <t>150,17*0,35 'Přepočtené koeficientem množství</t>
  </si>
  <si>
    <t>-1047809313</t>
  </si>
  <si>
    <t>150,17*0,15 'Přepočtené koeficientem množství</t>
  </si>
  <si>
    <t>-2018294561</t>
  </si>
  <si>
    <t>65*1,3*0,95</t>
  </si>
  <si>
    <t>0,65*0,65*3,14*1,7*3</t>
  </si>
  <si>
    <t>1,5*1,5*0,1*3</t>
  </si>
  <si>
    <t>87,716*0,7 'Přepočtené koeficientem množství</t>
  </si>
  <si>
    <t>2122123321</t>
  </si>
  <si>
    <t>87,716*0,3 'Přepočtené koeficientem množství</t>
  </si>
  <si>
    <t>-143779616</t>
  </si>
  <si>
    <t>1946778117</t>
  </si>
  <si>
    <t>-318957301</t>
  </si>
  <si>
    <t>1320936390</t>
  </si>
  <si>
    <t>87,716*2 'Přepočtené koeficientem množství</t>
  </si>
  <si>
    <t>1148419526</t>
  </si>
  <si>
    <t>-65*1,3*0,95</t>
  </si>
  <si>
    <t>-0,65*0,65*3,14*1,7*3</t>
  </si>
  <si>
    <t>-1,5*1,5*0,1*3</t>
  </si>
  <si>
    <t>-1666550835</t>
  </si>
  <si>
    <t>65*1,3*0,8</t>
  </si>
  <si>
    <t>-0,25*0,25*3,14*64,7</t>
  </si>
  <si>
    <t>-153780684</t>
  </si>
  <si>
    <t>54,903*1,67 'Přepočtené koeficientem množství</t>
  </si>
  <si>
    <t>-1904427265</t>
  </si>
  <si>
    <t>977350019</t>
  </si>
  <si>
    <t>-1238433193</t>
  </si>
  <si>
    <t>65*1,3*0,15</t>
  </si>
  <si>
    <t>-2105539256</t>
  </si>
  <si>
    <t>-131310890</t>
  </si>
  <si>
    <t>-1463590735</t>
  </si>
  <si>
    <t>1962473728</t>
  </si>
  <si>
    <t>-641901608</t>
  </si>
  <si>
    <t>930214974</t>
  </si>
  <si>
    <t>-1027399264</t>
  </si>
  <si>
    <t>-1535917918</t>
  </si>
  <si>
    <t>565125111</t>
  </si>
  <si>
    <t>Asfaltový beton vrstva podkladní ACP 16 (obalované kamenivo OKS) tl 40 mm š do 3 m</t>
  </si>
  <si>
    <t>-224995291</t>
  </si>
  <si>
    <t>Asfaltový beton vrstva podkladní ACP 16 (obalované kamenivo střednězrnné - OKS) s rozprostřením a zhutněním v pruhu šířky do 3 m, po zhutnění tl. 40 mm</t>
  </si>
  <si>
    <t>-1024079059</t>
  </si>
  <si>
    <t>694359128</t>
  </si>
  <si>
    <t>65*2,5+65*2,8</t>
  </si>
  <si>
    <t>577134131</t>
  </si>
  <si>
    <t>Asfaltový beton vrstva obrusná ACO 11 (ABS) tř. I tl 40 mm š do 3 m z modifikovaného asfaltu</t>
  </si>
  <si>
    <t>-631593568</t>
  </si>
  <si>
    <t>Asfaltový beton vrstva obrusná ACO 11 (ABS) s rozprostřením a se zhutněním z modifikovaného asfaltu v pruhu šířky do 3 m, po zhutnění tl. 40 mm</t>
  </si>
  <si>
    <t xml:space="preserve">Poznámka k souboru cen:_x000d_
1. ČSN EN 13108-1 připouští pro ACO 11 pouze tl. 35 až 50 mm._x000d_
</t>
  </si>
  <si>
    <t>-726774024</t>
  </si>
  <si>
    <t>-1384297437</t>
  </si>
  <si>
    <t>596642495</t>
  </si>
  <si>
    <t>64,7*1,03 'Přepočtené koeficientem množství</t>
  </si>
  <si>
    <t>-75087174</t>
  </si>
  <si>
    <t>150690695</t>
  </si>
  <si>
    <t>-1867676980</t>
  </si>
  <si>
    <t>1504416935</t>
  </si>
  <si>
    <t>431504529</t>
  </si>
  <si>
    <t>708792623</t>
  </si>
  <si>
    <t>-1957903776</t>
  </si>
  <si>
    <t>28617240</t>
  </si>
  <si>
    <t>spojka přesuvná kanalizační PP DN 500</t>
  </si>
  <si>
    <t>535350905</t>
  </si>
  <si>
    <t>877440430</t>
  </si>
  <si>
    <t xml:space="preserve">Montáž spojek na kanalizačním potrubí z PP trub korugovaných  DN 600</t>
  </si>
  <si>
    <t>-1154293760</t>
  </si>
  <si>
    <t>Montáž tvarovek na kanalizačním plastovém potrubí z polypropylenu PP korugovaného spojek, redukcí nebo navrtávacích sedel DN 600</t>
  </si>
  <si>
    <t xml:space="preserve">Poznámka k souboru cen:_x000d_
1. V cenách montáže tvarovek nejsou započteny náklady na dodání tvarovek. Tyto náklady se oceňují ve specifikaci._x000d_
2. V cenách montáže tvarovek jsou započteny náklady na dodání těsnicích kroužků, pokud tyto nejsou součástí dodávky tvarovek._x000d_
</t>
  </si>
  <si>
    <t>28617250</t>
  </si>
  <si>
    <t>redukce kanalizační PP DN 600/DN500</t>
  </si>
  <si>
    <t>2024639348</t>
  </si>
  <si>
    <t>877470430</t>
  </si>
  <si>
    <t xml:space="preserve">Montáž spojek na kanalizačním potrubí z PP trub korugovaných  DN 800</t>
  </si>
  <si>
    <t>-1272202859</t>
  </si>
  <si>
    <t>Montáž tvarovek na kanalizačním plastovém potrubí z polypropylenu PP korugovaného spojek, redukcí nebo navrtávacích sedel DN 800</t>
  </si>
  <si>
    <t>28617251</t>
  </si>
  <si>
    <t>redukce kanalizační PP DN 800/DN600</t>
  </si>
  <si>
    <t>-1084826323</t>
  </si>
  <si>
    <t>-130208611</t>
  </si>
  <si>
    <t>196621986</t>
  </si>
  <si>
    <t>-166279829</t>
  </si>
  <si>
    <t>1127470158</t>
  </si>
  <si>
    <t>-1216490297</t>
  </si>
  <si>
    <t>-773354000</t>
  </si>
  <si>
    <t>728115231</t>
  </si>
  <si>
    <t>1428148988</t>
  </si>
  <si>
    <t>-889882500</t>
  </si>
  <si>
    <t>1491614525</t>
  </si>
  <si>
    <t>1453815526</t>
  </si>
  <si>
    <t>1776495454</t>
  </si>
  <si>
    <t>-60684348</t>
  </si>
  <si>
    <t>-1693973280</t>
  </si>
  <si>
    <t>-234805970</t>
  </si>
  <si>
    <t>837369544</t>
  </si>
  <si>
    <t>-2041011633</t>
  </si>
  <si>
    <t>1888486916</t>
  </si>
  <si>
    <t>-1320848969</t>
  </si>
  <si>
    <t>-291494325</t>
  </si>
  <si>
    <t>-1779143831</t>
  </si>
  <si>
    <t>-1744201897</t>
  </si>
  <si>
    <t>-677557324</t>
  </si>
  <si>
    <t>2008368682</t>
  </si>
  <si>
    <t>1118111443</t>
  </si>
  <si>
    <t>1795331756</t>
  </si>
  <si>
    <t>-40708627</t>
  </si>
  <si>
    <t>65*3,1*0,098+65*2,5*0,45+65*2,8*0,22</t>
  </si>
  <si>
    <t>1800958684</t>
  </si>
  <si>
    <t>65*1,9*0,29</t>
  </si>
  <si>
    <t>65*1,3*0,44</t>
  </si>
  <si>
    <t>1005147273</t>
  </si>
  <si>
    <t>SO 302 - Odlehčovací komora</t>
  </si>
  <si>
    <t xml:space="preserve">    3 - Svislé a kompletní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</si>
  <si>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</si>
  <si>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</si>
  <si>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</si>
  <si>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>985080564</t>
  </si>
  <si>
    <t>3,9*3,9</t>
  </si>
  <si>
    <t>1121924751</t>
  </si>
  <si>
    <t>3,3*3,3</t>
  </si>
  <si>
    <t>1100219659</t>
  </si>
  <si>
    <t>2,7*2,7</t>
  </si>
  <si>
    <t>2146447436</t>
  </si>
  <si>
    <t>5,1*5,1</t>
  </si>
  <si>
    <t>2097112285</t>
  </si>
  <si>
    <t>4,5*4,5</t>
  </si>
  <si>
    <t>1059934459</t>
  </si>
  <si>
    <t>-409661339</t>
  </si>
  <si>
    <t>2109840711</t>
  </si>
  <si>
    <t>851980432</t>
  </si>
  <si>
    <t>1548025217</t>
  </si>
  <si>
    <t>2,7*2,7*2,2</t>
  </si>
  <si>
    <t>16,038*0,3 'Přepočtené koeficientem množství</t>
  </si>
  <si>
    <t>131201201</t>
  </si>
  <si>
    <t>Hloubení jam zapažených v hornině tř. 3 objemu do 100 m3</t>
  </si>
  <si>
    <t>972919340</t>
  </si>
  <si>
    <t>Hloubení zapažených jam a zářezů s urovnáním dna do předepsaného profilu a spádu v hornině tř. 3 do 100 m3</t>
  </si>
  <si>
    <t xml:space="preserve">Poznámka k souboru cen:_x000d_
1. V cenách jsou započteny i náklady na případné nutné přemístění výkopku ve výkopišti a na přehození výkopku na přilehlém terénu na vzdálenost do 3 m od okraje jámy nebo naložení na dopravní prostředek._x000d_
2. Hloubení zapažených jam hloubky přes 16 m se oceňuje individuálně._x000d_
3. Náklady na svislé přemístění výkopku nad 1 m hloubky se určí dle ustanovení článku č. 3161 všeobecných podmínek katalogu._x000d_
4. Výpočet objemu vykopávky v pazených prostorách se stanovuje dle přílohy č. 4 tohoto ceníku._x000d_
</t>
  </si>
  <si>
    <t>131201209</t>
  </si>
  <si>
    <t>Příplatek za lepivost u hloubení jam zapažených v hornině tř. 3</t>
  </si>
  <si>
    <t>1993807320</t>
  </si>
  <si>
    <t>Hloubení zapažených jam a zářezů s urovnáním dna do předepsaného profilu a spádu Příplatek k cenám za lepivost horniny tř. 3</t>
  </si>
  <si>
    <t>16,038*0,09 'Přepočtené koeficientem množství</t>
  </si>
  <si>
    <t>131301201</t>
  </si>
  <si>
    <t>Hloubení jam zapažených v hornině tř. 4 objemu do 100 m3</t>
  </si>
  <si>
    <t>-284582658</t>
  </si>
  <si>
    <t>Hloubení zapažených jam a zářezů s urovnáním dna do předepsaného profilu a spádu v hornině tř. 4 do 100 m3</t>
  </si>
  <si>
    <t>16,038*0,4 'Přepočtené koeficientem množství</t>
  </si>
  <si>
    <t>131301209</t>
  </si>
  <si>
    <t>Příplatek za lepivost u hloubení jam zapažených v hornině tř. 4</t>
  </si>
  <si>
    <t>-834769474</t>
  </si>
  <si>
    <t>Hloubení zapažených jam a zářezů s urovnáním dna do předepsaného profilu a spádu Příplatek k cenám za lepivost horniny tř. 4</t>
  </si>
  <si>
    <t>16,038*0,12 'Přepočtené koeficientem množství</t>
  </si>
  <si>
    <t>131401201</t>
  </si>
  <si>
    <t>Hloubení jam zapažených v hornině tř. 5 objemu do 100 m3</t>
  </si>
  <si>
    <t>1138341513</t>
  </si>
  <si>
    <t>Hloubení zapažených jam a zářezů s urovnáním dna do předepsaného profilu a spádu v hornině tř. 5 do 100 m3</t>
  </si>
  <si>
    <t>16,038*0,2 'Přepočtené koeficientem množství</t>
  </si>
  <si>
    <t>131501201</t>
  </si>
  <si>
    <t>Hloubení jam zapažených v hornině tř. 6 objemu do 100 m3</t>
  </si>
  <si>
    <t>-2017117399</t>
  </si>
  <si>
    <t>Hloubení zapažených jam a zářezů s urovnáním dna do předepsaného profilu a spádu v hornině tř. 6 do 100 m3</t>
  </si>
  <si>
    <t>16,038*0,1 'Přepočtené koeficientem množství</t>
  </si>
  <si>
    <t>1860757158</t>
  </si>
  <si>
    <t>2,7*2,7*2</t>
  </si>
  <si>
    <t>-2101389957</t>
  </si>
  <si>
    <t>332990684</t>
  </si>
  <si>
    <t>16,038*0,7 'Přepočtené koeficientem množství</t>
  </si>
  <si>
    <t>161101152</t>
  </si>
  <si>
    <t>Svislé přemístění výkopku z horniny tř. 5 až 7 hl výkopu do 4 m</t>
  </si>
  <si>
    <t>1918220202</t>
  </si>
  <si>
    <t>Svislé přemístění výkopku bez naložení do dopravní nádoby avšak s vyprázdněním dopravní nádoby na hromadu nebo do dopravního prostředku z horniny tř. 5 až 7, při hloubce výkopu přes 2,5 do 4 m</t>
  </si>
  <si>
    <t>-680351882</t>
  </si>
  <si>
    <t>1,235*1,235*3,14*1,85+0,4*0,4*3,14*0,85</t>
  </si>
  <si>
    <t>9,287*0,7 'Přepočtené koeficientem množství</t>
  </si>
  <si>
    <t>96036643</t>
  </si>
  <si>
    <t>9,287*0,3 'Přepočtené koeficientem množství</t>
  </si>
  <si>
    <t>-226183667</t>
  </si>
  <si>
    <t>-1783432116</t>
  </si>
  <si>
    <t>-641135827</t>
  </si>
  <si>
    <t>-1240164421</t>
  </si>
  <si>
    <t>9,287*2 'Přepočtené koeficientem množství</t>
  </si>
  <si>
    <t>1240837280</t>
  </si>
  <si>
    <t>-(1,235*1,235*3,14*1,85+0,4*0,4*3,14*0,85)</t>
  </si>
  <si>
    <t>-997747515</t>
  </si>
  <si>
    <t>2,7*2,7+3,3*3,3+3,9*3,9</t>
  </si>
  <si>
    <t>Svislé a kompletní konstrukce</t>
  </si>
  <si>
    <t>382413115</t>
  </si>
  <si>
    <t>Osazení jímky z PP na obetonování objemu 6000 l pro usazení do terénu</t>
  </si>
  <si>
    <t>-1785505264</t>
  </si>
  <si>
    <t>Osazení plastové jímky z polypropylenu PP na obetonování objemu 6000 l</t>
  </si>
  <si>
    <t xml:space="preserve">Poznámka k souboru cen:_x000d_
1. V cenách nejsou započteny náklady na:_x000d_
a) dodávku jímky s víkem, vlezového kusu a vstupních otvorů pro potrubí, toto se oceňuje ve specifikaci,_x000d_
b) podkladní vrstvu ze štěrkopísku, která se oceňuje souborem cen 564 2.-11 Podklad ze štěrkopísku, části A 01 katalogu 822-1 Komunikace pozemní a letiště,_x000d_
c) betonovu základovou desku z betonu tř. C 12/15 min. tl. 150 mm, která se oceňuje souborem cen 452 3. Podkladní a zajišťovací konstrukce z betonu, části A 01 tohoto katalogu,_x000d_
d) napojení potrubních rozvodů,_x000d_
e) obetonování stěn jímky, toto se oceňuje cenami souboru cen 899 62-31 Obetonování potrubí nebo zdiva stok betonem prostým v otevřeném výkopu, části A 01 tohoto katalogu._x000d_
</t>
  </si>
  <si>
    <t>562300R1</t>
  </si>
  <si>
    <t>jímka plastová na obetonování 2x2x1,5m objem 6m3</t>
  </si>
  <si>
    <t>876680731</t>
  </si>
  <si>
    <t>prefabrikovaná odlehčovací komora s bočním přepadem plastová na obetonování včetně dopravy</t>
  </si>
  <si>
    <t>Poznámka k položce:_x000d_
např. AS-BALOK K/600/PB</t>
  </si>
  <si>
    <t>451541111</t>
  </si>
  <si>
    <t>Lože pod potrubí otevřený výkop ze štěrkodrtě</t>
  </si>
  <si>
    <t>32388989</t>
  </si>
  <si>
    <t>Lože pod potrubí, stoky a drobné objekty v otevřeném výkopu ze štěrkodrtě 0-63 mm</t>
  </si>
  <si>
    <t>2,7*2,7*0,15</t>
  </si>
  <si>
    <t>1397281483</t>
  </si>
  <si>
    <t>1668984326</t>
  </si>
  <si>
    <t>-2133756790</t>
  </si>
  <si>
    <t>671396805</t>
  </si>
  <si>
    <t>-1915508347</t>
  </si>
  <si>
    <t>-2141104168</t>
  </si>
  <si>
    <t>5,1*5,1+4,5*4,5</t>
  </si>
  <si>
    <t>1157443851</t>
  </si>
  <si>
    <t>-1830236430</t>
  </si>
  <si>
    <t>Úpravy povrchů, podlahy a osazování výplní</t>
  </si>
  <si>
    <t>617633112</t>
  </si>
  <si>
    <t>Stěrka z těsnící malty dvouvrstvá vnitřních ploch šachet válcových a kuželových</t>
  </si>
  <si>
    <t>CS ÚRS 2017 02</t>
  </si>
  <si>
    <t>584751835</t>
  </si>
  <si>
    <t>Vnitřní úprava povrchu betonových šachet stěrkou z těsnící cementové malty dvouvrstvou, šachet válcových a kuželových</t>
  </si>
  <si>
    <t xml:space="preserve">Poznámka k souboru cen:_x000d_
1. Ceny jsou určeny pro ocenění úprav povrchu stěn i stropních konstrukcí šachet._x000d_
2. Potěr dna šachet se ocení cenami souboru cen 632 45-21.. Potěr šachet v této části katalogu._x000d_
</t>
  </si>
  <si>
    <t>1,069*1,069*3,14</t>
  </si>
  <si>
    <t>-1619400667</t>
  </si>
  <si>
    <t>-1266870784</t>
  </si>
  <si>
    <t>-1168060858</t>
  </si>
  <si>
    <t>436293954</t>
  </si>
  <si>
    <t>899620151</t>
  </si>
  <si>
    <t>Obetonování plastové šachty z polypropylenu betonem prostým tř. C 25/30 otevřený výkop</t>
  </si>
  <si>
    <t>1332466186</t>
  </si>
  <si>
    <t>Obetonování plastových šachet z polypropylenu betonem prostým v otevřeném výkopu, beton tř. C 25/30</t>
  </si>
  <si>
    <t>1706249028</t>
  </si>
  <si>
    <t>1664096979</t>
  </si>
  <si>
    <t>546175096</t>
  </si>
  <si>
    <t>1253148156</t>
  </si>
  <si>
    <t>702490211</t>
  </si>
  <si>
    <t>-903472804</t>
  </si>
  <si>
    <t>-1078340101</t>
  </si>
  <si>
    <t>5,1*5,1*0,098</t>
  </si>
  <si>
    <t>4,5*4,5*0,22</t>
  </si>
  <si>
    <t>-302569431</t>
  </si>
  <si>
    <t>3,9*3,9*0,417</t>
  </si>
  <si>
    <t>3,3*3,3*0,29</t>
  </si>
  <si>
    <t>2,7*2,7*0,44</t>
  </si>
  <si>
    <t>-1614375030</t>
  </si>
  <si>
    <t>PSV</t>
  </si>
  <si>
    <t>Práce a dodávky PSV</t>
  </si>
  <si>
    <t>711</t>
  </si>
  <si>
    <t>Izolace proti vodě, vlhkosti a plynům</t>
  </si>
  <si>
    <t>711131101</t>
  </si>
  <si>
    <t>Provedení izolace proti zemní vlhkosti pásy na sucho vodorovné AIP nebo tkaninou</t>
  </si>
  <si>
    <t>-727999206</t>
  </si>
  <si>
    <t>Provedení izolace proti zemní vlhkosti pásy na sucho AIP nebo tkaniny na ploše vodorovné V</t>
  </si>
  <si>
    <t xml:space="preserve">Poznámka k souboru cen:_x000d_
1. Izolace plochy jednotlivě do 10 m2 se oceňují skladebně cenou příslušné izolace a cenou 711 19-9096 Příplatek za plochu do 10 m2._x000d_
</t>
  </si>
  <si>
    <t>628311550</t>
  </si>
  <si>
    <t>pás těžký asfaltovaný IPA V 60 S 40</t>
  </si>
  <si>
    <t>-286864033</t>
  </si>
  <si>
    <t>pás těžký asfaltovaný V 60 S 40</t>
  </si>
  <si>
    <t>SO 303 - Kanalizační přípojky</t>
  </si>
  <si>
    <t>-1963692961</t>
  </si>
  <si>
    <t>53,1*1,5</t>
  </si>
  <si>
    <t>113106123</t>
  </si>
  <si>
    <t>Rozebrání dlažeb ze zámkových dlaždic komunikací pro pěší ručně</t>
  </si>
  <si>
    <t>449638759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</si>
  <si>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</si>
  <si>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 xml:space="preserve">Poznámka k souboru cen:_x000d_
1. Ceny jsou určeny pro rozebrání dlažeb včetně odstranění lože._x000d_
2. Ceny nelze použít pro rozebrání dlažeb uložených do betonového lože nebo do cementové malty, které se oceňují cenami pro odstranění podkladů nebo krytů z betonu prostého souboru cen 113 10-7. Pro volbu těchto cen je rozhodující tloušťka bourané dlažby včetně lože nebo podkladu._x000d_
3. V cenách nejsou započteny náklady na popř. nutné očištění:_x000d_
a) dlažebních nebo mozaikových kostek, které se oceňuje cenami souboru cen 979 07-11 Očištění vybouraných dlažebních kostek části C01,_x000d_
b) betonových, kameninových nebo kamenných desek nebo dlaždic, které se oceňuje cenami souboru cen 979 0 . - . . Očištění vybouraných obrubníků, krajníků, desek nebo dílců části C01._x000d_
4. Přemístění vybourané dlažby včetně materiálu z lože a spár na vzdálenost přes 3 m se oceňuje cenami souborů cen 997 22-1 Vodorovná doprava suti a vybouraných hmot._x000d_
</t>
  </si>
  <si>
    <t>44*1,5</t>
  </si>
  <si>
    <t>92819828</t>
  </si>
  <si>
    <t>84*1,5</t>
  </si>
  <si>
    <t>-1740025007</t>
  </si>
  <si>
    <t>177,1*1,1+44*1,1</t>
  </si>
  <si>
    <t>-1863608547</t>
  </si>
  <si>
    <t>177,1*1,1+53,1*1,1</t>
  </si>
  <si>
    <t>-854676235</t>
  </si>
  <si>
    <t>177,1*2,1</t>
  </si>
  <si>
    <t>-1617112800</t>
  </si>
  <si>
    <t>177,1*1,5</t>
  </si>
  <si>
    <t>113201111</t>
  </si>
  <si>
    <t>Vytrhání obrub chodníkových ležatých</t>
  </si>
  <si>
    <t>1203149655</t>
  </si>
  <si>
    <t>Vytrhání obrub s vybouráním lože, s přemístěním hmot na skládku na vzdálenost do 3 m nebo s naložením na dopravní prostředek chodníkových ležatých</t>
  </si>
  <si>
    <t xml:space="preserve">Poznámka k souboru cen:_x000d_
1. Ceny jsou určeny:_x000d_
a) pro vytrhání obrub, obrubníků nebo krajníků jakéhokoliv druhu a velikosti uložených v jakémkoliv loži popř. i s opěrami a vyspárovaných jakýmkoliv materiálem,_x000d_
b) pro obruby z dlažebních kostek uložených v jedné řadě._x000d_
2. V cenách nejsou započteny náklady na popř. nutné očištění:_x000d_
a) vytrhaných obrubníků nebo krajníků, které se oceňuje cenami souboru cen 979 0 . - . . Očištění vybouraných obrubníků, krajníků, desek nebo dílců části C 01 tohoto ceníku,_x000d_
b) vytrhaných dlažebních kostek, které se oceňují cenami souboru cen 979 07-11 Očištění vybouraných dlažebních kostek části C 01 tohoto ceníku._x000d_
3. Vytrhání obrub ze dvou řad kostek se oceňuje jako dvojnásobné množství vytrhání obrub z jedné řady kostek._x000d_
4. Přemístění vybouraných obrub, krajníků nebo dlažebních kostek včetně materiálu z lože a spár na vzdálenost přes 3 m se oceňuje cenami souborů cen 997 22-1 Vodorovná doprava suti a vybouraných hmot._x000d_
</t>
  </si>
  <si>
    <t>-1071604823</t>
  </si>
  <si>
    <t>53,1*1,5*0,25</t>
  </si>
  <si>
    <t>2088061508</t>
  </si>
  <si>
    <t>831779059</t>
  </si>
  <si>
    <t>-757185217</t>
  </si>
  <si>
    <t>-1909818410</t>
  </si>
  <si>
    <t>175890775</t>
  </si>
  <si>
    <t>-2094485880</t>
  </si>
  <si>
    <t>119002121</t>
  </si>
  <si>
    <t>Přechodová lávka délky do 2 m včetně zábradlí pro zabezpečení výkopu zřízení</t>
  </si>
  <si>
    <t>2062605750</t>
  </si>
  <si>
    <t>Pomocné konstrukce při zabezpečení výkopu vodorovné pochozí přechodová lávka délky do 2 m včetně zábradlí zřízení</t>
  </si>
  <si>
    <t>119002122</t>
  </si>
  <si>
    <t>Přechodová lávka délky do 2 m včetně zábradlí pro zabezpečení výkopu odstranění</t>
  </si>
  <si>
    <t>1449726848</t>
  </si>
  <si>
    <t>Pomocné konstrukce při zabezpečení výkopu vodorovné pochozí přechodová lávka délky do 2 m včetně zábradlí odstranění</t>
  </si>
  <si>
    <t>-922424115</t>
  </si>
  <si>
    <t>726967582</t>
  </si>
  <si>
    <t>121101101</t>
  </si>
  <si>
    <t>Sejmutí ornice s přemístěním na vzdálenost do 50 m</t>
  </si>
  <si>
    <t>-1917232476</t>
  </si>
  <si>
    <t>Sejmutí ornice nebo lesní půdy s vodorovným přemístěním na hromady v místě upotřebení nebo na dočasné či trvalé skládky se složením, na vzdálenost do 50 m</t>
  </si>
  <si>
    <t xml:space="preserve">Poznámka k souboru cen:_x000d_
1. V cenách jsou započteny i náklady na příp. nutné naložení sejmuté ornice na dopravní prostředek._x000d_
2. V cenách nejsou započteny náklady na odstranění nevhodných přimísenin (kamenů, kořenů apod.); tyto práce se ocení individuálně._x000d_
3. Množství ornice odebírané ze skládek se do objemu vykopávek pro volbu cen podle množství nezapočítává. Ceny souboru cen 122 . 0-11 Odkopávky a prokopávky nezapažené, se volí pro ornici odebíranou z projektovaných dočasných skládek;_x000d_
a) na staveništi podle součtu objemu ze všech skládek,_x000d_
b) mimo staveniště podle objemu každé skládky zvlášť._x000d_
4. Uložení ornice na skládky se oceňuje podle ustanovení v poznámkách č. 1 a 2 k ceně 171 20-1201 Uložení sypaniny na skládky. Složení ornice na hromady v místě upotřebení se neoceňuje._x000d_
5. Odebírá-li se ornice z projektované dočasné skládky, oceňuje se její naložení a přemístění podle čl. 3172 Všeobecných podmínek tohoto katalogu._x000d_
6. Přemísťuje-li se ornice na vzdálenost větší něž 250 m, vzdálenost 50 m se pro určení vzdálenosti vodorovného přemístění neodečítá a ocení se sejmutí a přemístění bez ohledu na ustanovení pozn. č. 1 takto:_x000d_
a) sejmutí ornice na vzdálenost 50m cenou 121 10-1101;_x000d_
b) naložení příslušnou cenou souboru cen 167 10- . ._x000d_
c) vodorovné přemístění cenami souboru cen 162 . 0- . . Vodorovné přemístění výkopku._x000d_
7. Sejmutí podorničí se oceňuje cenami odkopávek s přihlédnutím k ustanovení čl. 3112 Všeobecných podmínek tohoto katalogu._x000d_
</t>
  </si>
  <si>
    <t>40*1,1*0,15</t>
  </si>
  <si>
    <t>-1136975251</t>
  </si>
  <si>
    <t>40*1,1*2,4+44*1,1*2,3+53,1*1,1*2,1+177,1*1,1*1,9</t>
  </si>
  <si>
    <t>709,72*0,3 'Přepočtené koeficientem množství</t>
  </si>
  <si>
    <t>-540952635</t>
  </si>
  <si>
    <t>1383870609</t>
  </si>
  <si>
    <t>709,72*0,09 'Přepočtené koeficientem množství</t>
  </si>
  <si>
    <t>1052081467</t>
  </si>
  <si>
    <t>709,72*0,4 'Přepočtené koeficientem množství</t>
  </si>
  <si>
    <t>161144879</t>
  </si>
  <si>
    <t>709,72*0,12 'Přepočtené koeficientem množství</t>
  </si>
  <si>
    <t>279769887</t>
  </si>
  <si>
    <t>709,72*0,2 'Přepočtené koeficientem množství</t>
  </si>
  <si>
    <t>-241880848</t>
  </si>
  <si>
    <t>709,72*0,1 'Přepočtené koeficientem množství</t>
  </si>
  <si>
    <t>151101101</t>
  </si>
  <si>
    <t>Zřízení příložného pažení a rozepření stěn rýh hl do 2 m</t>
  </si>
  <si>
    <t>-425532142</t>
  </si>
  <si>
    <t>Zřízení pažení a rozepření stěn rýh pro podzemní vedení pro všechny šířky rýhy příložné pro jakoukoliv mezerovitost, hloubky do 2 m</t>
  </si>
  <si>
    <t>314*2*2</t>
  </si>
  <si>
    <t>151101111</t>
  </si>
  <si>
    <t>Odstranění příložného pažení a rozepření stěn rýh hl do 2 m</t>
  </si>
  <si>
    <t>-245058021</t>
  </si>
  <si>
    <t>Odstranění pažení a rozepření stěn rýh pro podzemní vedení s uložením materiálu na vzdálenost do 3 m od kraje výkopu příložné, hloubky do 2 m</t>
  </si>
  <si>
    <t>1333569008</t>
  </si>
  <si>
    <t>709,72*0,385 'Přepočtené koeficientem množství</t>
  </si>
  <si>
    <t>-1830745266</t>
  </si>
  <si>
    <t>709,72*0,165 'Přepočtené koeficientem množství</t>
  </si>
  <si>
    <t>-1315464479</t>
  </si>
  <si>
    <t>314,2*1,1*0,55</t>
  </si>
  <si>
    <t>190,091*0,7 'Přepočtené koeficientem množství</t>
  </si>
  <si>
    <t>537916792</t>
  </si>
  <si>
    <t>190,091*0,3 'Přepočtené koeficientem množství</t>
  </si>
  <si>
    <t>-2099110456</t>
  </si>
  <si>
    <t>-1933806025</t>
  </si>
  <si>
    <t>418821281</t>
  </si>
  <si>
    <t>1473310167</t>
  </si>
  <si>
    <t>190,091*2 'Přepočtené koeficientem množství</t>
  </si>
  <si>
    <t>-1441778342</t>
  </si>
  <si>
    <t>-314,2*1,1*0,55</t>
  </si>
  <si>
    <t>-597649612</t>
  </si>
  <si>
    <t>314,2*1,1*0,45</t>
  </si>
  <si>
    <t>-0,075*0,075*3,14*314,2</t>
  </si>
  <si>
    <t>583441002</t>
  </si>
  <si>
    <t>149,979*1,67 'Přepočtené koeficientem množství</t>
  </si>
  <si>
    <t>181301102</t>
  </si>
  <si>
    <t>Rozprostření ornice tl vrstvy do 150 mm pl do 500 m2 v rovině nebo ve svahu do 1:5</t>
  </si>
  <si>
    <t>1580526090</t>
  </si>
  <si>
    <t>Rozprostření a urovnání ornice v rovině nebo ve svahu sklonu do 1:5 při souvislé ploše do 500 m2, tl. vrstvy přes 100 do 150 mm</t>
  </si>
  <si>
    <t xml:space="preserve">Poznámka k souboru cen:_x000d_
1. V ceně jsou započteny i náklady na případné nutné přemístění hromad nebo dočasných skládek na místo spotřeby ze vzdálenosti do 30 m._x000d_
2. V ceně nejsou započteny náklady na získání ornice; toto získání se oceňuje cenami souboru cen 121 10-11 Sejmutí ornice._x000d_
3. Případné nakládání ornice, v souvislosti s pozn. č. 2 se oceňuje cenami souboru cen 167 10-11 Nakládání, skládání a překládání neulehlého výkopku nebo sypaniny._x000d_
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neodečítá._x000d_
</t>
  </si>
  <si>
    <t>40*1,1</t>
  </si>
  <si>
    <t>181411131</t>
  </si>
  <si>
    <t>Založení parkového trávníku výsevem plochy do 1000 m2 v rovině a ve svahu do 1:5</t>
  </si>
  <si>
    <t>-159655246</t>
  </si>
  <si>
    <t>Založení trávníku na půdě předem připravené plochy do 1000 m2 výsevem včetně utažení parkového v rovině nebo na svahu do 1:5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</si>
  <si>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 a) přípravu půdy,_x000d_
 b) travní semeno, tyto náklady se oceňují ve specifikaci,_x000d_
 c) vypletí a zalévání; tyto práce se oceňují cenami části C02 souborů cen 185 80-42 Vypletí a_x000d_
 185 80-43 Zalití rostlin vodou,_x000d_
 d) srovnání terénu, tyto práce se oceňují souborem cen 181 1.-..Plošná úprava terénu._x000d_
4. V cenách o sklonu svahu přes 1:1 jsou uvažovány podmínky pro svahy běžně schůdné; bez použití_x000d_
 lezeckých technik. V případě použití lezeckých technik se tyto náklady oceňují individuálně._x000d_
</t>
  </si>
  <si>
    <t>005724100</t>
  </si>
  <si>
    <t>osivo směs travní parková</t>
  </si>
  <si>
    <t>kg</t>
  </si>
  <si>
    <t>-1302370942</t>
  </si>
  <si>
    <t>40*1,1*0,04</t>
  </si>
  <si>
    <t>181951101</t>
  </si>
  <si>
    <t>Úprava pláně v hornině tř. 1 až 4 bez zhutnění</t>
  </si>
  <si>
    <t>-979238341</t>
  </si>
  <si>
    <t>Úprava pláně vyrovnáním výškových rozdílů v hornině tř. 1 až 4 bez zhutnění</t>
  </si>
  <si>
    <t xml:space="preserve">Poznámka k souboru cen:_x000d_
1. Ceny jsou určeny pro urovnání všech nově zřizovaných ploch (v zářezech i na násypech)_x000d_
 vodorovných nebo ve sklonu do 1:5 pod zpevnění ploch jakéhokoliv druhu, pod humusování, (ne však_x000d_
 pro plochy zásypu rýh pro podzemní vedení), drnování apod. a dále, předepíše-li projekt urovnání_x000d_
 pláně z jiného důvodu._x000d_
2. Ceny nelze použít pro urovnání lavic (berem) šířky do 3 m přerušujících svahy, pro urovnání dna_x000d_
 silničních a železničních příkopů pro jakoukoliv šířku dna; toto urovnání se oceňuje cenami souboru_x000d_
 cen 182 .0-1 Svahování._x000d_
3. Urovnání ploch ve sklonu přes 1 : 5 se oceňuje cenami souboru cen 182 . 0-11 Svahování trvalých_x000d_
 svahů do projektovaných profilů._x000d_
4. Náklady na urovnání dna a stěn při čištění příkopů pozemních komunikací jsou započteny v cenách_x000d_
 souborů cen 938 90-2 . Čištění příkopů komunikací v suchu nebo ve vodě části A02 Zemní práce pro_x000d_
 objekty oborů 821 až 828._x000d_
5. Míru zhutnění určuje projekt. Ceny se zhutněním jsou určeny pro jakoukoliv míru zhutnění._x000d_
</t>
  </si>
  <si>
    <t>-1989019551</t>
  </si>
  <si>
    <t>274,2*1,1+274,2*1,4</t>
  </si>
  <si>
    <t>-245580157</t>
  </si>
  <si>
    <t>-41604213</t>
  </si>
  <si>
    <t>314,2*1,1*0,1</t>
  </si>
  <si>
    <t>564861111</t>
  </si>
  <si>
    <t>Podklad ze štěrkodrtě ŠD tl 200 mm</t>
  </si>
  <si>
    <t>-1623263518</t>
  </si>
  <si>
    <t>Podklad ze štěrkodrti ŠD s rozprostřením a zhutněním, po zhutnění tl. 200 mm</t>
  </si>
  <si>
    <t>44*1,1</t>
  </si>
  <si>
    <t>-184410269</t>
  </si>
  <si>
    <t>53,1*1,1+177,1*1,1</t>
  </si>
  <si>
    <t>-697385636</t>
  </si>
  <si>
    <t>-1967185919</t>
  </si>
  <si>
    <t>-1858897400</t>
  </si>
  <si>
    <t>-1621267481</t>
  </si>
  <si>
    <t>-441944935</t>
  </si>
  <si>
    <t>-1382539611</t>
  </si>
  <si>
    <t>596211210</t>
  </si>
  <si>
    <t>Kladení zámkové dlažby komunikací pro pěší tl 80 mm skupiny A pl do 50 m2</t>
  </si>
  <si>
    <t>-71748723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</si>
  <si>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</si>
  <si>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 xml:space="preserve">Poznámka k souboru cen:_x000d_
1. Pro volbu cen dlažeb platí toto rozdělení: Skupina A: dlažby z prvků stejného tvaru, Skupina B: dlažby z prvků dvou a více tvarů nebo z obrazců o ploše jednotlivě do 100 m2, Skupina C: dlažby obloukovitých tvarů (oblouky, kruhy, apod.)._x000d_
2. V cenách jsou započteny i náklady na dodání hmot pro lože a na dodání materiálu na výplň spár._x000d_
3. V cenách nejsou započteny náklady na dodání zámkové dlažby, které se oceňuje ve specifikaci; ztratné lze dohodnout u plochy_x000d_
a) do 100 m2 ve výši 3 %,_x000d_
b) přes 100 do 300 m2 ve výši 2 %,_x000d_
c) přes 300 m2 ve výši 1 %._x000d_
4. Část lože přesahující tloušťku 40 mm se oceňuje cenami souboru cen 451 . . -9 . Příplatek za každých dalších 10 mm tloušťky podkladu nebo lože._x000d_
</t>
  </si>
  <si>
    <t>-1131811587</t>
  </si>
  <si>
    <t>-595827407</t>
  </si>
  <si>
    <t>28611100</t>
  </si>
  <si>
    <t>trubka kanalizační PVC hladká hrdlovaná D 160x5000 mm</t>
  </si>
  <si>
    <t>690024682</t>
  </si>
  <si>
    <t>315,2*1,03 'Přepočtené koeficientem množství</t>
  </si>
  <si>
    <t>2028601627</t>
  </si>
  <si>
    <t>741429058</t>
  </si>
  <si>
    <t>1628214382</t>
  </si>
  <si>
    <t>656467637</t>
  </si>
  <si>
    <t>916231113</t>
  </si>
  <si>
    <t>Osazení chodníkového obrubníku betonového ležatého s boční opěrou do lože z betonu prostého</t>
  </si>
  <si>
    <t>-608109266</t>
  </si>
  <si>
    <t>Osazení chodníkového obrubníku betonového se zřízením lože, s vyplněním a zatřením spár cementovou maltou ležatého s boční opěrou z betonu prostého, do lože z betonu prostého</t>
  </si>
  <si>
    <t xml:space="preserve">Poznámka k souboru cen:_x000d_
1. V cenách chodníkových obrubníků ležatých i stojatých jsou započteny pro osazení_x000d_
a) do lože z kameniva těženého i náklady na dodání hmot pro lože tl. 80 až 100 mm,_x000d_
b) do lože z betonu prostého i náklady na dodání hmot pro lože tl. 80 až 100 mm; v cenách -1113 a -1213 též náklady na zřízení bočních opěr._x000d_
2. Část lože z betonu prostého přesahující tl. 100 mm se oceňuje cenou 916 99-1121 Lože pod obrubníky, krajníky nebo obruby z dlažebních kostek._x000d_
3. V cenách nejsou započteny náklady na dodání obrubníků, tyto se oceňují ve specifikaci._x000d_
</t>
  </si>
  <si>
    <t>-621877080</t>
  </si>
  <si>
    <t>1608087366</t>
  </si>
  <si>
    <t>1284499821</t>
  </si>
  <si>
    <t>979024442</t>
  </si>
  <si>
    <t>Očištění vybouraných obrubníků a krajníků chodníkových</t>
  </si>
  <si>
    <t>1798226519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</si>
  <si>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chodníkových</t>
  </si>
  <si>
    <t xml:space="preserve">Poznámka k souboru cen:_x000d_
1. Ceny 05-4441 a 05-4442 jsou určeny jen pro očištění vybouraných dlaždic, desek nebo tvarovek uložených do lože ze sypkého materiálu bez pojiva._x000d_
2. Přemístění vybouraných obrubníků, krajníků, desek nebo dílců na vzdálenost přes 10 m se oceňuje cenami souboru cen 997 22-1 Vodorovná doprava vybouraných hmot._x000d_
</t>
  </si>
  <si>
    <t>979054451</t>
  </si>
  <si>
    <t>Očištění vybouraných zámkových dlaždic s původním spárováním z kameniva těženého</t>
  </si>
  <si>
    <t>-1124644730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</si>
  <si>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</si>
  <si>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2055779082</t>
  </si>
  <si>
    <t>1963774920</t>
  </si>
  <si>
    <t>716337725</t>
  </si>
  <si>
    <t>-1585832528</t>
  </si>
  <si>
    <t>177,1*2,1*0,098</t>
  </si>
  <si>
    <t>177,1*1,5*0,22</t>
  </si>
  <si>
    <t>272054330</t>
  </si>
  <si>
    <t>62*0,23</t>
  </si>
  <si>
    <t>53,1*1,5*0,48</t>
  </si>
  <si>
    <t>44*1,5*0,295</t>
  </si>
  <si>
    <t>84*1,5*0,417</t>
  </si>
  <si>
    <t>(177,1*1,1+44*1,1)*0,29</t>
  </si>
  <si>
    <t>(177,1*1,1+53,1*1,1)*0,44</t>
  </si>
  <si>
    <t>-19924242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</si>
  <si>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</si>
  <si>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</si>
  <si>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</si>
  <si>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</si>
  <si>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</si>
  <si>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</si>
  <si>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</si>
  <si>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011002000</t>
  </si>
  <si>
    <t>Průzkumné práce - vytýčení stávajících sítí</t>
  </si>
  <si>
    <t>Kč</t>
  </si>
  <si>
    <t>1024</t>
  </si>
  <si>
    <t>-1455547916</t>
  </si>
  <si>
    <t>Hlavní tituly průvodních činností a nákladů průzkumné, geodetické a projektové práce průzkumné práce</t>
  </si>
  <si>
    <t>012002000</t>
  </si>
  <si>
    <t>Geodetické práce - zaměření skutečného provedení stavby</t>
  </si>
  <si>
    <t>-815762755</t>
  </si>
  <si>
    <t>Hlavní tituly průvodních činností a nákladů průzkumné, geodetické a projektové práce geodetické práce</t>
  </si>
  <si>
    <t>013254000</t>
  </si>
  <si>
    <t>Dokumentace skutečného provedení stavby</t>
  </si>
  <si>
    <t>-844768749</t>
  </si>
  <si>
    <t>VRN3</t>
  </si>
  <si>
    <t>Zařízení staveniště</t>
  </si>
  <si>
    <t>032002000</t>
  </si>
  <si>
    <t>Vybavení staveniště</t>
  </si>
  <si>
    <t>-1556256006</t>
  </si>
  <si>
    <t>Hlavní tituly průvodních činností a nákladů zařízení staveniště vybavení staveniště</t>
  </si>
  <si>
    <t>VRN4</t>
  </si>
  <si>
    <t>Inženýrská činnost</t>
  </si>
  <si>
    <t>043103000</t>
  </si>
  <si>
    <t>Zkoušky bez rozlišení</t>
  </si>
  <si>
    <t>1539363759</t>
  </si>
  <si>
    <t>Zkoušky bez rozlišení komplexní</t>
  </si>
  <si>
    <t>VRN7</t>
  </si>
  <si>
    <t>Provozní vlivy</t>
  </si>
  <si>
    <t>072002000</t>
  </si>
  <si>
    <t>Silniční provoz - DIO</t>
  </si>
  <si>
    <t>-1855136738</t>
  </si>
  <si>
    <t>Hlavní tituly průvodních činností a nákladů provozní vlivy silniční provoz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</si>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</sst>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4" xfId="0" applyFont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4" fontId="15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right" vertical="center"/>
    </xf>
    <xf numFmtId="0" fontId="18" fillId="5" borderId="9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7" fillId="0" borderId="15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5" fillId="0" borderId="15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4" fontId="25" fillId="0" borderId="22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 applyProtection="1">
      <alignment vertical="center"/>
      <protection locked="0"/>
    </xf>
    <xf numFmtId="4" fontId="3" fillId="5" borderId="8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8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8" fillId="5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 applyProtection="1">
      <alignment horizontal="center" vertical="center" wrapText="1"/>
      <protection locked="0"/>
    </xf>
    <xf numFmtId="0" fontId="18" fillId="5" borderId="19" xfId="0" applyFont="1" applyFill="1" applyBorder="1" applyAlignment="1">
      <alignment horizontal="center" vertical="center" wrapText="1"/>
    </xf>
    <xf numFmtId="4" fontId="20" fillId="0" borderId="0" xfId="0" applyNumberFormat="1" applyFont="1" applyAlignment="1"/>
    <xf numFmtId="166" fontId="27" fillId="0" borderId="13" xfId="0" applyNumberFormat="1" applyFont="1" applyBorder="1" applyAlignment="1"/>
    <xf numFmtId="166" fontId="27" fillId="0" borderId="14" xfId="0" applyNumberFormat="1" applyFont="1" applyBorder="1" applyAlignment="1"/>
    <xf numFmtId="4" fontId="16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5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6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4" fontId="0" fillId="3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0" fontId="1" fillId="3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30" fillId="0" borderId="0" xfId="0" applyFont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31" fillId="0" borderId="23" xfId="0" applyFont="1" applyBorder="1" applyAlignment="1" applyProtection="1">
      <alignment horizontal="center" vertical="center"/>
      <protection locked="0"/>
    </xf>
    <xf numFmtId="49" fontId="31" fillId="0" borderId="23" xfId="0" applyNumberFormat="1" applyFont="1" applyBorder="1" applyAlignment="1" applyProtection="1">
      <alignment horizontal="left" vertical="center" wrapText="1"/>
      <protection locked="0"/>
    </xf>
    <xf numFmtId="0" fontId="31" fillId="0" borderId="23" xfId="0" applyFont="1" applyBorder="1" applyAlignment="1" applyProtection="1">
      <alignment horizontal="left" vertical="center" wrapText="1"/>
      <protection locked="0"/>
    </xf>
    <xf numFmtId="0" fontId="31" fillId="0" borderId="23" xfId="0" applyFont="1" applyBorder="1" applyAlignment="1" applyProtection="1">
      <alignment horizontal="center" vertical="center" wrapText="1"/>
      <protection locked="0"/>
    </xf>
    <xf numFmtId="167" fontId="31" fillId="0" borderId="23" xfId="0" applyNumberFormat="1" applyFont="1" applyBorder="1" applyAlignment="1" applyProtection="1">
      <alignment vertical="center"/>
      <protection locked="0"/>
    </xf>
    <xf numFmtId="4" fontId="31" fillId="3" borderId="23" xfId="0" applyNumberFormat="1" applyFont="1" applyFill="1" applyBorder="1" applyAlignment="1" applyProtection="1">
      <alignment vertical="center"/>
      <protection locked="0"/>
    </xf>
    <xf numFmtId="4" fontId="31" fillId="0" borderId="23" xfId="0" applyNumberFormat="1" applyFont="1" applyBorder="1" applyAlignment="1" applyProtection="1">
      <alignment vertical="center"/>
      <protection locked="0"/>
    </xf>
    <xf numFmtId="0" fontId="31" fillId="0" borderId="4" xfId="0" applyFont="1" applyBorder="1" applyAlignment="1">
      <alignment vertical="center"/>
    </xf>
    <xf numFmtId="0" fontId="31" fillId="3" borderId="15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Alignment="1">
      <alignment vertical="top"/>
    </xf>
    <xf numFmtId="0" fontId="32" fillId="0" borderId="24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2" fillId="0" borderId="27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7" xfId="0" applyFont="1" applyBorder="1" applyAlignment="1">
      <alignment vertical="center" wrapText="1"/>
    </xf>
    <xf numFmtId="0" fontId="34" fillId="0" borderId="29" xfId="0" applyFont="1" applyBorder="1" applyAlignment="1">
      <alignment horizontal="left" wrapText="1"/>
    </xf>
    <xf numFmtId="0" fontId="32" fillId="0" borderId="28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27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vertical="center"/>
    </xf>
    <xf numFmtId="49" fontId="35" fillId="0" borderId="1" xfId="0" applyNumberFormat="1" applyFont="1" applyBorder="1" applyAlignment="1">
      <alignment horizontal="left" vertical="center" wrapText="1"/>
    </xf>
    <xf numFmtId="49" fontId="35" fillId="0" borderId="1" xfId="0" applyNumberFormat="1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0" fontId="32" fillId="0" borderId="1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2" fillId="0" borderId="28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29" xfId="0" applyFont="1" applyBorder="1" applyAlignment="1">
      <alignment horizontal="center" vertical="center"/>
    </xf>
    <xf numFmtId="0" fontId="37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35" fillId="0" borderId="27" xfId="0" applyFont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2" fillId="0" borderId="3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center" vertical="top"/>
    </xf>
    <xf numFmtId="0" fontId="35" fillId="0" borderId="30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4" fillId="0" borderId="1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5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4" fillId="0" borderId="29" xfId="0" applyFont="1" applyBorder="1" applyAlignment="1">
      <alignment horizontal="left"/>
    </xf>
    <xf numFmtId="0" fontId="37" fillId="0" borderId="29" xfId="0" applyFont="1" applyBorder="1" applyAlignment="1"/>
    <xf numFmtId="0" fontId="32" fillId="0" borderId="27" xfId="0" applyFont="1" applyBorder="1" applyAlignment="1">
      <alignment vertical="top"/>
    </xf>
    <xf numFmtId="0" fontId="32" fillId="0" borderId="28" xfId="0" applyFont="1" applyBorder="1" applyAlignment="1">
      <alignment vertical="top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top"/>
    </xf>
    <xf numFmtId="0" fontId="32" fillId="0" borderId="30" xfId="0" applyFont="1" applyBorder="1" applyAlignment="1">
      <alignment vertical="top"/>
    </xf>
    <xf numFmtId="0" fontId="32" fillId="0" borderId="29" xfId="0" applyFont="1" applyBorder="1" applyAlignment="1">
      <alignment vertical="top"/>
    </xf>
    <xf numFmtId="0" fontId="32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7.14" customWidth="1"/>
    <col min="2" max="2" width="1.43" customWidth="1"/>
    <col min="3" max="3" width="3.57" customWidth="1"/>
    <col min="4" max="4" width="2.29" customWidth="1"/>
    <col min="5" max="5" width="2.29" customWidth="1"/>
    <col min="6" max="6" width="2.29" customWidth="1"/>
    <col min="7" max="7" width="2.29" customWidth="1"/>
    <col min="8" max="8" width="2.29" customWidth="1"/>
    <col min="9" max="9" width="2.29" customWidth="1"/>
    <col min="10" max="10" width="2.29" customWidth="1"/>
    <col min="11" max="11" width="2.29" customWidth="1"/>
    <col min="12" max="12" width="2.29" customWidth="1"/>
    <col min="13" max="13" width="2.29" customWidth="1"/>
    <col min="14" max="14" width="2.29" customWidth="1"/>
    <col min="15" max="15" width="2.29" customWidth="1"/>
    <col min="16" max="16" width="2.29" customWidth="1"/>
    <col min="17" max="17" width="2.29" customWidth="1"/>
    <col min="18" max="18" width="2.29" customWidth="1"/>
    <col min="19" max="19" width="2.29" customWidth="1"/>
    <col min="20" max="20" width="2.29" customWidth="1"/>
    <col min="21" max="21" width="2.29" customWidth="1"/>
    <col min="22" max="22" width="2.29" customWidth="1"/>
    <col min="23" max="23" width="2.29" customWidth="1"/>
    <col min="24" max="24" width="2.29" customWidth="1"/>
    <col min="25" max="25" width="2.29" customWidth="1"/>
    <col min="26" max="26" width="2.29" customWidth="1"/>
    <col min="27" max="27" width="2.29" customWidth="1"/>
    <col min="28" max="28" width="2.29" customWidth="1"/>
    <col min="29" max="29" width="2.29" customWidth="1"/>
    <col min="30" max="30" width="2.29" customWidth="1"/>
    <col min="31" max="31" width="2.29" customWidth="1"/>
    <col min="32" max="32" width="2.29" customWidth="1"/>
    <col min="33" max="33" width="2.29" customWidth="1"/>
    <col min="34" max="34" width="2.86" customWidth="1"/>
    <col min="35" max="35" width="27.14" customWidth="1"/>
    <col min="36" max="36" width="2.14" customWidth="1"/>
    <col min="37" max="37" width="2.14" customWidth="1"/>
    <col min="38" max="38" width="7.14" customWidth="1"/>
    <col min="39" max="39" width="2.86" customWidth="1"/>
    <col min="40" max="40" width="11.43" customWidth="1"/>
    <col min="41" max="41" width="6.43" customWidth="1"/>
    <col min="42" max="42" width="3.57" customWidth="1"/>
    <col min="43" max="43" width="13.43" customWidth="1"/>
    <col min="44" max="44" width="11.71" customWidth="1"/>
    <col min="45" max="45" width="22.14" hidden="1" customWidth="1"/>
    <col min="46" max="46" width="22.14" hidden="1" customWidth="1"/>
    <col min="47" max="47" width="22.14" hidden="1" customWidth="1"/>
    <col min="48" max="48" width="18.57" hidden="1" customWidth="1"/>
    <col min="49" max="49" width="18.57" hidden="1" customWidth="1"/>
    <col min="50" max="50" width="21.43" hidden="1" customWidth="1"/>
    <col min="51" max="51" width="21.43" hidden="1" customWidth="1"/>
    <col min="52" max="52" width="18.57" hidden="1" customWidth="1"/>
    <col min="53" max="53" width="16.43" hidden="1" customWidth="1"/>
    <col min="54" max="54" width="21.43" hidden="1" customWidth="1"/>
    <col min="55" max="55" width="18.57" hidden="1" customWidth="1"/>
    <col min="56" max="56" width="16.43" hidden="1" customWidth="1"/>
    <col min="57" max="57" width="57" customWidth="1"/>
    <col min="71" max="71" width="9.14" hidden="1"/>
    <col min="72" max="72" width="9.14" hidden="1"/>
    <col min="73" max="73" width="9.14" hidden="1"/>
    <col min="74" max="74" width="9.14" hidden="1"/>
    <col min="75" max="75" width="9.14" hidden="1"/>
    <col min="76" max="76" width="9.14" hidden="1"/>
    <col min="77" max="77" width="9.14" hidden="1"/>
    <col min="78" max="78" width="9.14" hidden="1"/>
    <col min="79" max="79" width="9.14" hidden="1"/>
    <col min="80" max="80" width="9.14" hidden="1"/>
    <col min="81" max="81" width="9.14" hidden="1"/>
    <col min="82" max="82" width="9.14" hidden="1"/>
    <col min="83" max="83" width="9.14" hidden="1"/>
    <col min="84" max="84" width="9.14" hidden="1"/>
    <col min="85" max="85" width="9.14" hidden="1"/>
    <col min="86" max="86" width="9.14" hidden="1"/>
    <col min="87" max="87" width="9.14" hidden="1"/>
    <col min="88" max="88" width="9.14" hidden="1"/>
    <col min="89" max="89" width="9.14" hidden="1"/>
    <col min="90" max="90" width="9.14" hidden="1"/>
    <col min="91" max="91" width="9.14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ht="36.96" customHeight="1">
      <c r="AR2" s="14" t="s">
        <v>6</v>
      </c>
      <c r="BS2" s="15" t="s">
        <v>7</v>
      </c>
      <c r="BT2" s="15" t="s">
        <v>8</v>
      </c>
    </row>
    <row r="3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ht="24.96" customHeight="1">
      <c r="B4" s="18"/>
      <c r="D4" s="19" t="s">
        <v>10</v>
      </c>
      <c r="AR4" s="18"/>
      <c r="AS4" s="20" t="s">
        <v>11</v>
      </c>
      <c r="BE4" s="21" t="s">
        <v>12</v>
      </c>
      <c r="BS4" s="15" t="s">
        <v>13</v>
      </c>
    </row>
    <row r="5" ht="12" customHeight="1">
      <c r="B5" s="18"/>
      <c r="D5" s="22" t="s">
        <v>14</v>
      </c>
      <c r="K5" s="15" t="s">
        <v>15</v>
      </c>
      <c r="AR5" s="18"/>
      <c r="BE5" s="23" t="s">
        <v>16</v>
      </c>
      <c r="BS5" s="15" t="s">
        <v>7</v>
      </c>
    </row>
    <row r="6" ht="36.96" customHeight="1">
      <c r="B6" s="18"/>
      <c r="D6" s="24" t="s">
        <v>17</v>
      </c>
      <c r="K6" s="25" t="s">
        <v>18</v>
      </c>
      <c r="AR6" s="18"/>
      <c r="BE6" s="26"/>
      <c r="BS6" s="15" t="s">
        <v>7</v>
      </c>
    </row>
    <row r="7" ht="12" customHeight="1">
      <c r="B7" s="18"/>
      <c r="D7" s="27" t="s">
        <v>19</v>
      </c>
      <c r="K7" s="15" t="s">
        <v>3</v>
      </c>
      <c r="AK7" s="27" t="s">
        <v>20</v>
      </c>
      <c r="AN7" s="15" t="s">
        <v>3</v>
      </c>
      <c r="AR7" s="18"/>
      <c r="BE7" s="26"/>
      <c r="BS7" s="15" t="s">
        <v>7</v>
      </c>
    </row>
    <row r="8" ht="12" customHeight="1">
      <c r="B8" s="18"/>
      <c r="D8" s="27" t="s">
        <v>21</v>
      </c>
      <c r="K8" s="15" t="s">
        <v>22</v>
      </c>
      <c r="AK8" s="27" t="s">
        <v>23</v>
      </c>
      <c r="AN8" s="28" t="s">
        <v>24</v>
      </c>
      <c r="AR8" s="18"/>
      <c r="BE8" s="26"/>
      <c r="BS8" s="15" t="s">
        <v>7</v>
      </c>
    </row>
    <row r="9" ht="14.4" customHeight="1">
      <c r="B9" s="18"/>
      <c r="AR9" s="18"/>
      <c r="BE9" s="26"/>
      <c r="BS9" s="15" t="s">
        <v>7</v>
      </c>
    </row>
    <row r="10" ht="12" customHeight="1">
      <c r="B10" s="18"/>
      <c r="D10" s="27" t="s">
        <v>25</v>
      </c>
      <c r="AK10" s="27" t="s">
        <v>26</v>
      </c>
      <c r="AN10" s="15" t="s">
        <v>27</v>
      </c>
      <c r="AR10" s="18"/>
      <c r="BE10" s="26"/>
      <c r="BS10" s="15" t="s">
        <v>7</v>
      </c>
    </row>
    <row r="11" ht="18.48" customHeight="1">
      <c r="B11" s="18"/>
      <c r="E11" s="15" t="s">
        <v>28</v>
      </c>
      <c r="AK11" s="27" t="s">
        <v>29</v>
      </c>
      <c r="AN11" s="15" t="s">
        <v>3</v>
      </c>
      <c r="AR11" s="18"/>
      <c r="BE11" s="26"/>
      <c r="BS11" s="15" t="s">
        <v>7</v>
      </c>
    </row>
    <row r="12" ht="6.96" customHeight="1">
      <c r="B12" s="18"/>
      <c r="AR12" s="18"/>
      <c r="BE12" s="26"/>
      <c r="BS12" s="15" t="s">
        <v>7</v>
      </c>
    </row>
    <row r="13" ht="12" customHeight="1">
      <c r="B13" s="18"/>
      <c r="D13" s="27" t="s">
        <v>30</v>
      </c>
      <c r="AK13" s="27" t="s">
        <v>26</v>
      </c>
      <c r="AN13" s="29" t="s">
        <v>31</v>
      </c>
      <c r="AR13" s="18"/>
      <c r="BE13" s="26"/>
      <c r="BS13" s="15" t="s">
        <v>7</v>
      </c>
    </row>
    <row r="14">
      <c r="B14" s="18"/>
      <c r="E14" s="29" t="s">
        <v>31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29</v>
      </c>
      <c r="AN14" s="29" t="s">
        <v>31</v>
      </c>
      <c r="AR14" s="18"/>
      <c r="BE14" s="26"/>
      <c r="BS14" s="15" t="s">
        <v>7</v>
      </c>
    </row>
    <row r="15" ht="6.96" customHeight="1">
      <c r="B15" s="18"/>
      <c r="AR15" s="18"/>
      <c r="BE15" s="26"/>
      <c r="BS15" s="15" t="s">
        <v>4</v>
      </c>
    </row>
    <row r="16" ht="12" customHeight="1">
      <c r="B16" s="18"/>
      <c r="D16" s="27" t="s">
        <v>32</v>
      </c>
      <c r="AK16" s="27" t="s">
        <v>26</v>
      </c>
      <c r="AN16" s="15" t="s">
        <v>33</v>
      </c>
      <c r="AR16" s="18"/>
      <c r="BE16" s="26"/>
      <c r="BS16" s="15" t="s">
        <v>4</v>
      </c>
    </row>
    <row r="17" ht="18.48" customHeight="1">
      <c r="B17" s="18"/>
      <c r="E17" s="15" t="s">
        <v>34</v>
      </c>
      <c r="AK17" s="27" t="s">
        <v>29</v>
      </c>
      <c r="AN17" s="15" t="s">
        <v>3</v>
      </c>
      <c r="AR17" s="18"/>
      <c r="BE17" s="26"/>
      <c r="BS17" s="15" t="s">
        <v>35</v>
      </c>
    </row>
    <row r="18" ht="6.96" customHeight="1">
      <c r="B18" s="18"/>
      <c r="AR18" s="18"/>
      <c r="BE18" s="26"/>
      <c r="BS18" s="15" t="s">
        <v>7</v>
      </c>
    </row>
    <row r="19" ht="12" customHeight="1">
      <c r="B19" s="18"/>
      <c r="D19" s="27" t="s">
        <v>36</v>
      </c>
      <c r="AK19" s="27" t="s">
        <v>26</v>
      </c>
      <c r="AN19" s="15" t="s">
        <v>3</v>
      </c>
      <c r="AR19" s="18"/>
      <c r="BE19" s="26"/>
      <c r="BS19" s="15" t="s">
        <v>7</v>
      </c>
    </row>
    <row r="20" ht="18.48" customHeight="1">
      <c r="B20" s="18"/>
      <c r="E20" s="15" t="s">
        <v>37</v>
      </c>
      <c r="AK20" s="27" t="s">
        <v>29</v>
      </c>
      <c r="AN20" s="15" t="s">
        <v>3</v>
      </c>
      <c r="AR20" s="18"/>
      <c r="BE20" s="26"/>
      <c r="BS20" s="15" t="s">
        <v>35</v>
      </c>
    </row>
    <row r="21" ht="6.96" customHeight="1">
      <c r="B21" s="18"/>
      <c r="AR21" s="18"/>
      <c r="BE21" s="26"/>
    </row>
    <row r="22" ht="12" customHeight="1">
      <c r="B22" s="18"/>
      <c r="D22" s="27" t="s">
        <v>38</v>
      </c>
      <c r="AR22" s="18"/>
      <c r="BE22" s="26"/>
    </row>
    <row r="23" ht="40.8" customHeight="1">
      <c r="B23" s="18"/>
      <c r="E23" s="31" t="s">
        <v>39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R23" s="18"/>
      <c r="BE23" s="26"/>
    </row>
    <row r="24" ht="6.96" customHeight="1">
      <c r="B24" s="18"/>
      <c r="AR24" s="18"/>
      <c r="BE24" s="26"/>
    </row>
    <row r="25" ht="6.96" customHeight="1">
      <c r="B25" s="18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18"/>
      <c r="BE25" s="26"/>
    </row>
    <row r="26" s="1" customFormat="1" ht="25.92" customHeight="1">
      <c r="B26" s="33"/>
      <c r="D26" s="34" t="s">
        <v>40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6">
        <f>ROUND(AG54,2)</f>
        <v>0</v>
      </c>
      <c r="AL26" s="35"/>
      <c r="AM26" s="35"/>
      <c r="AN26" s="35"/>
      <c r="AO26" s="35"/>
      <c r="AR26" s="33"/>
      <c r="BE26" s="26"/>
    </row>
    <row r="27" s="1" customFormat="1" ht="6.96" customHeight="1">
      <c r="B27" s="33"/>
      <c r="AR27" s="33"/>
      <c r="BE27" s="26"/>
    </row>
    <row r="28" s="1" customFormat="1">
      <c r="B28" s="33"/>
      <c r="L28" s="37" t="s">
        <v>41</v>
      </c>
      <c r="M28" s="37"/>
      <c r="N28" s="37"/>
      <c r="O28" s="37"/>
      <c r="P28" s="37"/>
      <c r="W28" s="37" t="s">
        <v>42</v>
      </c>
      <c r="X28" s="37"/>
      <c r="Y28" s="37"/>
      <c r="Z28" s="37"/>
      <c r="AA28" s="37"/>
      <c r="AB28" s="37"/>
      <c r="AC28" s="37"/>
      <c r="AD28" s="37"/>
      <c r="AE28" s="37"/>
      <c r="AK28" s="37" t="s">
        <v>43</v>
      </c>
      <c r="AL28" s="37"/>
      <c r="AM28" s="37"/>
      <c r="AN28" s="37"/>
      <c r="AO28" s="37"/>
      <c r="AR28" s="33"/>
      <c r="BE28" s="26"/>
    </row>
    <row r="29" s="2" customFormat="1" ht="14.4" customHeight="1">
      <c r="B29" s="38"/>
      <c r="D29" s="27" t="s">
        <v>44</v>
      </c>
      <c r="F29" s="27" t="s">
        <v>45</v>
      </c>
      <c r="L29" s="39">
        <v>0.20999999999999999</v>
      </c>
      <c r="M29" s="2"/>
      <c r="N29" s="2"/>
      <c r="O29" s="2"/>
      <c r="P29" s="2"/>
      <c r="W29" s="40">
        <f>ROUND(AZ54, 2)</f>
        <v>0</v>
      </c>
      <c r="X29" s="2"/>
      <c r="Y29" s="2"/>
      <c r="Z29" s="2"/>
      <c r="AA29" s="2"/>
      <c r="AB29" s="2"/>
      <c r="AC29" s="2"/>
      <c r="AD29" s="2"/>
      <c r="AE29" s="2"/>
      <c r="AK29" s="40">
        <f>ROUND(AV54, 2)</f>
        <v>0</v>
      </c>
      <c r="AL29" s="2"/>
      <c r="AM29" s="2"/>
      <c r="AN29" s="2"/>
      <c r="AO29" s="2"/>
      <c r="AR29" s="38"/>
      <c r="BE29" s="26"/>
    </row>
    <row r="30" s="2" customFormat="1" ht="14.4" customHeight="1">
      <c r="B30" s="38"/>
      <c r="F30" s="27" t="s">
        <v>46</v>
      </c>
      <c r="L30" s="39">
        <v>0.14999999999999999</v>
      </c>
      <c r="M30" s="2"/>
      <c r="N30" s="2"/>
      <c r="O30" s="2"/>
      <c r="P30" s="2"/>
      <c r="W30" s="40">
        <f>ROUND(BA54, 2)</f>
        <v>0</v>
      </c>
      <c r="X30" s="2"/>
      <c r="Y30" s="2"/>
      <c r="Z30" s="2"/>
      <c r="AA30" s="2"/>
      <c r="AB30" s="2"/>
      <c r="AC30" s="2"/>
      <c r="AD30" s="2"/>
      <c r="AE30" s="2"/>
      <c r="AK30" s="40">
        <f>ROUND(AW54, 2)</f>
        <v>0</v>
      </c>
      <c r="AL30" s="2"/>
      <c r="AM30" s="2"/>
      <c r="AN30" s="2"/>
      <c r="AO30" s="2"/>
      <c r="AR30" s="38"/>
      <c r="BE30" s="26"/>
    </row>
    <row r="31" hidden="1" s="2" customFormat="1" ht="14.4" customHeight="1">
      <c r="B31" s="38"/>
      <c r="F31" s="27" t="s">
        <v>47</v>
      </c>
      <c r="L31" s="39">
        <v>0.20999999999999999</v>
      </c>
      <c r="M31" s="2"/>
      <c r="N31" s="2"/>
      <c r="O31" s="2"/>
      <c r="P31" s="2"/>
      <c r="W31" s="40">
        <f>ROUND(BB54, 2)</f>
        <v>0</v>
      </c>
      <c r="X31" s="2"/>
      <c r="Y31" s="2"/>
      <c r="Z31" s="2"/>
      <c r="AA31" s="2"/>
      <c r="AB31" s="2"/>
      <c r="AC31" s="2"/>
      <c r="AD31" s="2"/>
      <c r="AE31" s="2"/>
      <c r="AK31" s="40">
        <v>0</v>
      </c>
      <c r="AL31" s="2"/>
      <c r="AM31" s="2"/>
      <c r="AN31" s="2"/>
      <c r="AO31" s="2"/>
      <c r="AR31" s="38"/>
      <c r="BE31" s="26"/>
    </row>
    <row r="32" hidden="1" s="2" customFormat="1" ht="14.4" customHeight="1">
      <c r="B32" s="38"/>
      <c r="F32" s="27" t="s">
        <v>48</v>
      </c>
      <c r="L32" s="39">
        <v>0.14999999999999999</v>
      </c>
      <c r="M32" s="2"/>
      <c r="N32" s="2"/>
      <c r="O32" s="2"/>
      <c r="P32" s="2"/>
      <c r="W32" s="40">
        <f>ROUND(BC54, 2)</f>
        <v>0</v>
      </c>
      <c r="X32" s="2"/>
      <c r="Y32" s="2"/>
      <c r="Z32" s="2"/>
      <c r="AA32" s="2"/>
      <c r="AB32" s="2"/>
      <c r="AC32" s="2"/>
      <c r="AD32" s="2"/>
      <c r="AE32" s="2"/>
      <c r="AK32" s="40">
        <v>0</v>
      </c>
      <c r="AL32" s="2"/>
      <c r="AM32" s="2"/>
      <c r="AN32" s="2"/>
      <c r="AO32" s="2"/>
      <c r="AR32" s="38"/>
      <c r="BE32" s="26"/>
    </row>
    <row r="33" hidden="1" s="2" customFormat="1" ht="14.4" customHeight="1">
      <c r="B33" s="38"/>
      <c r="F33" s="27" t="s">
        <v>49</v>
      </c>
      <c r="L33" s="39">
        <v>0</v>
      </c>
      <c r="M33" s="2"/>
      <c r="N33" s="2"/>
      <c r="O33" s="2"/>
      <c r="P33" s="2"/>
      <c r="W33" s="40">
        <f>ROUND(BD54, 2)</f>
        <v>0</v>
      </c>
      <c r="X33" s="2"/>
      <c r="Y33" s="2"/>
      <c r="Z33" s="2"/>
      <c r="AA33" s="2"/>
      <c r="AB33" s="2"/>
      <c r="AC33" s="2"/>
      <c r="AD33" s="2"/>
      <c r="AE33" s="2"/>
      <c r="AK33" s="40">
        <v>0</v>
      </c>
      <c r="AL33" s="2"/>
      <c r="AM33" s="2"/>
      <c r="AN33" s="2"/>
      <c r="AO33" s="2"/>
      <c r="AR33" s="38"/>
    </row>
    <row r="34" s="1" customFormat="1" ht="6.96" customHeight="1">
      <c r="B34" s="33"/>
      <c r="AR34" s="33"/>
    </row>
    <row r="35" s="1" customFormat="1" ht="25.92" customHeight="1">
      <c r="B35" s="33"/>
      <c r="C35" s="41"/>
      <c r="D35" s="42" t="s">
        <v>50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51</v>
      </c>
      <c r="U35" s="43"/>
      <c r="V35" s="43"/>
      <c r="W35" s="43"/>
      <c r="X35" s="45" t="s">
        <v>52</v>
      </c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6">
        <f>SUM(AK26:AK33)</f>
        <v>0</v>
      </c>
      <c r="AL35" s="43"/>
      <c r="AM35" s="43"/>
      <c r="AN35" s="43"/>
      <c r="AO35" s="47"/>
      <c r="AP35" s="41"/>
      <c r="AQ35" s="41"/>
      <c r="AR35" s="33"/>
    </row>
    <row r="36" s="1" customFormat="1" ht="6.96" customHeight="1">
      <c r="B36" s="33"/>
      <c r="AR36" s="33"/>
    </row>
    <row r="37" s="1" customFormat="1" ht="6.96" customHeight="1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33"/>
    </row>
    <row r="41" s="1" customFormat="1" ht="6.96" customHeight="1"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33"/>
    </row>
    <row r="42" s="1" customFormat="1" ht="24.96" customHeight="1">
      <c r="B42" s="33"/>
      <c r="C42" s="19" t="s">
        <v>53</v>
      </c>
      <c r="AR42" s="33"/>
    </row>
    <row r="43" s="1" customFormat="1" ht="6.96" customHeight="1">
      <c r="B43" s="33"/>
      <c r="AR43" s="33"/>
    </row>
    <row r="44" s="1" customFormat="1" ht="12" customHeight="1">
      <c r="B44" s="33"/>
      <c r="C44" s="27" t="s">
        <v>14</v>
      </c>
      <c r="L44" s="1" t="str">
        <f>K5</f>
        <v>Z004</v>
      </c>
      <c r="AR44" s="33"/>
    </row>
    <row r="45" s="3" customFormat="1" ht="36.96" customHeight="1">
      <c r="B45" s="52"/>
      <c r="C45" s="53" t="s">
        <v>17</v>
      </c>
      <c r="L45" s="54" t="str">
        <f>K6</f>
        <v>Obnova a dostavba kanalizace Plánice - Klatovská, Kostelní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R45" s="52"/>
    </row>
    <row r="46" s="1" customFormat="1" ht="6.96" customHeight="1">
      <c r="B46" s="33"/>
      <c r="AR46" s="33"/>
    </row>
    <row r="47" s="1" customFormat="1" ht="12" customHeight="1">
      <c r="B47" s="33"/>
      <c r="C47" s="27" t="s">
        <v>21</v>
      </c>
      <c r="L47" s="55" t="str">
        <f>IF(K8="","",K8)</f>
        <v>Plánice</v>
      </c>
      <c r="AI47" s="27" t="s">
        <v>23</v>
      </c>
      <c r="AM47" s="56" t="str">
        <f>IF(AN8= "","",AN8)</f>
        <v>29. 10. 2018</v>
      </c>
      <c r="AN47" s="56"/>
      <c r="AR47" s="33"/>
    </row>
    <row r="48" s="1" customFormat="1" ht="6.96" customHeight="1">
      <c r="B48" s="33"/>
      <c r="AR48" s="33"/>
    </row>
    <row r="49" s="1" customFormat="1" ht="22.8" customHeight="1">
      <c r="B49" s="33"/>
      <c r="C49" s="27" t="s">
        <v>25</v>
      </c>
      <c r="L49" s="1" t="str">
        <f>IF(E11= "","",E11)</f>
        <v>Město Plánice</v>
      </c>
      <c r="AI49" s="27" t="s">
        <v>32</v>
      </c>
      <c r="AM49" s="6" t="str">
        <f>IF(E17="","",E17)</f>
        <v>INGVAMA inženýrská a projektová spol. s r.o.</v>
      </c>
      <c r="AN49" s="1"/>
      <c r="AO49" s="1"/>
      <c r="AP49" s="1"/>
      <c r="AR49" s="33"/>
      <c r="AS49" s="57" t="s">
        <v>54</v>
      </c>
      <c r="AT49" s="58"/>
      <c r="AU49" s="59"/>
      <c r="AV49" s="59"/>
      <c r="AW49" s="59"/>
      <c r="AX49" s="59"/>
      <c r="AY49" s="59"/>
      <c r="AZ49" s="59"/>
      <c r="BA49" s="59"/>
      <c r="BB49" s="59"/>
      <c r="BC49" s="59"/>
      <c r="BD49" s="60"/>
    </row>
    <row r="50" s="1" customFormat="1" ht="12.6" customHeight="1">
      <c r="B50" s="33"/>
      <c r="C50" s="27" t="s">
        <v>30</v>
      </c>
      <c r="L50" s="1" t="str">
        <f>IF(E14= "Vyplň údaj","",E14)</f>
        <v/>
      </c>
      <c r="AI50" s="27" t="s">
        <v>36</v>
      </c>
      <c r="AM50" s="6" t="str">
        <f>IF(E20="","",E20)</f>
        <v xml:space="preserve"> </v>
      </c>
      <c r="AN50" s="1"/>
      <c r="AO50" s="1"/>
      <c r="AP50" s="1"/>
      <c r="AR50" s="33"/>
      <c r="AS50" s="61"/>
      <c r="AT50" s="62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="1" customFormat="1" ht="10.8" customHeight="1">
      <c r="B51" s="33"/>
      <c r="AR51" s="33"/>
      <c r="AS51" s="61"/>
      <c r="AT51" s="62"/>
      <c r="AU51" s="63"/>
      <c r="AV51" s="63"/>
      <c r="AW51" s="63"/>
      <c r="AX51" s="63"/>
      <c r="AY51" s="63"/>
      <c r="AZ51" s="63"/>
      <c r="BA51" s="63"/>
      <c r="BB51" s="63"/>
      <c r="BC51" s="63"/>
      <c r="BD51" s="64"/>
    </row>
    <row r="52" s="1" customFormat="1" ht="29.28" customHeight="1">
      <c r="B52" s="33"/>
      <c r="C52" s="65" t="s">
        <v>55</v>
      </c>
      <c r="D52" s="66"/>
      <c r="E52" s="66"/>
      <c r="F52" s="66"/>
      <c r="G52" s="66"/>
      <c r="H52" s="67"/>
      <c r="I52" s="68" t="s">
        <v>56</v>
      </c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9" t="s">
        <v>57</v>
      </c>
      <c r="AH52" s="66"/>
      <c r="AI52" s="66"/>
      <c r="AJ52" s="66"/>
      <c r="AK52" s="66"/>
      <c r="AL52" s="66"/>
      <c r="AM52" s="66"/>
      <c r="AN52" s="68" t="s">
        <v>58</v>
      </c>
      <c r="AO52" s="66"/>
      <c r="AP52" s="66"/>
      <c r="AQ52" s="70" t="s">
        <v>59</v>
      </c>
      <c r="AR52" s="33"/>
      <c r="AS52" s="71" t="s">
        <v>60</v>
      </c>
      <c r="AT52" s="72" t="s">
        <v>61</v>
      </c>
      <c r="AU52" s="72" t="s">
        <v>62</v>
      </c>
      <c r="AV52" s="72" t="s">
        <v>63</v>
      </c>
      <c r="AW52" s="72" t="s">
        <v>64</v>
      </c>
      <c r="AX52" s="72" t="s">
        <v>65</v>
      </c>
      <c r="AY52" s="72" t="s">
        <v>66</v>
      </c>
      <c r="AZ52" s="72" t="s">
        <v>67</v>
      </c>
      <c r="BA52" s="72" t="s">
        <v>68</v>
      </c>
      <c r="BB52" s="72" t="s">
        <v>69</v>
      </c>
      <c r="BC52" s="72" t="s">
        <v>70</v>
      </c>
      <c r="BD52" s="73" t="s">
        <v>71</v>
      </c>
    </row>
    <row r="53" s="1" customFormat="1" ht="10.8" customHeight="1">
      <c r="B53" s="33"/>
      <c r="AR53" s="33"/>
      <c r="AS53" s="74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60"/>
    </row>
    <row r="54" s="4" customFormat="1" ht="32.4" customHeight="1">
      <c r="B54" s="75"/>
      <c r="C54" s="76" t="s">
        <v>72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8">
        <f>ROUND(SUM(AG55:AG60),2)</f>
        <v>0</v>
      </c>
      <c r="AH54" s="78"/>
      <c r="AI54" s="78"/>
      <c r="AJ54" s="78"/>
      <c r="AK54" s="78"/>
      <c r="AL54" s="78"/>
      <c r="AM54" s="78"/>
      <c r="AN54" s="79">
        <f>SUM(AG54,AT54)</f>
        <v>0</v>
      </c>
      <c r="AO54" s="79"/>
      <c r="AP54" s="79"/>
      <c r="AQ54" s="80" t="s">
        <v>3</v>
      </c>
      <c r="AR54" s="75"/>
      <c r="AS54" s="81">
        <f>ROUND(SUM(AS55:AS60),2)</f>
        <v>0</v>
      </c>
      <c r="AT54" s="82">
        <f>ROUND(SUM(AV54:AW54),2)</f>
        <v>0</v>
      </c>
      <c r="AU54" s="83">
        <f>ROUND(SUM(AU55:AU60),5)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ROUND(SUM(AZ55:AZ60),2)</f>
        <v>0</v>
      </c>
      <c r="BA54" s="82">
        <f>ROUND(SUM(BA55:BA60),2)</f>
        <v>0</v>
      </c>
      <c r="BB54" s="82">
        <f>ROUND(SUM(BB55:BB60),2)</f>
        <v>0</v>
      </c>
      <c r="BC54" s="82">
        <f>ROUND(SUM(BC55:BC60),2)</f>
        <v>0</v>
      </c>
      <c r="BD54" s="84">
        <f>ROUND(SUM(BD55:BD60),2)</f>
        <v>0</v>
      </c>
      <c r="BS54" s="85" t="s">
        <v>73</v>
      </c>
      <c r="BT54" s="85" t="s">
        <v>74</v>
      </c>
      <c r="BU54" s="86" t="s">
        <v>75</v>
      </c>
      <c r="BV54" s="85" t="s">
        <v>76</v>
      </c>
      <c r="BW54" s="85" t="s">
        <v>5</v>
      </c>
      <c r="BX54" s="85" t="s">
        <v>77</v>
      </c>
      <c r="CL54" s="85" t="s">
        <v>3</v>
      </c>
    </row>
    <row r="55" s="5" customFormat="1" ht="39.6" customHeight="1">
      <c r="A55" s="87" t="s">
        <v>78</v>
      </c>
      <c r="B55" s="88"/>
      <c r="C55" s="89"/>
      <c r="D55" s="90" t="s">
        <v>79</v>
      </c>
      <c r="E55" s="90"/>
      <c r="F55" s="90"/>
      <c r="G55" s="90"/>
      <c r="H55" s="90"/>
      <c r="I55" s="91"/>
      <c r="J55" s="90" t="s">
        <v>80</v>
      </c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2">
        <f>'SO 301 - A -3 - Kanalizac...'!J30</f>
        <v>0</v>
      </c>
      <c r="AH55" s="91"/>
      <c r="AI55" s="91"/>
      <c r="AJ55" s="91"/>
      <c r="AK55" s="91"/>
      <c r="AL55" s="91"/>
      <c r="AM55" s="91"/>
      <c r="AN55" s="92">
        <f>SUM(AG55,AT55)</f>
        <v>0</v>
      </c>
      <c r="AO55" s="91"/>
      <c r="AP55" s="91"/>
      <c r="AQ55" s="93" t="s">
        <v>81</v>
      </c>
      <c r="AR55" s="88"/>
      <c r="AS55" s="94">
        <v>0</v>
      </c>
      <c r="AT55" s="95">
        <f>ROUND(SUM(AV55:AW55),2)</f>
        <v>0</v>
      </c>
      <c r="AU55" s="96">
        <f>'SO 301 - A -3 - Kanalizac...'!P88</f>
        <v>0</v>
      </c>
      <c r="AV55" s="95">
        <f>'SO 301 - A -3 - Kanalizac...'!J33</f>
        <v>0</v>
      </c>
      <c r="AW55" s="95">
        <f>'SO 301 - A -3 - Kanalizac...'!J34</f>
        <v>0</v>
      </c>
      <c r="AX55" s="95">
        <f>'SO 301 - A -3 - Kanalizac...'!J35</f>
        <v>0</v>
      </c>
      <c r="AY55" s="95">
        <f>'SO 301 - A -3 - Kanalizac...'!J36</f>
        <v>0</v>
      </c>
      <c r="AZ55" s="95">
        <f>'SO 301 - A -3 - Kanalizac...'!F33</f>
        <v>0</v>
      </c>
      <c r="BA55" s="95">
        <f>'SO 301 - A -3 - Kanalizac...'!F34</f>
        <v>0</v>
      </c>
      <c r="BB55" s="95">
        <f>'SO 301 - A -3 - Kanalizac...'!F35</f>
        <v>0</v>
      </c>
      <c r="BC55" s="95">
        <f>'SO 301 - A -3 - Kanalizac...'!F36</f>
        <v>0</v>
      </c>
      <c r="BD55" s="97">
        <f>'SO 301 - A -3 - Kanalizac...'!F37</f>
        <v>0</v>
      </c>
      <c r="BT55" s="98" t="s">
        <v>82</v>
      </c>
      <c r="BV55" s="98" t="s">
        <v>76</v>
      </c>
      <c r="BW55" s="98" t="s">
        <v>83</v>
      </c>
      <c r="BX55" s="98" t="s">
        <v>5</v>
      </c>
      <c r="CL55" s="98" t="s">
        <v>3</v>
      </c>
      <c r="CM55" s="98" t="s">
        <v>84</v>
      </c>
    </row>
    <row r="56" s="5" customFormat="1" ht="39.6" customHeight="1">
      <c r="A56" s="87" t="s">
        <v>78</v>
      </c>
      <c r="B56" s="88"/>
      <c r="C56" s="89"/>
      <c r="D56" s="90" t="s">
        <v>85</v>
      </c>
      <c r="E56" s="90"/>
      <c r="F56" s="90"/>
      <c r="G56" s="90"/>
      <c r="H56" s="90"/>
      <c r="I56" s="91"/>
      <c r="J56" s="90" t="s">
        <v>86</v>
      </c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2">
        <f>'SO 301 - A -3-1 - Kanaliz...'!J30</f>
        <v>0</v>
      </c>
      <c r="AH56" s="91"/>
      <c r="AI56" s="91"/>
      <c r="AJ56" s="91"/>
      <c r="AK56" s="91"/>
      <c r="AL56" s="91"/>
      <c r="AM56" s="91"/>
      <c r="AN56" s="92">
        <f>SUM(AG56,AT56)</f>
        <v>0</v>
      </c>
      <c r="AO56" s="91"/>
      <c r="AP56" s="91"/>
      <c r="AQ56" s="93" t="s">
        <v>81</v>
      </c>
      <c r="AR56" s="88"/>
      <c r="AS56" s="94">
        <v>0</v>
      </c>
      <c r="AT56" s="95">
        <f>ROUND(SUM(AV56:AW56),2)</f>
        <v>0</v>
      </c>
      <c r="AU56" s="96">
        <f>'SO 301 - A -3-1 - Kanaliz...'!P88</f>
        <v>0</v>
      </c>
      <c r="AV56" s="95">
        <f>'SO 301 - A -3-1 - Kanaliz...'!J33</f>
        <v>0</v>
      </c>
      <c r="AW56" s="95">
        <f>'SO 301 - A -3-1 - Kanaliz...'!J34</f>
        <v>0</v>
      </c>
      <c r="AX56" s="95">
        <f>'SO 301 - A -3-1 - Kanaliz...'!J35</f>
        <v>0</v>
      </c>
      <c r="AY56" s="95">
        <f>'SO 301 - A -3-1 - Kanaliz...'!J36</f>
        <v>0</v>
      </c>
      <c r="AZ56" s="95">
        <f>'SO 301 - A -3-1 - Kanaliz...'!F33</f>
        <v>0</v>
      </c>
      <c r="BA56" s="95">
        <f>'SO 301 - A -3-1 - Kanaliz...'!F34</f>
        <v>0</v>
      </c>
      <c r="BB56" s="95">
        <f>'SO 301 - A -3-1 - Kanaliz...'!F35</f>
        <v>0</v>
      </c>
      <c r="BC56" s="95">
        <f>'SO 301 - A -3-1 - Kanaliz...'!F36</f>
        <v>0</v>
      </c>
      <c r="BD56" s="97">
        <f>'SO 301 - A -3-1 - Kanaliz...'!F37</f>
        <v>0</v>
      </c>
      <c r="BT56" s="98" t="s">
        <v>82</v>
      </c>
      <c r="BV56" s="98" t="s">
        <v>76</v>
      </c>
      <c r="BW56" s="98" t="s">
        <v>87</v>
      </c>
      <c r="BX56" s="98" t="s">
        <v>5</v>
      </c>
      <c r="CL56" s="98" t="s">
        <v>3</v>
      </c>
      <c r="CM56" s="98" t="s">
        <v>84</v>
      </c>
    </row>
    <row r="57" s="5" customFormat="1" ht="39.6" customHeight="1">
      <c r="A57" s="87" t="s">
        <v>78</v>
      </c>
      <c r="B57" s="88"/>
      <c r="C57" s="89"/>
      <c r="D57" s="90" t="s">
        <v>88</v>
      </c>
      <c r="E57" s="90"/>
      <c r="F57" s="90"/>
      <c r="G57" s="90"/>
      <c r="H57" s="90"/>
      <c r="I57" s="91"/>
      <c r="J57" s="90" t="s">
        <v>89</v>
      </c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2">
        <f>'SO 301 - OS -2 - Kanaliza...'!J30</f>
        <v>0</v>
      </c>
      <c r="AH57" s="91"/>
      <c r="AI57" s="91"/>
      <c r="AJ57" s="91"/>
      <c r="AK57" s="91"/>
      <c r="AL57" s="91"/>
      <c r="AM57" s="91"/>
      <c r="AN57" s="92">
        <f>SUM(AG57,AT57)</f>
        <v>0</v>
      </c>
      <c r="AO57" s="91"/>
      <c r="AP57" s="91"/>
      <c r="AQ57" s="93" t="s">
        <v>81</v>
      </c>
      <c r="AR57" s="88"/>
      <c r="AS57" s="94">
        <v>0</v>
      </c>
      <c r="AT57" s="95">
        <f>ROUND(SUM(AV57:AW57),2)</f>
        <v>0</v>
      </c>
      <c r="AU57" s="96">
        <f>'SO 301 - OS -2 - Kanaliza...'!P88</f>
        <v>0</v>
      </c>
      <c r="AV57" s="95">
        <f>'SO 301 - OS -2 - Kanaliza...'!J33</f>
        <v>0</v>
      </c>
      <c r="AW57" s="95">
        <f>'SO 301 - OS -2 - Kanaliza...'!J34</f>
        <v>0</v>
      </c>
      <c r="AX57" s="95">
        <f>'SO 301 - OS -2 - Kanaliza...'!J35</f>
        <v>0</v>
      </c>
      <c r="AY57" s="95">
        <f>'SO 301 - OS -2 - Kanaliza...'!J36</f>
        <v>0</v>
      </c>
      <c r="AZ57" s="95">
        <f>'SO 301 - OS -2 - Kanaliza...'!F33</f>
        <v>0</v>
      </c>
      <c r="BA57" s="95">
        <f>'SO 301 - OS -2 - Kanaliza...'!F34</f>
        <v>0</v>
      </c>
      <c r="BB57" s="95">
        <f>'SO 301 - OS -2 - Kanaliza...'!F35</f>
        <v>0</v>
      </c>
      <c r="BC57" s="95">
        <f>'SO 301 - OS -2 - Kanaliza...'!F36</f>
        <v>0</v>
      </c>
      <c r="BD57" s="97">
        <f>'SO 301 - OS -2 - Kanaliza...'!F37</f>
        <v>0</v>
      </c>
      <c r="BT57" s="98" t="s">
        <v>82</v>
      </c>
      <c r="BV57" s="98" t="s">
        <v>76</v>
      </c>
      <c r="BW57" s="98" t="s">
        <v>90</v>
      </c>
      <c r="BX57" s="98" t="s">
        <v>5</v>
      </c>
      <c r="CL57" s="98" t="s">
        <v>3</v>
      </c>
      <c r="CM57" s="98" t="s">
        <v>84</v>
      </c>
    </row>
    <row r="58" s="5" customFormat="1" ht="26.4" customHeight="1">
      <c r="A58" s="87" t="s">
        <v>78</v>
      </c>
      <c r="B58" s="88"/>
      <c r="C58" s="89"/>
      <c r="D58" s="90" t="s">
        <v>91</v>
      </c>
      <c r="E58" s="90"/>
      <c r="F58" s="90"/>
      <c r="G58" s="90"/>
      <c r="H58" s="90"/>
      <c r="I58" s="91"/>
      <c r="J58" s="90" t="s">
        <v>92</v>
      </c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2">
        <f>'SO 302 - Odlehčovací komora'!J30</f>
        <v>0</v>
      </c>
      <c r="AH58" s="91"/>
      <c r="AI58" s="91"/>
      <c r="AJ58" s="91"/>
      <c r="AK58" s="91"/>
      <c r="AL58" s="91"/>
      <c r="AM58" s="91"/>
      <c r="AN58" s="92">
        <f>SUM(AG58,AT58)</f>
        <v>0</v>
      </c>
      <c r="AO58" s="91"/>
      <c r="AP58" s="91"/>
      <c r="AQ58" s="93" t="s">
        <v>81</v>
      </c>
      <c r="AR58" s="88"/>
      <c r="AS58" s="94">
        <v>0</v>
      </c>
      <c r="AT58" s="95">
        <f>ROUND(SUM(AV58:AW58),2)</f>
        <v>0</v>
      </c>
      <c r="AU58" s="96">
        <f>'SO 302 - Odlehčovací komora'!P91</f>
        <v>0</v>
      </c>
      <c r="AV58" s="95">
        <f>'SO 302 - Odlehčovací komora'!J33</f>
        <v>0</v>
      </c>
      <c r="AW58" s="95">
        <f>'SO 302 - Odlehčovací komora'!J34</f>
        <v>0</v>
      </c>
      <c r="AX58" s="95">
        <f>'SO 302 - Odlehčovací komora'!J35</f>
        <v>0</v>
      </c>
      <c r="AY58" s="95">
        <f>'SO 302 - Odlehčovací komora'!J36</f>
        <v>0</v>
      </c>
      <c r="AZ58" s="95">
        <f>'SO 302 - Odlehčovací komora'!F33</f>
        <v>0</v>
      </c>
      <c r="BA58" s="95">
        <f>'SO 302 - Odlehčovací komora'!F34</f>
        <v>0</v>
      </c>
      <c r="BB58" s="95">
        <f>'SO 302 - Odlehčovací komora'!F35</f>
        <v>0</v>
      </c>
      <c r="BC58" s="95">
        <f>'SO 302 - Odlehčovací komora'!F36</f>
        <v>0</v>
      </c>
      <c r="BD58" s="97">
        <f>'SO 302 - Odlehčovací komora'!F37</f>
        <v>0</v>
      </c>
      <c r="BT58" s="98" t="s">
        <v>82</v>
      </c>
      <c r="BV58" s="98" t="s">
        <v>76</v>
      </c>
      <c r="BW58" s="98" t="s">
        <v>93</v>
      </c>
      <c r="BX58" s="98" t="s">
        <v>5</v>
      </c>
      <c r="CL58" s="98" t="s">
        <v>3</v>
      </c>
      <c r="CM58" s="98" t="s">
        <v>84</v>
      </c>
    </row>
    <row r="59" s="5" customFormat="1" ht="26.4" customHeight="1">
      <c r="A59" s="87" t="s">
        <v>78</v>
      </c>
      <c r="B59" s="88"/>
      <c r="C59" s="89"/>
      <c r="D59" s="90" t="s">
        <v>94</v>
      </c>
      <c r="E59" s="90"/>
      <c r="F59" s="90"/>
      <c r="G59" s="90"/>
      <c r="H59" s="90"/>
      <c r="I59" s="91"/>
      <c r="J59" s="90" t="s">
        <v>95</v>
      </c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2">
        <f>'SO 303 - Kanalizační příp...'!J30</f>
        <v>0</v>
      </c>
      <c r="AH59" s="91"/>
      <c r="AI59" s="91"/>
      <c r="AJ59" s="91"/>
      <c r="AK59" s="91"/>
      <c r="AL59" s="91"/>
      <c r="AM59" s="91"/>
      <c r="AN59" s="92">
        <f>SUM(AG59,AT59)</f>
        <v>0</v>
      </c>
      <c r="AO59" s="91"/>
      <c r="AP59" s="91"/>
      <c r="AQ59" s="93" t="s">
        <v>81</v>
      </c>
      <c r="AR59" s="88"/>
      <c r="AS59" s="94">
        <v>0</v>
      </c>
      <c r="AT59" s="95">
        <f>ROUND(SUM(AV59:AW59),2)</f>
        <v>0</v>
      </c>
      <c r="AU59" s="96">
        <f>'SO 303 - Kanalizační příp...'!P88</f>
        <v>0</v>
      </c>
      <c r="AV59" s="95">
        <f>'SO 303 - Kanalizační příp...'!J33</f>
        <v>0</v>
      </c>
      <c r="AW59" s="95">
        <f>'SO 303 - Kanalizační příp...'!J34</f>
        <v>0</v>
      </c>
      <c r="AX59" s="95">
        <f>'SO 303 - Kanalizační příp...'!J35</f>
        <v>0</v>
      </c>
      <c r="AY59" s="95">
        <f>'SO 303 - Kanalizační příp...'!J36</f>
        <v>0</v>
      </c>
      <c r="AZ59" s="95">
        <f>'SO 303 - Kanalizační příp...'!F33</f>
        <v>0</v>
      </c>
      <c r="BA59" s="95">
        <f>'SO 303 - Kanalizační příp...'!F34</f>
        <v>0</v>
      </c>
      <c r="BB59" s="95">
        <f>'SO 303 - Kanalizační příp...'!F35</f>
        <v>0</v>
      </c>
      <c r="BC59" s="95">
        <f>'SO 303 - Kanalizační příp...'!F36</f>
        <v>0</v>
      </c>
      <c r="BD59" s="97">
        <f>'SO 303 - Kanalizační příp...'!F37</f>
        <v>0</v>
      </c>
      <c r="BT59" s="98" t="s">
        <v>82</v>
      </c>
      <c r="BV59" s="98" t="s">
        <v>76</v>
      </c>
      <c r="BW59" s="98" t="s">
        <v>96</v>
      </c>
      <c r="BX59" s="98" t="s">
        <v>5</v>
      </c>
      <c r="CL59" s="98" t="s">
        <v>3</v>
      </c>
      <c r="CM59" s="98" t="s">
        <v>84</v>
      </c>
    </row>
    <row r="60" s="5" customFormat="1" ht="14.4" customHeight="1">
      <c r="A60" s="87" t="s">
        <v>78</v>
      </c>
      <c r="B60" s="88"/>
      <c r="C60" s="89"/>
      <c r="D60" s="90" t="s">
        <v>97</v>
      </c>
      <c r="E60" s="90"/>
      <c r="F60" s="90"/>
      <c r="G60" s="90"/>
      <c r="H60" s="90"/>
      <c r="I60" s="91"/>
      <c r="J60" s="90" t="s">
        <v>98</v>
      </c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2">
        <f>'VRN - Vedlejší rozpočtové...'!J30</f>
        <v>0</v>
      </c>
      <c r="AH60" s="91"/>
      <c r="AI60" s="91"/>
      <c r="AJ60" s="91"/>
      <c r="AK60" s="91"/>
      <c r="AL60" s="91"/>
      <c r="AM60" s="91"/>
      <c r="AN60" s="92">
        <f>SUM(AG60,AT60)</f>
        <v>0</v>
      </c>
      <c r="AO60" s="91"/>
      <c r="AP60" s="91"/>
      <c r="AQ60" s="93" t="s">
        <v>81</v>
      </c>
      <c r="AR60" s="88"/>
      <c r="AS60" s="99">
        <v>0</v>
      </c>
      <c r="AT60" s="100">
        <f>ROUND(SUM(AV60:AW60),2)</f>
        <v>0</v>
      </c>
      <c r="AU60" s="101">
        <f>'VRN - Vedlejší rozpočtové...'!P86</f>
        <v>0</v>
      </c>
      <c r="AV60" s="100">
        <f>'VRN - Vedlejší rozpočtové...'!J33</f>
        <v>0</v>
      </c>
      <c r="AW60" s="100">
        <f>'VRN - Vedlejší rozpočtové...'!J34</f>
        <v>0</v>
      </c>
      <c r="AX60" s="100">
        <f>'VRN - Vedlejší rozpočtové...'!J35</f>
        <v>0</v>
      </c>
      <c r="AY60" s="100">
        <f>'VRN - Vedlejší rozpočtové...'!J36</f>
        <v>0</v>
      </c>
      <c r="AZ60" s="100">
        <f>'VRN - Vedlejší rozpočtové...'!F33</f>
        <v>0</v>
      </c>
      <c r="BA60" s="100">
        <f>'VRN - Vedlejší rozpočtové...'!F34</f>
        <v>0</v>
      </c>
      <c r="BB60" s="100">
        <f>'VRN - Vedlejší rozpočtové...'!F35</f>
        <v>0</v>
      </c>
      <c r="BC60" s="100">
        <f>'VRN - Vedlejší rozpočtové...'!F36</f>
        <v>0</v>
      </c>
      <c r="BD60" s="102">
        <f>'VRN - Vedlejší rozpočtové...'!F37</f>
        <v>0</v>
      </c>
      <c r="BT60" s="98" t="s">
        <v>82</v>
      </c>
      <c r="BV60" s="98" t="s">
        <v>76</v>
      </c>
      <c r="BW60" s="98" t="s">
        <v>99</v>
      </c>
      <c r="BX60" s="98" t="s">
        <v>5</v>
      </c>
      <c r="CL60" s="98" t="s">
        <v>3</v>
      </c>
      <c r="CM60" s="98" t="s">
        <v>84</v>
      </c>
    </row>
    <row r="61" s="1" customFormat="1" ht="30" customHeight="1">
      <c r="B61" s="33"/>
      <c r="AR61" s="33"/>
    </row>
    <row r="62" s="1" customFormat="1" ht="6.96" customHeight="1"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33"/>
    </row>
  </sheetData>
  <mergeCells count="6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N60:AP60"/>
    <mergeCell ref="AG60:AM60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  <mergeCell ref="D60:H60"/>
    <mergeCell ref="J60:AF60"/>
  </mergeCells>
  <hyperlinks>
    <hyperlink ref="A55" location="'SO 301 - A -3 - Kanalizac...'!C2" display="/"/>
    <hyperlink ref="A56" location="'SO 301 - A -3-1 - Kanaliz...'!C2" display="/"/>
    <hyperlink ref="A57" location="'SO 301 - OS -2 - Kanaliza...'!C2" display="/"/>
    <hyperlink ref="A58" location="'SO 302 - Odlehčovací komora'!C2" display="/"/>
    <hyperlink ref="A59" location="'SO 303 - Kanalizační příp...'!C2" display="/"/>
    <hyperlink ref="A60" location="'VRN - Vedlejší rozpočtové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86.43" customWidth="1"/>
    <col min="7" max="7" width="7.43" customWidth="1"/>
    <col min="8" max="8" width="9.57" customWidth="1"/>
    <col min="9" max="9" width="12.14" style="103" customWidth="1"/>
    <col min="10" max="10" width="20.14" customWidth="1"/>
    <col min="11" max="11" width="13.29" customWidth="1"/>
    <col min="12" max="12" width="8" customWidth="1"/>
    <col min="13" max="13" width="9.29" hidden="1" customWidth="1"/>
    <col min="14" max="14" width="9.14" hidden="1"/>
    <col min="15" max="15" width="12.14" hidden="1" customWidth="1"/>
    <col min="16" max="16" width="12.14" hidden="1" customWidth="1"/>
    <col min="17" max="17" width="12.14" hidden="1" customWidth="1"/>
    <col min="18" max="18" width="12.14" hidden="1" customWidth="1"/>
    <col min="19" max="19" width="12.14" hidden="1" customWidth="1"/>
    <col min="20" max="20" width="12.14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2" ht="36.96" customHeight="1">
      <c r="L2" s="14" t="s">
        <v>6</v>
      </c>
      <c r="AT2" s="15" t="s">
        <v>83</v>
      </c>
    </row>
    <row r="3" ht="6.96" customHeight="1">
      <c r="B3" s="16"/>
      <c r="C3" s="17"/>
      <c r="D3" s="17"/>
      <c r="E3" s="17"/>
      <c r="F3" s="17"/>
      <c r="G3" s="17"/>
      <c r="H3" s="17"/>
      <c r="I3" s="104"/>
      <c r="J3" s="17"/>
      <c r="K3" s="17"/>
      <c r="L3" s="18"/>
      <c r="AT3" s="15" t="s">
        <v>84</v>
      </c>
    </row>
    <row r="4" ht="24.96" customHeight="1">
      <c r="B4" s="18"/>
      <c r="D4" s="19" t="s">
        <v>100</v>
      </c>
      <c r="L4" s="18"/>
      <c r="M4" s="20" t="s">
        <v>11</v>
      </c>
      <c r="AT4" s="15" t="s">
        <v>4</v>
      </c>
    </row>
    <row r="5" ht="6.96" customHeight="1">
      <c r="B5" s="18"/>
      <c r="L5" s="18"/>
    </row>
    <row r="6" ht="12" customHeight="1">
      <c r="B6" s="18"/>
      <c r="D6" s="27" t="s">
        <v>17</v>
      </c>
      <c r="L6" s="18"/>
    </row>
    <row r="7" ht="14.4" customHeight="1">
      <c r="B7" s="18"/>
      <c r="E7" s="105" t="str">
        <f>'Rekapitulace stavby'!K6</f>
        <v>Obnova a dostavba kanalizace Plánice - Klatovská, Kostelní</v>
      </c>
      <c r="F7" s="27"/>
      <c r="G7" s="27"/>
      <c r="H7" s="27"/>
      <c r="L7" s="18"/>
    </row>
    <row r="8" s="1" customFormat="1" ht="12" customHeight="1">
      <c r="B8" s="33"/>
      <c r="D8" s="27" t="s">
        <v>101</v>
      </c>
      <c r="I8" s="106"/>
      <c r="L8" s="33"/>
    </row>
    <row r="9" s="1" customFormat="1" ht="36.96" customHeight="1">
      <c r="B9" s="33"/>
      <c r="E9" s="54" t="s">
        <v>102</v>
      </c>
      <c r="F9" s="1"/>
      <c r="G9" s="1"/>
      <c r="H9" s="1"/>
      <c r="I9" s="106"/>
      <c r="L9" s="33"/>
    </row>
    <row r="10" s="1" customFormat="1">
      <c r="B10" s="33"/>
      <c r="I10" s="106"/>
      <c r="L10" s="33"/>
    </row>
    <row r="11" s="1" customFormat="1" ht="12" customHeight="1">
      <c r="B11" s="33"/>
      <c r="D11" s="27" t="s">
        <v>19</v>
      </c>
      <c r="F11" s="15" t="s">
        <v>3</v>
      </c>
      <c r="I11" s="107" t="s">
        <v>20</v>
      </c>
      <c r="J11" s="15" t="s">
        <v>3</v>
      </c>
      <c r="L11" s="33"/>
    </row>
    <row r="12" s="1" customFormat="1" ht="12" customHeight="1">
      <c r="B12" s="33"/>
      <c r="D12" s="27" t="s">
        <v>21</v>
      </c>
      <c r="F12" s="15" t="s">
        <v>22</v>
      </c>
      <c r="I12" s="107" t="s">
        <v>23</v>
      </c>
      <c r="J12" s="56" t="str">
        <f>'Rekapitulace stavby'!AN8</f>
        <v>29. 10. 2018</v>
      </c>
      <c r="L12" s="33"/>
    </row>
    <row r="13" s="1" customFormat="1" ht="10.8" customHeight="1">
      <c r="B13" s="33"/>
      <c r="I13" s="106"/>
      <c r="L13" s="33"/>
    </row>
    <row r="14" s="1" customFormat="1" ht="12" customHeight="1">
      <c r="B14" s="33"/>
      <c r="D14" s="27" t="s">
        <v>25</v>
      </c>
      <c r="I14" s="107" t="s">
        <v>26</v>
      </c>
      <c r="J14" s="15" t="s">
        <v>27</v>
      </c>
      <c r="L14" s="33"/>
    </row>
    <row r="15" s="1" customFormat="1" ht="18" customHeight="1">
      <c r="B15" s="33"/>
      <c r="E15" s="15" t="s">
        <v>28</v>
      </c>
      <c r="I15" s="107" t="s">
        <v>29</v>
      </c>
      <c r="J15" s="15" t="s">
        <v>3</v>
      </c>
      <c r="L15" s="33"/>
    </row>
    <row r="16" s="1" customFormat="1" ht="6.96" customHeight="1">
      <c r="B16" s="33"/>
      <c r="I16" s="106"/>
      <c r="L16" s="33"/>
    </row>
    <row r="17" s="1" customFormat="1" ht="12" customHeight="1">
      <c r="B17" s="33"/>
      <c r="D17" s="27" t="s">
        <v>30</v>
      </c>
      <c r="I17" s="107" t="s">
        <v>26</v>
      </c>
      <c r="J17" s="28" t="str">
        <f>'Rekapitulace stavby'!AN13</f>
        <v>Vyplň údaj</v>
      </c>
      <c r="L17" s="33"/>
    </row>
    <row r="18" s="1" customFormat="1" ht="18" customHeight="1">
      <c r="B18" s="33"/>
      <c r="E18" s="28" t="str">
        <f>'Rekapitulace stavby'!E14</f>
        <v>Vyplň údaj</v>
      </c>
      <c r="F18" s="15"/>
      <c r="G18" s="15"/>
      <c r="H18" s="15"/>
      <c r="I18" s="107" t="s">
        <v>29</v>
      </c>
      <c r="J18" s="28" t="str">
        <f>'Rekapitulace stavby'!AN14</f>
        <v>Vyplň údaj</v>
      </c>
      <c r="L18" s="33"/>
    </row>
    <row r="19" s="1" customFormat="1" ht="6.96" customHeight="1">
      <c r="B19" s="33"/>
      <c r="I19" s="106"/>
      <c r="L19" s="33"/>
    </row>
    <row r="20" s="1" customFormat="1" ht="12" customHeight="1">
      <c r="B20" s="33"/>
      <c r="D20" s="27" t="s">
        <v>32</v>
      </c>
      <c r="I20" s="107" t="s">
        <v>26</v>
      </c>
      <c r="J20" s="15" t="s">
        <v>33</v>
      </c>
      <c r="L20" s="33"/>
    </row>
    <row r="21" s="1" customFormat="1" ht="18" customHeight="1">
      <c r="B21" s="33"/>
      <c r="E21" s="15" t="s">
        <v>34</v>
      </c>
      <c r="I21" s="107" t="s">
        <v>29</v>
      </c>
      <c r="J21" s="15" t="s">
        <v>3</v>
      </c>
      <c r="L21" s="33"/>
    </row>
    <row r="22" s="1" customFormat="1" ht="6.96" customHeight="1">
      <c r="B22" s="33"/>
      <c r="I22" s="106"/>
      <c r="L22" s="33"/>
    </row>
    <row r="23" s="1" customFormat="1" ht="12" customHeight="1">
      <c r="B23" s="33"/>
      <c r="D23" s="27" t="s">
        <v>36</v>
      </c>
      <c r="I23" s="107" t="s">
        <v>26</v>
      </c>
      <c r="J23" s="15" t="str">
        <f>IF('Rekapitulace stavby'!AN19="","",'Rekapitulace stavby'!AN19)</f>
        <v/>
      </c>
      <c r="L23" s="33"/>
    </row>
    <row r="24" s="1" customFormat="1" ht="18" customHeight="1">
      <c r="B24" s="33"/>
      <c r="E24" s="15" t="str">
        <f>IF('Rekapitulace stavby'!E20="","",'Rekapitulace stavby'!E20)</f>
        <v xml:space="preserve"> </v>
      </c>
      <c r="I24" s="107" t="s">
        <v>29</v>
      </c>
      <c r="J24" s="15" t="str">
        <f>IF('Rekapitulace stavby'!AN20="","",'Rekapitulace stavby'!AN20)</f>
        <v/>
      </c>
      <c r="L24" s="33"/>
    </row>
    <row r="25" s="1" customFormat="1" ht="6.96" customHeight="1">
      <c r="B25" s="33"/>
      <c r="I25" s="106"/>
      <c r="L25" s="33"/>
    </row>
    <row r="26" s="1" customFormat="1" ht="12" customHeight="1">
      <c r="B26" s="33"/>
      <c r="D26" s="27" t="s">
        <v>38</v>
      </c>
      <c r="I26" s="106"/>
      <c r="L26" s="33"/>
    </row>
    <row r="27" s="6" customFormat="1" ht="14.4" customHeight="1">
      <c r="B27" s="108"/>
      <c r="E27" s="31" t="s">
        <v>3</v>
      </c>
      <c r="F27" s="31"/>
      <c r="G27" s="31"/>
      <c r="H27" s="31"/>
      <c r="I27" s="109"/>
      <c r="L27" s="108"/>
    </row>
    <row r="28" s="1" customFormat="1" ht="6.96" customHeight="1">
      <c r="B28" s="33"/>
      <c r="I28" s="106"/>
      <c r="L28" s="33"/>
    </row>
    <row r="29" s="1" customFormat="1" ht="6.96" customHeight="1">
      <c r="B29" s="33"/>
      <c r="D29" s="59"/>
      <c r="E29" s="59"/>
      <c r="F29" s="59"/>
      <c r="G29" s="59"/>
      <c r="H29" s="59"/>
      <c r="I29" s="110"/>
      <c r="J29" s="59"/>
      <c r="K29" s="59"/>
      <c r="L29" s="33"/>
    </row>
    <row r="30" s="1" customFormat="1" ht="25.44" customHeight="1">
      <c r="B30" s="33"/>
      <c r="D30" s="111" t="s">
        <v>40</v>
      </c>
      <c r="I30" s="106"/>
      <c r="J30" s="79">
        <f>ROUND(J88, 2)</f>
        <v>0</v>
      </c>
      <c r="L30" s="33"/>
    </row>
    <row r="31" s="1" customFormat="1" ht="6.96" customHeight="1">
      <c r="B31" s="33"/>
      <c r="D31" s="59"/>
      <c r="E31" s="59"/>
      <c r="F31" s="59"/>
      <c r="G31" s="59"/>
      <c r="H31" s="59"/>
      <c r="I31" s="110"/>
      <c r="J31" s="59"/>
      <c r="K31" s="59"/>
      <c r="L31" s="33"/>
    </row>
    <row r="32" s="1" customFormat="1" ht="14.4" customHeight="1">
      <c r="B32" s="33"/>
      <c r="F32" s="37" t="s">
        <v>42</v>
      </c>
      <c r="I32" s="112" t="s">
        <v>41</v>
      </c>
      <c r="J32" s="37" t="s">
        <v>43</v>
      </c>
      <c r="L32" s="33"/>
    </row>
    <row r="33" s="1" customFormat="1" ht="14.4" customHeight="1">
      <c r="B33" s="33"/>
      <c r="D33" s="27" t="s">
        <v>44</v>
      </c>
      <c r="E33" s="27" t="s">
        <v>45</v>
      </c>
      <c r="F33" s="113">
        <f>ROUND((SUM(BE88:BE458)),  2)</f>
        <v>0</v>
      </c>
      <c r="I33" s="114">
        <v>0.20999999999999999</v>
      </c>
      <c r="J33" s="113">
        <f>ROUND(((SUM(BE88:BE458))*I33),  2)</f>
        <v>0</v>
      </c>
      <c r="L33" s="33"/>
    </row>
    <row r="34" s="1" customFormat="1" ht="14.4" customHeight="1">
      <c r="B34" s="33"/>
      <c r="E34" s="27" t="s">
        <v>46</v>
      </c>
      <c r="F34" s="113">
        <f>ROUND((SUM(BF88:BF458)),  2)</f>
        <v>0</v>
      </c>
      <c r="I34" s="114">
        <v>0.14999999999999999</v>
      </c>
      <c r="J34" s="113">
        <f>ROUND(((SUM(BF88:BF458))*I34),  2)</f>
        <v>0</v>
      </c>
      <c r="L34" s="33"/>
    </row>
    <row r="35" hidden="1" s="1" customFormat="1" ht="14.4" customHeight="1">
      <c r="B35" s="33"/>
      <c r="E35" s="27" t="s">
        <v>47</v>
      </c>
      <c r="F35" s="113">
        <f>ROUND((SUM(BG88:BG458)),  2)</f>
        <v>0</v>
      </c>
      <c r="I35" s="114">
        <v>0.20999999999999999</v>
      </c>
      <c r="J35" s="113">
        <f>0</f>
        <v>0</v>
      </c>
      <c r="L35" s="33"/>
    </row>
    <row r="36" hidden="1" s="1" customFormat="1" ht="14.4" customHeight="1">
      <c r="B36" s="33"/>
      <c r="E36" s="27" t="s">
        <v>48</v>
      </c>
      <c r="F36" s="113">
        <f>ROUND((SUM(BH88:BH458)),  2)</f>
        <v>0</v>
      </c>
      <c r="I36" s="114">
        <v>0.14999999999999999</v>
      </c>
      <c r="J36" s="113">
        <f>0</f>
        <v>0</v>
      </c>
      <c r="L36" s="33"/>
    </row>
    <row r="37" hidden="1" s="1" customFormat="1" ht="14.4" customHeight="1">
      <c r="B37" s="33"/>
      <c r="E37" s="27" t="s">
        <v>49</v>
      </c>
      <c r="F37" s="113">
        <f>ROUND((SUM(BI88:BI458)),  2)</f>
        <v>0</v>
      </c>
      <c r="I37" s="114">
        <v>0</v>
      </c>
      <c r="J37" s="113">
        <f>0</f>
        <v>0</v>
      </c>
      <c r="L37" s="33"/>
    </row>
    <row r="38" s="1" customFormat="1" ht="6.96" customHeight="1">
      <c r="B38" s="33"/>
      <c r="I38" s="106"/>
      <c r="L38" s="33"/>
    </row>
    <row r="39" s="1" customFormat="1" ht="25.44" customHeight="1">
      <c r="B39" s="33"/>
      <c r="C39" s="115"/>
      <c r="D39" s="116" t="s">
        <v>50</v>
      </c>
      <c r="E39" s="67"/>
      <c r="F39" s="67"/>
      <c r="G39" s="117" t="s">
        <v>51</v>
      </c>
      <c r="H39" s="118" t="s">
        <v>52</v>
      </c>
      <c r="I39" s="119"/>
      <c r="J39" s="120">
        <f>SUM(J30:J37)</f>
        <v>0</v>
      </c>
      <c r="K39" s="121"/>
      <c r="L39" s="33"/>
    </row>
    <row r="40" s="1" customFormat="1" ht="14.4" customHeight="1">
      <c r="B40" s="48"/>
      <c r="C40" s="49"/>
      <c r="D40" s="49"/>
      <c r="E40" s="49"/>
      <c r="F40" s="49"/>
      <c r="G40" s="49"/>
      <c r="H40" s="49"/>
      <c r="I40" s="122"/>
      <c r="J40" s="49"/>
      <c r="K40" s="49"/>
      <c r="L40" s="33"/>
    </row>
    <row r="44" s="1" customFormat="1" ht="6.96" customHeight="1">
      <c r="B44" s="50"/>
      <c r="C44" s="51"/>
      <c r="D44" s="51"/>
      <c r="E44" s="51"/>
      <c r="F44" s="51"/>
      <c r="G44" s="51"/>
      <c r="H44" s="51"/>
      <c r="I44" s="123"/>
      <c r="J44" s="51"/>
      <c r="K44" s="51"/>
      <c r="L44" s="33"/>
    </row>
    <row r="45" s="1" customFormat="1" ht="24.96" customHeight="1">
      <c r="B45" s="33"/>
      <c r="C45" s="19" t="s">
        <v>103</v>
      </c>
      <c r="I45" s="106"/>
      <c r="L45" s="33"/>
    </row>
    <row r="46" s="1" customFormat="1" ht="6.96" customHeight="1">
      <c r="B46" s="33"/>
      <c r="I46" s="106"/>
      <c r="L46" s="33"/>
    </row>
    <row r="47" s="1" customFormat="1" ht="12" customHeight="1">
      <c r="B47" s="33"/>
      <c r="C47" s="27" t="s">
        <v>17</v>
      </c>
      <c r="I47" s="106"/>
      <c r="L47" s="33"/>
    </row>
    <row r="48" s="1" customFormat="1" ht="14.4" customHeight="1">
      <c r="B48" s="33"/>
      <c r="E48" s="105" t="str">
        <f>E7</f>
        <v>Obnova a dostavba kanalizace Plánice - Klatovská, Kostelní</v>
      </c>
      <c r="F48" s="27"/>
      <c r="G48" s="27"/>
      <c r="H48" s="27"/>
      <c r="I48" s="106"/>
      <c r="L48" s="33"/>
    </row>
    <row r="49" s="1" customFormat="1" ht="12" customHeight="1">
      <c r="B49" s="33"/>
      <c r="C49" s="27" t="s">
        <v>101</v>
      </c>
      <c r="I49" s="106"/>
      <c r="L49" s="33"/>
    </row>
    <row r="50" s="1" customFormat="1" ht="14.4" customHeight="1">
      <c r="B50" s="33"/>
      <c r="E50" s="54" t="str">
        <f>E9</f>
        <v>SO 301 - A -3 - Kanalizace stoka A-3</v>
      </c>
      <c r="F50" s="1"/>
      <c r="G50" s="1"/>
      <c r="H50" s="1"/>
      <c r="I50" s="106"/>
      <c r="L50" s="33"/>
    </row>
    <row r="51" s="1" customFormat="1" ht="6.96" customHeight="1">
      <c r="B51" s="33"/>
      <c r="I51" s="106"/>
      <c r="L51" s="33"/>
    </row>
    <row r="52" s="1" customFormat="1" ht="12" customHeight="1">
      <c r="B52" s="33"/>
      <c r="C52" s="27" t="s">
        <v>21</v>
      </c>
      <c r="F52" s="15" t="str">
        <f>F12</f>
        <v>Plánice</v>
      </c>
      <c r="I52" s="107" t="s">
        <v>23</v>
      </c>
      <c r="J52" s="56" t="str">
        <f>IF(J12="","",J12)</f>
        <v>29. 10. 2018</v>
      </c>
      <c r="L52" s="33"/>
    </row>
    <row r="53" s="1" customFormat="1" ht="6.96" customHeight="1">
      <c r="B53" s="33"/>
      <c r="I53" s="106"/>
      <c r="L53" s="33"/>
    </row>
    <row r="54" s="1" customFormat="1" ht="22.8" customHeight="1">
      <c r="B54" s="33"/>
      <c r="C54" s="27" t="s">
        <v>25</v>
      </c>
      <c r="F54" s="15" t="str">
        <f>E15</f>
        <v>Město Plánice</v>
      </c>
      <c r="I54" s="107" t="s">
        <v>32</v>
      </c>
      <c r="J54" s="31" t="str">
        <f>E21</f>
        <v>INGVAMA inženýrská a projektová spol. s r.o.</v>
      </c>
      <c r="L54" s="33"/>
    </row>
    <row r="55" s="1" customFormat="1" ht="12.6" customHeight="1">
      <c r="B55" s="33"/>
      <c r="C55" s="27" t="s">
        <v>30</v>
      </c>
      <c r="F55" s="15" t="str">
        <f>IF(E18="","",E18)</f>
        <v>Vyplň údaj</v>
      </c>
      <c r="I55" s="107" t="s">
        <v>36</v>
      </c>
      <c r="J55" s="31" t="str">
        <f>E24</f>
        <v xml:space="preserve"> </v>
      </c>
      <c r="L55" s="33"/>
    </row>
    <row r="56" s="1" customFormat="1" ht="10.32" customHeight="1">
      <c r="B56" s="33"/>
      <c r="I56" s="106"/>
      <c r="L56" s="33"/>
    </row>
    <row r="57" s="1" customFormat="1" ht="29.28" customHeight="1">
      <c r="B57" s="33"/>
      <c r="C57" s="124" t="s">
        <v>104</v>
      </c>
      <c r="D57" s="115"/>
      <c r="E57" s="115"/>
      <c r="F57" s="115"/>
      <c r="G57" s="115"/>
      <c r="H57" s="115"/>
      <c r="I57" s="125"/>
      <c r="J57" s="126" t="s">
        <v>105</v>
      </c>
      <c r="K57" s="115"/>
      <c r="L57" s="33"/>
    </row>
    <row r="58" s="1" customFormat="1" ht="10.32" customHeight="1">
      <c r="B58" s="33"/>
      <c r="I58" s="106"/>
      <c r="L58" s="33"/>
    </row>
    <row r="59" s="1" customFormat="1" ht="22.8" customHeight="1">
      <c r="B59" s="33"/>
      <c r="C59" s="127" t="s">
        <v>72</v>
      </c>
      <c r="I59" s="106"/>
      <c r="J59" s="79">
        <f>J88</f>
        <v>0</v>
      </c>
      <c r="L59" s="33"/>
      <c r="AU59" s="15" t="s">
        <v>106</v>
      </c>
    </row>
    <row r="60" s="7" customFormat="1" ht="24.96" customHeight="1">
      <c r="B60" s="128"/>
      <c r="D60" s="129" t="s">
        <v>107</v>
      </c>
      <c r="E60" s="130"/>
      <c r="F60" s="130"/>
      <c r="G60" s="130"/>
      <c r="H60" s="130"/>
      <c r="I60" s="131"/>
      <c r="J60" s="132">
        <f>J89</f>
        <v>0</v>
      </c>
      <c r="L60" s="128"/>
    </row>
    <row r="61" s="8" customFormat="1" ht="19.92" customHeight="1">
      <c r="B61" s="133"/>
      <c r="D61" s="134" t="s">
        <v>108</v>
      </c>
      <c r="E61" s="135"/>
      <c r="F61" s="135"/>
      <c r="G61" s="135"/>
      <c r="H61" s="135"/>
      <c r="I61" s="136"/>
      <c r="J61" s="137">
        <f>J90</f>
        <v>0</v>
      </c>
      <c r="L61" s="133"/>
    </row>
    <row r="62" s="8" customFormat="1" ht="19.92" customHeight="1">
      <c r="B62" s="133"/>
      <c r="D62" s="134" t="s">
        <v>109</v>
      </c>
      <c r="E62" s="135"/>
      <c r="F62" s="135"/>
      <c r="G62" s="135"/>
      <c r="H62" s="135"/>
      <c r="I62" s="136"/>
      <c r="J62" s="137">
        <f>J238</f>
        <v>0</v>
      </c>
      <c r="L62" s="133"/>
    </row>
    <row r="63" s="8" customFormat="1" ht="19.92" customHeight="1">
      <c r="B63" s="133"/>
      <c r="D63" s="134" t="s">
        <v>110</v>
      </c>
      <c r="E63" s="135"/>
      <c r="F63" s="135"/>
      <c r="G63" s="135"/>
      <c r="H63" s="135"/>
      <c r="I63" s="136"/>
      <c r="J63" s="137">
        <f>J242</f>
        <v>0</v>
      </c>
      <c r="L63" s="133"/>
    </row>
    <row r="64" s="8" customFormat="1" ht="19.92" customHeight="1">
      <c r="B64" s="133"/>
      <c r="D64" s="134" t="s">
        <v>111</v>
      </c>
      <c r="E64" s="135"/>
      <c r="F64" s="135"/>
      <c r="G64" s="135"/>
      <c r="H64" s="135"/>
      <c r="I64" s="136"/>
      <c r="J64" s="137">
        <f>J264</f>
        <v>0</v>
      </c>
      <c r="L64" s="133"/>
    </row>
    <row r="65" s="8" customFormat="1" ht="19.92" customHeight="1">
      <c r="B65" s="133"/>
      <c r="D65" s="134" t="s">
        <v>112</v>
      </c>
      <c r="E65" s="135"/>
      <c r="F65" s="135"/>
      <c r="G65" s="135"/>
      <c r="H65" s="135"/>
      <c r="I65" s="136"/>
      <c r="J65" s="137">
        <f>J287</f>
        <v>0</v>
      </c>
      <c r="L65" s="133"/>
    </row>
    <row r="66" s="8" customFormat="1" ht="19.92" customHeight="1">
      <c r="B66" s="133"/>
      <c r="D66" s="134" t="s">
        <v>113</v>
      </c>
      <c r="E66" s="135"/>
      <c r="F66" s="135"/>
      <c r="G66" s="135"/>
      <c r="H66" s="135"/>
      <c r="I66" s="136"/>
      <c r="J66" s="137">
        <f>J423</f>
        <v>0</v>
      </c>
      <c r="L66" s="133"/>
    </row>
    <row r="67" s="8" customFormat="1" ht="19.92" customHeight="1">
      <c r="B67" s="133"/>
      <c r="D67" s="134" t="s">
        <v>114</v>
      </c>
      <c r="E67" s="135"/>
      <c r="F67" s="135"/>
      <c r="G67" s="135"/>
      <c r="H67" s="135"/>
      <c r="I67" s="136"/>
      <c r="J67" s="137">
        <f>J433</f>
        <v>0</v>
      </c>
      <c r="L67" s="133"/>
    </row>
    <row r="68" s="8" customFormat="1" ht="19.92" customHeight="1">
      <c r="B68" s="133"/>
      <c r="D68" s="134" t="s">
        <v>115</v>
      </c>
      <c r="E68" s="135"/>
      <c r="F68" s="135"/>
      <c r="G68" s="135"/>
      <c r="H68" s="135"/>
      <c r="I68" s="136"/>
      <c r="J68" s="137">
        <f>J455</f>
        <v>0</v>
      </c>
      <c r="L68" s="133"/>
    </row>
    <row r="69" s="1" customFormat="1" ht="21.84" customHeight="1">
      <c r="B69" s="33"/>
      <c r="I69" s="106"/>
      <c r="L69" s="33"/>
    </row>
    <row r="70" s="1" customFormat="1" ht="6.96" customHeight="1">
      <c r="B70" s="48"/>
      <c r="C70" s="49"/>
      <c r="D70" s="49"/>
      <c r="E70" s="49"/>
      <c r="F70" s="49"/>
      <c r="G70" s="49"/>
      <c r="H70" s="49"/>
      <c r="I70" s="122"/>
      <c r="J70" s="49"/>
      <c r="K70" s="49"/>
      <c r="L70" s="33"/>
    </row>
    <row r="74" s="1" customFormat="1" ht="6.96" customHeight="1">
      <c r="B74" s="50"/>
      <c r="C74" s="51"/>
      <c r="D74" s="51"/>
      <c r="E74" s="51"/>
      <c r="F74" s="51"/>
      <c r="G74" s="51"/>
      <c r="H74" s="51"/>
      <c r="I74" s="123"/>
      <c r="J74" s="51"/>
      <c r="K74" s="51"/>
      <c r="L74" s="33"/>
    </row>
    <row r="75" s="1" customFormat="1" ht="24.96" customHeight="1">
      <c r="B75" s="33"/>
      <c r="C75" s="19" t="s">
        <v>116</v>
      </c>
      <c r="I75" s="106"/>
      <c r="L75" s="33"/>
    </row>
    <row r="76" s="1" customFormat="1" ht="6.96" customHeight="1">
      <c r="B76" s="33"/>
      <c r="I76" s="106"/>
      <c r="L76" s="33"/>
    </row>
    <row r="77" s="1" customFormat="1" ht="12" customHeight="1">
      <c r="B77" s="33"/>
      <c r="C77" s="27" t="s">
        <v>17</v>
      </c>
      <c r="I77" s="106"/>
      <c r="L77" s="33"/>
    </row>
    <row r="78" s="1" customFormat="1" ht="14.4" customHeight="1">
      <c r="B78" s="33"/>
      <c r="E78" s="105" t="str">
        <f>E7</f>
        <v>Obnova a dostavba kanalizace Plánice - Klatovská, Kostelní</v>
      </c>
      <c r="F78" s="27"/>
      <c r="G78" s="27"/>
      <c r="H78" s="27"/>
      <c r="I78" s="106"/>
      <c r="L78" s="33"/>
    </row>
    <row r="79" s="1" customFormat="1" ht="12" customHeight="1">
      <c r="B79" s="33"/>
      <c r="C79" s="27" t="s">
        <v>101</v>
      </c>
      <c r="I79" s="106"/>
      <c r="L79" s="33"/>
    </row>
    <row r="80" s="1" customFormat="1" ht="14.4" customHeight="1">
      <c r="B80" s="33"/>
      <c r="E80" s="54" t="str">
        <f>E9</f>
        <v>SO 301 - A -3 - Kanalizace stoka A-3</v>
      </c>
      <c r="F80" s="1"/>
      <c r="G80" s="1"/>
      <c r="H80" s="1"/>
      <c r="I80" s="106"/>
      <c r="L80" s="33"/>
    </row>
    <row r="81" s="1" customFormat="1" ht="6.96" customHeight="1">
      <c r="B81" s="33"/>
      <c r="I81" s="106"/>
      <c r="L81" s="33"/>
    </row>
    <row r="82" s="1" customFormat="1" ht="12" customHeight="1">
      <c r="B82" s="33"/>
      <c r="C82" s="27" t="s">
        <v>21</v>
      </c>
      <c r="F82" s="15" t="str">
        <f>F12</f>
        <v>Plánice</v>
      </c>
      <c r="I82" s="107" t="s">
        <v>23</v>
      </c>
      <c r="J82" s="56" t="str">
        <f>IF(J12="","",J12)</f>
        <v>29. 10. 2018</v>
      </c>
      <c r="L82" s="33"/>
    </row>
    <row r="83" s="1" customFormat="1" ht="6.96" customHeight="1">
      <c r="B83" s="33"/>
      <c r="I83" s="106"/>
      <c r="L83" s="33"/>
    </row>
    <row r="84" s="1" customFormat="1" ht="22.8" customHeight="1">
      <c r="B84" s="33"/>
      <c r="C84" s="27" t="s">
        <v>25</v>
      </c>
      <c r="F84" s="15" t="str">
        <f>E15</f>
        <v>Město Plánice</v>
      </c>
      <c r="I84" s="107" t="s">
        <v>32</v>
      </c>
      <c r="J84" s="31" t="str">
        <f>E21</f>
        <v>INGVAMA inženýrská a projektová spol. s r.o.</v>
      </c>
      <c r="L84" s="33"/>
    </row>
    <row r="85" s="1" customFormat="1" ht="12.6" customHeight="1">
      <c r="B85" s="33"/>
      <c r="C85" s="27" t="s">
        <v>30</v>
      </c>
      <c r="F85" s="15" t="str">
        <f>IF(E18="","",E18)</f>
        <v>Vyplň údaj</v>
      </c>
      <c r="I85" s="107" t="s">
        <v>36</v>
      </c>
      <c r="J85" s="31" t="str">
        <f>E24</f>
        <v xml:space="preserve"> </v>
      </c>
      <c r="L85" s="33"/>
    </row>
    <row r="86" s="1" customFormat="1" ht="10.32" customHeight="1">
      <c r="B86" s="33"/>
      <c r="I86" s="106"/>
      <c r="L86" s="33"/>
    </row>
    <row r="87" s="9" customFormat="1" ht="29.28" customHeight="1">
      <c r="B87" s="138"/>
      <c r="C87" s="139" t="s">
        <v>117</v>
      </c>
      <c r="D87" s="140" t="s">
        <v>59</v>
      </c>
      <c r="E87" s="140" t="s">
        <v>55</v>
      </c>
      <c r="F87" s="140" t="s">
        <v>56</v>
      </c>
      <c r="G87" s="140" t="s">
        <v>118</v>
      </c>
      <c r="H87" s="140" t="s">
        <v>119</v>
      </c>
      <c r="I87" s="141" t="s">
        <v>120</v>
      </c>
      <c r="J87" s="140" t="s">
        <v>105</v>
      </c>
      <c r="K87" s="142" t="s">
        <v>121</v>
      </c>
      <c r="L87" s="138"/>
      <c r="M87" s="71" t="s">
        <v>3</v>
      </c>
      <c r="N87" s="72" t="s">
        <v>44</v>
      </c>
      <c r="O87" s="72" t="s">
        <v>122</v>
      </c>
      <c r="P87" s="72" t="s">
        <v>123</v>
      </c>
      <c r="Q87" s="72" t="s">
        <v>124</v>
      </c>
      <c r="R87" s="72" t="s">
        <v>125</v>
      </c>
      <c r="S87" s="72" t="s">
        <v>126</v>
      </c>
      <c r="T87" s="73" t="s">
        <v>127</v>
      </c>
    </row>
    <row r="88" s="1" customFormat="1" ht="22.8" customHeight="1">
      <c r="B88" s="33"/>
      <c r="C88" s="76" t="s">
        <v>128</v>
      </c>
      <c r="I88" s="106"/>
      <c r="J88" s="143">
        <f>BK88</f>
        <v>0</v>
      </c>
      <c r="L88" s="33"/>
      <c r="M88" s="74"/>
      <c r="N88" s="59"/>
      <c r="O88" s="59"/>
      <c r="P88" s="144">
        <f>P89</f>
        <v>0</v>
      </c>
      <c r="Q88" s="59"/>
      <c r="R88" s="144">
        <f>R89</f>
        <v>161.87140467</v>
      </c>
      <c r="S88" s="59"/>
      <c r="T88" s="145">
        <f>T89</f>
        <v>1230.7518</v>
      </c>
      <c r="AT88" s="15" t="s">
        <v>73</v>
      </c>
      <c r="AU88" s="15" t="s">
        <v>106</v>
      </c>
      <c r="BK88" s="146">
        <f>BK89</f>
        <v>0</v>
      </c>
    </row>
    <row r="89" s="10" customFormat="1" ht="25.92" customHeight="1">
      <c r="B89" s="147"/>
      <c r="D89" s="148" t="s">
        <v>73</v>
      </c>
      <c r="E89" s="149" t="s">
        <v>129</v>
      </c>
      <c r="F89" s="149" t="s">
        <v>130</v>
      </c>
      <c r="I89" s="150"/>
      <c r="J89" s="151">
        <f>BK89</f>
        <v>0</v>
      </c>
      <c r="L89" s="147"/>
      <c r="M89" s="152"/>
      <c r="N89" s="153"/>
      <c r="O89" s="153"/>
      <c r="P89" s="154">
        <f>P90+P238+P242+P264+P287+P423+P433+P455</f>
        <v>0</v>
      </c>
      <c r="Q89" s="153"/>
      <c r="R89" s="154">
        <f>R90+R238+R242+R264+R287+R423+R433+R455</f>
        <v>161.87140467</v>
      </c>
      <c r="S89" s="153"/>
      <c r="T89" s="155">
        <f>T90+T238+T242+T264+T287+T423+T433+T455</f>
        <v>1230.7518</v>
      </c>
      <c r="AR89" s="148" t="s">
        <v>82</v>
      </c>
      <c r="AT89" s="156" t="s">
        <v>73</v>
      </c>
      <c r="AU89" s="156" t="s">
        <v>74</v>
      </c>
      <c r="AY89" s="148" t="s">
        <v>131</v>
      </c>
      <c r="BK89" s="157">
        <f>BK90+BK238+BK242+BK264+BK287+BK423+BK433+BK455</f>
        <v>0</v>
      </c>
    </row>
    <row r="90" s="10" customFormat="1" ht="22.8" customHeight="1">
      <c r="B90" s="147"/>
      <c r="D90" s="148" t="s">
        <v>73</v>
      </c>
      <c r="E90" s="158" t="s">
        <v>82</v>
      </c>
      <c r="F90" s="158" t="s">
        <v>132</v>
      </c>
      <c r="I90" s="150"/>
      <c r="J90" s="159">
        <f>BK90</f>
        <v>0</v>
      </c>
      <c r="L90" s="147"/>
      <c r="M90" s="152"/>
      <c r="N90" s="153"/>
      <c r="O90" s="153"/>
      <c r="P90" s="154">
        <f>SUM(P91:P237)</f>
        <v>0</v>
      </c>
      <c r="Q90" s="153"/>
      <c r="R90" s="154">
        <f>SUM(R91:R237)</f>
        <v>6.1722082900000004</v>
      </c>
      <c r="S90" s="153"/>
      <c r="T90" s="155">
        <f>SUM(T91:T237)</f>
        <v>1230.7518</v>
      </c>
      <c r="AR90" s="148" t="s">
        <v>82</v>
      </c>
      <c r="AT90" s="156" t="s">
        <v>73</v>
      </c>
      <c r="AU90" s="156" t="s">
        <v>82</v>
      </c>
      <c r="AY90" s="148" t="s">
        <v>131</v>
      </c>
      <c r="BK90" s="157">
        <f>SUM(BK91:BK237)</f>
        <v>0</v>
      </c>
    </row>
    <row r="91" s="1" customFormat="1" ht="20.4" customHeight="1">
      <c r="B91" s="160"/>
      <c r="C91" s="161" t="s">
        <v>82</v>
      </c>
      <c r="D91" s="161" t="s">
        <v>133</v>
      </c>
      <c r="E91" s="162" t="s">
        <v>134</v>
      </c>
      <c r="F91" s="163" t="s">
        <v>135</v>
      </c>
      <c r="G91" s="164" t="s">
        <v>136</v>
      </c>
      <c r="H91" s="165">
        <v>964.20000000000005</v>
      </c>
      <c r="I91" s="166"/>
      <c r="J91" s="167">
        <f>ROUND(I91*H91,2)</f>
        <v>0</v>
      </c>
      <c r="K91" s="163" t="s">
        <v>137</v>
      </c>
      <c r="L91" s="33"/>
      <c r="M91" s="168" t="s">
        <v>3</v>
      </c>
      <c r="N91" s="169" t="s">
        <v>45</v>
      </c>
      <c r="O91" s="63"/>
      <c r="P91" s="170">
        <f>O91*H91</f>
        <v>0</v>
      </c>
      <c r="Q91" s="170">
        <v>0</v>
      </c>
      <c r="R91" s="170">
        <f>Q91*H91</f>
        <v>0</v>
      </c>
      <c r="S91" s="170">
        <v>0.41699999999999998</v>
      </c>
      <c r="T91" s="171">
        <f>S91*H91</f>
        <v>402.07139999999998</v>
      </c>
      <c r="AR91" s="15" t="s">
        <v>138</v>
      </c>
      <c r="AT91" s="15" t="s">
        <v>133</v>
      </c>
      <c r="AU91" s="15" t="s">
        <v>84</v>
      </c>
      <c r="AY91" s="15" t="s">
        <v>131</v>
      </c>
      <c r="BE91" s="172">
        <f>IF(N91="základní",J91,0)</f>
        <v>0</v>
      </c>
      <c r="BF91" s="172">
        <f>IF(N91="snížená",J91,0)</f>
        <v>0</v>
      </c>
      <c r="BG91" s="172">
        <f>IF(N91="zákl. přenesená",J91,0)</f>
        <v>0</v>
      </c>
      <c r="BH91" s="172">
        <f>IF(N91="sníž. přenesená",J91,0)</f>
        <v>0</v>
      </c>
      <c r="BI91" s="172">
        <f>IF(N91="nulová",J91,0)</f>
        <v>0</v>
      </c>
      <c r="BJ91" s="15" t="s">
        <v>82</v>
      </c>
      <c r="BK91" s="172">
        <f>ROUND(I91*H91,2)</f>
        <v>0</v>
      </c>
      <c r="BL91" s="15" t="s">
        <v>138</v>
      </c>
      <c r="BM91" s="15" t="s">
        <v>139</v>
      </c>
    </row>
    <row r="92" s="1" customFormat="1">
      <c r="B92" s="33"/>
      <c r="D92" s="173" t="s">
        <v>140</v>
      </c>
      <c r="F92" s="174" t="s">
        <v>141</v>
      </c>
      <c r="I92" s="106"/>
      <c r="L92" s="33"/>
      <c r="M92" s="175"/>
      <c r="N92" s="63"/>
      <c r="O92" s="63"/>
      <c r="P92" s="63"/>
      <c r="Q92" s="63"/>
      <c r="R92" s="63"/>
      <c r="S92" s="63"/>
      <c r="T92" s="64"/>
      <c r="AT92" s="15" t="s">
        <v>140</v>
      </c>
      <c r="AU92" s="15" t="s">
        <v>84</v>
      </c>
    </row>
    <row r="93" s="1" customFormat="1">
      <c r="B93" s="33"/>
      <c r="D93" s="173" t="s">
        <v>142</v>
      </c>
      <c r="F93" s="176" t="s">
        <v>143</v>
      </c>
      <c r="I93" s="106"/>
      <c r="L93" s="33"/>
      <c r="M93" s="175"/>
      <c r="N93" s="63"/>
      <c r="O93" s="63"/>
      <c r="P93" s="63"/>
      <c r="Q93" s="63"/>
      <c r="R93" s="63"/>
      <c r="S93" s="63"/>
      <c r="T93" s="64"/>
      <c r="AT93" s="15" t="s">
        <v>142</v>
      </c>
      <c r="AU93" s="15" t="s">
        <v>84</v>
      </c>
    </row>
    <row r="94" s="11" customFormat="1">
      <c r="B94" s="177"/>
      <c r="D94" s="173" t="s">
        <v>144</v>
      </c>
      <c r="E94" s="178" t="s">
        <v>3</v>
      </c>
      <c r="F94" s="179" t="s">
        <v>145</v>
      </c>
      <c r="H94" s="180">
        <v>964.20000000000005</v>
      </c>
      <c r="I94" s="181"/>
      <c r="L94" s="177"/>
      <c r="M94" s="182"/>
      <c r="N94" s="183"/>
      <c r="O94" s="183"/>
      <c r="P94" s="183"/>
      <c r="Q94" s="183"/>
      <c r="R94" s="183"/>
      <c r="S94" s="183"/>
      <c r="T94" s="184"/>
      <c r="AT94" s="178" t="s">
        <v>144</v>
      </c>
      <c r="AU94" s="178" t="s">
        <v>84</v>
      </c>
      <c r="AV94" s="11" t="s">
        <v>84</v>
      </c>
      <c r="AW94" s="11" t="s">
        <v>35</v>
      </c>
      <c r="AX94" s="11" t="s">
        <v>82</v>
      </c>
      <c r="AY94" s="178" t="s">
        <v>131</v>
      </c>
    </row>
    <row r="95" s="1" customFormat="1" ht="20.4" customHeight="1">
      <c r="B95" s="160"/>
      <c r="C95" s="161" t="s">
        <v>84</v>
      </c>
      <c r="D95" s="161" t="s">
        <v>133</v>
      </c>
      <c r="E95" s="162" t="s">
        <v>146</v>
      </c>
      <c r="F95" s="163" t="s">
        <v>147</v>
      </c>
      <c r="G95" s="164" t="s">
        <v>136</v>
      </c>
      <c r="H95" s="165">
        <v>724.79999999999995</v>
      </c>
      <c r="I95" s="166"/>
      <c r="J95" s="167">
        <f>ROUND(I95*H95,2)</f>
        <v>0</v>
      </c>
      <c r="K95" s="163" t="s">
        <v>137</v>
      </c>
      <c r="L95" s="33"/>
      <c r="M95" s="168" t="s">
        <v>3</v>
      </c>
      <c r="N95" s="169" t="s">
        <v>45</v>
      </c>
      <c r="O95" s="63"/>
      <c r="P95" s="170">
        <f>O95*H95</f>
        <v>0</v>
      </c>
      <c r="Q95" s="170">
        <v>0</v>
      </c>
      <c r="R95" s="170">
        <f>Q95*H95</f>
        <v>0</v>
      </c>
      <c r="S95" s="170">
        <v>0.28999999999999998</v>
      </c>
      <c r="T95" s="171">
        <f>S95*H95</f>
        <v>210.19199999999998</v>
      </c>
      <c r="AR95" s="15" t="s">
        <v>138</v>
      </c>
      <c r="AT95" s="15" t="s">
        <v>133</v>
      </c>
      <c r="AU95" s="15" t="s">
        <v>84</v>
      </c>
      <c r="AY95" s="15" t="s">
        <v>131</v>
      </c>
      <c r="BE95" s="172">
        <f>IF(N95="základní",J95,0)</f>
        <v>0</v>
      </c>
      <c r="BF95" s="172">
        <f>IF(N95="snížená",J95,0)</f>
        <v>0</v>
      </c>
      <c r="BG95" s="172">
        <f>IF(N95="zákl. přenesená",J95,0)</f>
        <v>0</v>
      </c>
      <c r="BH95" s="172">
        <f>IF(N95="sníž. přenesená",J95,0)</f>
        <v>0</v>
      </c>
      <c r="BI95" s="172">
        <f>IF(N95="nulová",J95,0)</f>
        <v>0</v>
      </c>
      <c r="BJ95" s="15" t="s">
        <v>82</v>
      </c>
      <c r="BK95" s="172">
        <f>ROUND(I95*H95,2)</f>
        <v>0</v>
      </c>
      <c r="BL95" s="15" t="s">
        <v>138</v>
      </c>
      <c r="BM95" s="15" t="s">
        <v>148</v>
      </c>
    </row>
    <row r="96" s="1" customFormat="1">
      <c r="B96" s="33"/>
      <c r="D96" s="173" t="s">
        <v>140</v>
      </c>
      <c r="F96" s="174" t="s">
        <v>149</v>
      </c>
      <c r="I96" s="106"/>
      <c r="L96" s="33"/>
      <c r="M96" s="175"/>
      <c r="N96" s="63"/>
      <c r="O96" s="63"/>
      <c r="P96" s="63"/>
      <c r="Q96" s="63"/>
      <c r="R96" s="63"/>
      <c r="S96" s="63"/>
      <c r="T96" s="64"/>
      <c r="AT96" s="15" t="s">
        <v>140</v>
      </c>
      <c r="AU96" s="15" t="s">
        <v>84</v>
      </c>
    </row>
    <row r="97" s="1" customFormat="1">
      <c r="B97" s="33"/>
      <c r="D97" s="173" t="s">
        <v>142</v>
      </c>
      <c r="F97" s="176" t="s">
        <v>150</v>
      </c>
      <c r="I97" s="106"/>
      <c r="L97" s="33"/>
      <c r="M97" s="175"/>
      <c r="N97" s="63"/>
      <c r="O97" s="63"/>
      <c r="P97" s="63"/>
      <c r="Q97" s="63"/>
      <c r="R97" s="63"/>
      <c r="S97" s="63"/>
      <c r="T97" s="64"/>
      <c r="AT97" s="15" t="s">
        <v>142</v>
      </c>
      <c r="AU97" s="15" t="s">
        <v>84</v>
      </c>
    </row>
    <row r="98" s="11" customFormat="1">
      <c r="B98" s="177"/>
      <c r="D98" s="173" t="s">
        <v>144</v>
      </c>
      <c r="E98" s="178" t="s">
        <v>3</v>
      </c>
      <c r="F98" s="179" t="s">
        <v>151</v>
      </c>
      <c r="H98" s="180">
        <v>724.79999999999995</v>
      </c>
      <c r="I98" s="181"/>
      <c r="L98" s="177"/>
      <c r="M98" s="182"/>
      <c r="N98" s="183"/>
      <c r="O98" s="183"/>
      <c r="P98" s="183"/>
      <c r="Q98" s="183"/>
      <c r="R98" s="183"/>
      <c r="S98" s="183"/>
      <c r="T98" s="184"/>
      <c r="AT98" s="178" t="s">
        <v>144</v>
      </c>
      <c r="AU98" s="178" t="s">
        <v>84</v>
      </c>
      <c r="AV98" s="11" t="s">
        <v>84</v>
      </c>
      <c r="AW98" s="11" t="s">
        <v>35</v>
      </c>
      <c r="AX98" s="11" t="s">
        <v>82</v>
      </c>
      <c r="AY98" s="178" t="s">
        <v>131</v>
      </c>
    </row>
    <row r="99" s="1" customFormat="1" ht="20.4" customHeight="1">
      <c r="B99" s="160"/>
      <c r="C99" s="161" t="s">
        <v>152</v>
      </c>
      <c r="D99" s="161" t="s">
        <v>133</v>
      </c>
      <c r="E99" s="162" t="s">
        <v>153</v>
      </c>
      <c r="F99" s="163" t="s">
        <v>154</v>
      </c>
      <c r="G99" s="164" t="s">
        <v>136</v>
      </c>
      <c r="H99" s="165">
        <v>485.39999999999998</v>
      </c>
      <c r="I99" s="166"/>
      <c r="J99" s="167">
        <f>ROUND(I99*H99,2)</f>
        <v>0</v>
      </c>
      <c r="K99" s="163" t="s">
        <v>137</v>
      </c>
      <c r="L99" s="33"/>
      <c r="M99" s="168" t="s">
        <v>3</v>
      </c>
      <c r="N99" s="169" t="s">
        <v>45</v>
      </c>
      <c r="O99" s="63"/>
      <c r="P99" s="170">
        <f>O99*H99</f>
        <v>0</v>
      </c>
      <c r="Q99" s="170">
        <v>0</v>
      </c>
      <c r="R99" s="170">
        <f>Q99*H99</f>
        <v>0</v>
      </c>
      <c r="S99" s="170">
        <v>0.44</v>
      </c>
      <c r="T99" s="171">
        <f>S99*H99</f>
        <v>213.57599999999999</v>
      </c>
      <c r="AR99" s="15" t="s">
        <v>138</v>
      </c>
      <c r="AT99" s="15" t="s">
        <v>133</v>
      </c>
      <c r="AU99" s="15" t="s">
        <v>84</v>
      </c>
      <c r="AY99" s="15" t="s">
        <v>131</v>
      </c>
      <c r="BE99" s="172">
        <f>IF(N99="základní",J99,0)</f>
        <v>0</v>
      </c>
      <c r="BF99" s="172">
        <f>IF(N99="snížená",J99,0)</f>
        <v>0</v>
      </c>
      <c r="BG99" s="172">
        <f>IF(N99="zákl. přenesená",J99,0)</f>
        <v>0</v>
      </c>
      <c r="BH99" s="172">
        <f>IF(N99="sníž. přenesená",J99,0)</f>
        <v>0</v>
      </c>
      <c r="BI99" s="172">
        <f>IF(N99="nulová",J99,0)</f>
        <v>0</v>
      </c>
      <c r="BJ99" s="15" t="s">
        <v>82</v>
      </c>
      <c r="BK99" s="172">
        <f>ROUND(I99*H99,2)</f>
        <v>0</v>
      </c>
      <c r="BL99" s="15" t="s">
        <v>138</v>
      </c>
      <c r="BM99" s="15" t="s">
        <v>155</v>
      </c>
    </row>
    <row r="100" s="1" customFormat="1">
      <c r="B100" s="33"/>
      <c r="D100" s="173" t="s">
        <v>140</v>
      </c>
      <c r="F100" s="174" t="s">
        <v>156</v>
      </c>
      <c r="I100" s="106"/>
      <c r="L100" s="33"/>
      <c r="M100" s="175"/>
      <c r="N100" s="63"/>
      <c r="O100" s="63"/>
      <c r="P100" s="63"/>
      <c r="Q100" s="63"/>
      <c r="R100" s="63"/>
      <c r="S100" s="63"/>
      <c r="T100" s="64"/>
      <c r="AT100" s="15" t="s">
        <v>140</v>
      </c>
      <c r="AU100" s="15" t="s">
        <v>84</v>
      </c>
    </row>
    <row r="101" s="1" customFormat="1">
      <c r="B101" s="33"/>
      <c r="D101" s="173" t="s">
        <v>142</v>
      </c>
      <c r="F101" s="176" t="s">
        <v>150</v>
      </c>
      <c r="I101" s="106"/>
      <c r="L101" s="33"/>
      <c r="M101" s="175"/>
      <c r="N101" s="63"/>
      <c r="O101" s="63"/>
      <c r="P101" s="63"/>
      <c r="Q101" s="63"/>
      <c r="R101" s="63"/>
      <c r="S101" s="63"/>
      <c r="T101" s="64"/>
      <c r="AT101" s="15" t="s">
        <v>142</v>
      </c>
      <c r="AU101" s="15" t="s">
        <v>84</v>
      </c>
    </row>
    <row r="102" s="11" customFormat="1">
      <c r="B102" s="177"/>
      <c r="D102" s="173" t="s">
        <v>144</v>
      </c>
      <c r="E102" s="178" t="s">
        <v>3</v>
      </c>
      <c r="F102" s="179" t="s">
        <v>157</v>
      </c>
      <c r="H102" s="180">
        <v>485.39999999999998</v>
      </c>
      <c r="I102" s="181"/>
      <c r="L102" s="177"/>
      <c r="M102" s="182"/>
      <c r="N102" s="183"/>
      <c r="O102" s="183"/>
      <c r="P102" s="183"/>
      <c r="Q102" s="183"/>
      <c r="R102" s="183"/>
      <c r="S102" s="183"/>
      <c r="T102" s="184"/>
      <c r="AT102" s="178" t="s">
        <v>144</v>
      </c>
      <c r="AU102" s="178" t="s">
        <v>84</v>
      </c>
      <c r="AV102" s="11" t="s">
        <v>84</v>
      </c>
      <c r="AW102" s="11" t="s">
        <v>35</v>
      </c>
      <c r="AX102" s="11" t="s">
        <v>82</v>
      </c>
      <c r="AY102" s="178" t="s">
        <v>131</v>
      </c>
    </row>
    <row r="103" s="1" customFormat="1" ht="20.4" customHeight="1">
      <c r="B103" s="160"/>
      <c r="C103" s="161" t="s">
        <v>138</v>
      </c>
      <c r="D103" s="161" t="s">
        <v>133</v>
      </c>
      <c r="E103" s="162" t="s">
        <v>158</v>
      </c>
      <c r="F103" s="163" t="s">
        <v>159</v>
      </c>
      <c r="G103" s="164" t="s">
        <v>136</v>
      </c>
      <c r="H103" s="165">
        <v>1429.8</v>
      </c>
      <c r="I103" s="166"/>
      <c r="J103" s="167">
        <f>ROUND(I103*H103,2)</f>
        <v>0</v>
      </c>
      <c r="K103" s="163" t="s">
        <v>137</v>
      </c>
      <c r="L103" s="33"/>
      <c r="M103" s="168" t="s">
        <v>3</v>
      </c>
      <c r="N103" s="169" t="s">
        <v>45</v>
      </c>
      <c r="O103" s="63"/>
      <c r="P103" s="170">
        <f>O103*H103</f>
        <v>0</v>
      </c>
      <c r="Q103" s="170">
        <v>0</v>
      </c>
      <c r="R103" s="170">
        <f>Q103*H103</f>
        <v>0</v>
      </c>
      <c r="S103" s="170">
        <v>0.098000000000000004</v>
      </c>
      <c r="T103" s="171">
        <f>S103*H103</f>
        <v>140.12039999999999</v>
      </c>
      <c r="AR103" s="15" t="s">
        <v>138</v>
      </c>
      <c r="AT103" s="15" t="s">
        <v>133</v>
      </c>
      <c r="AU103" s="15" t="s">
        <v>84</v>
      </c>
      <c r="AY103" s="15" t="s">
        <v>131</v>
      </c>
      <c r="BE103" s="172">
        <f>IF(N103="základní",J103,0)</f>
        <v>0</v>
      </c>
      <c r="BF103" s="172">
        <f>IF(N103="snížená",J103,0)</f>
        <v>0</v>
      </c>
      <c r="BG103" s="172">
        <f>IF(N103="zákl. přenesená",J103,0)</f>
        <v>0</v>
      </c>
      <c r="BH103" s="172">
        <f>IF(N103="sníž. přenesená",J103,0)</f>
        <v>0</v>
      </c>
      <c r="BI103" s="172">
        <f>IF(N103="nulová",J103,0)</f>
        <v>0</v>
      </c>
      <c r="BJ103" s="15" t="s">
        <v>82</v>
      </c>
      <c r="BK103" s="172">
        <f>ROUND(I103*H103,2)</f>
        <v>0</v>
      </c>
      <c r="BL103" s="15" t="s">
        <v>138</v>
      </c>
      <c r="BM103" s="15" t="s">
        <v>160</v>
      </c>
    </row>
    <row r="104" s="1" customFormat="1">
      <c r="B104" s="33"/>
      <c r="D104" s="173" t="s">
        <v>140</v>
      </c>
      <c r="F104" s="174" t="s">
        <v>161</v>
      </c>
      <c r="I104" s="106"/>
      <c r="L104" s="33"/>
      <c r="M104" s="175"/>
      <c r="N104" s="63"/>
      <c r="O104" s="63"/>
      <c r="P104" s="63"/>
      <c r="Q104" s="63"/>
      <c r="R104" s="63"/>
      <c r="S104" s="63"/>
      <c r="T104" s="64"/>
      <c r="AT104" s="15" t="s">
        <v>140</v>
      </c>
      <c r="AU104" s="15" t="s">
        <v>84</v>
      </c>
    </row>
    <row r="105" s="1" customFormat="1">
      <c r="B105" s="33"/>
      <c r="D105" s="173" t="s">
        <v>142</v>
      </c>
      <c r="F105" s="176" t="s">
        <v>150</v>
      </c>
      <c r="I105" s="106"/>
      <c r="L105" s="33"/>
      <c r="M105" s="175"/>
      <c r="N105" s="63"/>
      <c r="O105" s="63"/>
      <c r="P105" s="63"/>
      <c r="Q105" s="63"/>
      <c r="R105" s="63"/>
      <c r="S105" s="63"/>
      <c r="T105" s="64"/>
      <c r="AT105" s="15" t="s">
        <v>142</v>
      </c>
      <c r="AU105" s="15" t="s">
        <v>84</v>
      </c>
    </row>
    <row r="106" s="11" customFormat="1">
      <c r="B106" s="177"/>
      <c r="D106" s="173" t="s">
        <v>144</v>
      </c>
      <c r="E106" s="178" t="s">
        <v>3</v>
      </c>
      <c r="F106" s="179" t="s">
        <v>162</v>
      </c>
      <c r="H106" s="180">
        <v>1429.8</v>
      </c>
      <c r="I106" s="181"/>
      <c r="L106" s="177"/>
      <c r="M106" s="182"/>
      <c r="N106" s="183"/>
      <c r="O106" s="183"/>
      <c r="P106" s="183"/>
      <c r="Q106" s="183"/>
      <c r="R106" s="183"/>
      <c r="S106" s="183"/>
      <c r="T106" s="184"/>
      <c r="AT106" s="178" t="s">
        <v>144</v>
      </c>
      <c r="AU106" s="178" t="s">
        <v>84</v>
      </c>
      <c r="AV106" s="11" t="s">
        <v>84</v>
      </c>
      <c r="AW106" s="11" t="s">
        <v>35</v>
      </c>
      <c r="AX106" s="11" t="s">
        <v>82</v>
      </c>
      <c r="AY106" s="178" t="s">
        <v>131</v>
      </c>
    </row>
    <row r="107" s="1" customFormat="1" ht="20.4" customHeight="1">
      <c r="B107" s="160"/>
      <c r="C107" s="161" t="s">
        <v>163</v>
      </c>
      <c r="D107" s="161" t="s">
        <v>133</v>
      </c>
      <c r="E107" s="162" t="s">
        <v>164</v>
      </c>
      <c r="F107" s="163" t="s">
        <v>165</v>
      </c>
      <c r="G107" s="164" t="s">
        <v>136</v>
      </c>
      <c r="H107" s="165">
        <v>1203.5999999999999</v>
      </c>
      <c r="I107" s="166"/>
      <c r="J107" s="167">
        <f>ROUND(I107*H107,2)</f>
        <v>0</v>
      </c>
      <c r="K107" s="163" t="s">
        <v>137</v>
      </c>
      <c r="L107" s="33"/>
      <c r="M107" s="168" t="s">
        <v>3</v>
      </c>
      <c r="N107" s="169" t="s">
        <v>45</v>
      </c>
      <c r="O107" s="63"/>
      <c r="P107" s="170">
        <f>O107*H107</f>
        <v>0</v>
      </c>
      <c r="Q107" s="170">
        <v>0</v>
      </c>
      <c r="R107" s="170">
        <f>Q107*H107</f>
        <v>0</v>
      </c>
      <c r="S107" s="170">
        <v>0.22</v>
      </c>
      <c r="T107" s="171">
        <f>S107*H107</f>
        <v>264.79199999999997</v>
      </c>
      <c r="AR107" s="15" t="s">
        <v>138</v>
      </c>
      <c r="AT107" s="15" t="s">
        <v>133</v>
      </c>
      <c r="AU107" s="15" t="s">
        <v>84</v>
      </c>
      <c r="AY107" s="15" t="s">
        <v>131</v>
      </c>
      <c r="BE107" s="172">
        <f>IF(N107="základní",J107,0)</f>
        <v>0</v>
      </c>
      <c r="BF107" s="172">
        <f>IF(N107="snížená",J107,0)</f>
        <v>0</v>
      </c>
      <c r="BG107" s="172">
        <f>IF(N107="zákl. přenesená",J107,0)</f>
        <v>0</v>
      </c>
      <c r="BH107" s="172">
        <f>IF(N107="sníž. přenesená",J107,0)</f>
        <v>0</v>
      </c>
      <c r="BI107" s="172">
        <f>IF(N107="nulová",J107,0)</f>
        <v>0</v>
      </c>
      <c r="BJ107" s="15" t="s">
        <v>82</v>
      </c>
      <c r="BK107" s="172">
        <f>ROUND(I107*H107,2)</f>
        <v>0</v>
      </c>
      <c r="BL107" s="15" t="s">
        <v>138</v>
      </c>
      <c r="BM107" s="15" t="s">
        <v>166</v>
      </c>
    </row>
    <row r="108" s="1" customFormat="1">
      <c r="B108" s="33"/>
      <c r="D108" s="173" t="s">
        <v>140</v>
      </c>
      <c r="F108" s="174" t="s">
        <v>167</v>
      </c>
      <c r="I108" s="106"/>
      <c r="L108" s="33"/>
      <c r="M108" s="175"/>
      <c r="N108" s="63"/>
      <c r="O108" s="63"/>
      <c r="P108" s="63"/>
      <c r="Q108" s="63"/>
      <c r="R108" s="63"/>
      <c r="S108" s="63"/>
      <c r="T108" s="64"/>
      <c r="AT108" s="15" t="s">
        <v>140</v>
      </c>
      <c r="AU108" s="15" t="s">
        <v>84</v>
      </c>
    </row>
    <row r="109" s="1" customFormat="1">
      <c r="B109" s="33"/>
      <c r="D109" s="173" t="s">
        <v>142</v>
      </c>
      <c r="F109" s="176" t="s">
        <v>150</v>
      </c>
      <c r="I109" s="106"/>
      <c r="L109" s="33"/>
      <c r="M109" s="175"/>
      <c r="N109" s="63"/>
      <c r="O109" s="63"/>
      <c r="P109" s="63"/>
      <c r="Q109" s="63"/>
      <c r="R109" s="63"/>
      <c r="S109" s="63"/>
      <c r="T109" s="64"/>
      <c r="AT109" s="15" t="s">
        <v>142</v>
      </c>
      <c r="AU109" s="15" t="s">
        <v>84</v>
      </c>
    </row>
    <row r="110" s="11" customFormat="1">
      <c r="B110" s="177"/>
      <c r="D110" s="173" t="s">
        <v>144</v>
      </c>
      <c r="E110" s="178" t="s">
        <v>3</v>
      </c>
      <c r="F110" s="179" t="s">
        <v>168</v>
      </c>
      <c r="H110" s="180">
        <v>1203.5999999999999</v>
      </c>
      <c r="I110" s="181"/>
      <c r="L110" s="177"/>
      <c r="M110" s="182"/>
      <c r="N110" s="183"/>
      <c r="O110" s="183"/>
      <c r="P110" s="183"/>
      <c r="Q110" s="183"/>
      <c r="R110" s="183"/>
      <c r="S110" s="183"/>
      <c r="T110" s="184"/>
      <c r="AT110" s="178" t="s">
        <v>144</v>
      </c>
      <c r="AU110" s="178" t="s">
        <v>84</v>
      </c>
      <c r="AV110" s="11" t="s">
        <v>84</v>
      </c>
      <c r="AW110" s="11" t="s">
        <v>35</v>
      </c>
      <c r="AX110" s="11" t="s">
        <v>82</v>
      </c>
      <c r="AY110" s="178" t="s">
        <v>131</v>
      </c>
    </row>
    <row r="111" s="1" customFormat="1" ht="20.4" customHeight="1">
      <c r="B111" s="160"/>
      <c r="C111" s="161" t="s">
        <v>169</v>
      </c>
      <c r="D111" s="161" t="s">
        <v>133</v>
      </c>
      <c r="E111" s="162" t="s">
        <v>170</v>
      </c>
      <c r="F111" s="163" t="s">
        <v>171</v>
      </c>
      <c r="G111" s="164" t="s">
        <v>172</v>
      </c>
      <c r="H111" s="165">
        <v>160</v>
      </c>
      <c r="I111" s="166"/>
      <c r="J111" s="167">
        <f>ROUND(I111*H111,2)</f>
        <v>0</v>
      </c>
      <c r="K111" s="163" t="s">
        <v>137</v>
      </c>
      <c r="L111" s="33"/>
      <c r="M111" s="168" t="s">
        <v>3</v>
      </c>
      <c r="N111" s="169" t="s">
        <v>45</v>
      </c>
      <c r="O111" s="63"/>
      <c r="P111" s="170">
        <f>O111*H111</f>
        <v>0</v>
      </c>
      <c r="Q111" s="170">
        <v>0</v>
      </c>
      <c r="R111" s="170">
        <f>Q111*H111</f>
        <v>0</v>
      </c>
      <c r="S111" s="170">
        <v>0</v>
      </c>
      <c r="T111" s="171">
        <f>S111*H111</f>
        <v>0</v>
      </c>
      <c r="AR111" s="15" t="s">
        <v>138</v>
      </c>
      <c r="AT111" s="15" t="s">
        <v>133</v>
      </c>
      <c r="AU111" s="15" t="s">
        <v>84</v>
      </c>
      <c r="AY111" s="15" t="s">
        <v>131</v>
      </c>
      <c r="BE111" s="172">
        <f>IF(N111="základní",J111,0)</f>
        <v>0</v>
      </c>
      <c r="BF111" s="172">
        <f>IF(N111="snížená",J111,0)</f>
        <v>0</v>
      </c>
      <c r="BG111" s="172">
        <f>IF(N111="zákl. přenesená",J111,0)</f>
        <v>0</v>
      </c>
      <c r="BH111" s="172">
        <f>IF(N111="sníž. přenesená",J111,0)</f>
        <v>0</v>
      </c>
      <c r="BI111" s="172">
        <f>IF(N111="nulová",J111,0)</f>
        <v>0</v>
      </c>
      <c r="BJ111" s="15" t="s">
        <v>82</v>
      </c>
      <c r="BK111" s="172">
        <f>ROUND(I111*H111,2)</f>
        <v>0</v>
      </c>
      <c r="BL111" s="15" t="s">
        <v>138</v>
      </c>
      <c r="BM111" s="15" t="s">
        <v>173</v>
      </c>
    </row>
    <row r="112" s="1" customFormat="1">
      <c r="B112" s="33"/>
      <c r="D112" s="173" t="s">
        <v>140</v>
      </c>
      <c r="F112" s="174" t="s">
        <v>174</v>
      </c>
      <c r="I112" s="106"/>
      <c r="L112" s="33"/>
      <c r="M112" s="175"/>
      <c r="N112" s="63"/>
      <c r="O112" s="63"/>
      <c r="P112" s="63"/>
      <c r="Q112" s="63"/>
      <c r="R112" s="63"/>
      <c r="S112" s="63"/>
      <c r="T112" s="64"/>
      <c r="AT112" s="15" t="s">
        <v>140</v>
      </c>
      <c r="AU112" s="15" t="s">
        <v>84</v>
      </c>
    </row>
    <row r="113" s="1" customFormat="1">
      <c r="B113" s="33"/>
      <c r="D113" s="173" t="s">
        <v>142</v>
      </c>
      <c r="F113" s="176" t="s">
        <v>175</v>
      </c>
      <c r="I113" s="106"/>
      <c r="L113" s="33"/>
      <c r="M113" s="175"/>
      <c r="N113" s="63"/>
      <c r="O113" s="63"/>
      <c r="P113" s="63"/>
      <c r="Q113" s="63"/>
      <c r="R113" s="63"/>
      <c r="S113" s="63"/>
      <c r="T113" s="64"/>
      <c r="AT113" s="15" t="s">
        <v>142</v>
      </c>
      <c r="AU113" s="15" t="s">
        <v>84</v>
      </c>
    </row>
    <row r="114" s="1" customFormat="1" ht="20.4" customHeight="1">
      <c r="B114" s="160"/>
      <c r="C114" s="161" t="s">
        <v>176</v>
      </c>
      <c r="D114" s="161" t="s">
        <v>133</v>
      </c>
      <c r="E114" s="162" t="s">
        <v>177</v>
      </c>
      <c r="F114" s="163" t="s">
        <v>178</v>
      </c>
      <c r="G114" s="164" t="s">
        <v>179</v>
      </c>
      <c r="H114" s="165">
        <v>20</v>
      </c>
      <c r="I114" s="166"/>
      <c r="J114" s="167">
        <f>ROUND(I114*H114,2)</f>
        <v>0</v>
      </c>
      <c r="K114" s="163" t="s">
        <v>137</v>
      </c>
      <c r="L114" s="33"/>
      <c r="M114" s="168" t="s">
        <v>3</v>
      </c>
      <c r="N114" s="169" t="s">
        <v>45</v>
      </c>
      <c r="O114" s="63"/>
      <c r="P114" s="170">
        <f>O114*H114</f>
        <v>0</v>
      </c>
      <c r="Q114" s="170">
        <v>0</v>
      </c>
      <c r="R114" s="170">
        <f>Q114*H114</f>
        <v>0</v>
      </c>
      <c r="S114" s="170">
        <v>0</v>
      </c>
      <c r="T114" s="171">
        <f>S114*H114</f>
        <v>0</v>
      </c>
      <c r="AR114" s="15" t="s">
        <v>138</v>
      </c>
      <c r="AT114" s="15" t="s">
        <v>133</v>
      </c>
      <c r="AU114" s="15" t="s">
        <v>84</v>
      </c>
      <c r="AY114" s="15" t="s">
        <v>131</v>
      </c>
      <c r="BE114" s="172">
        <f>IF(N114="základní",J114,0)</f>
        <v>0</v>
      </c>
      <c r="BF114" s="172">
        <f>IF(N114="snížená",J114,0)</f>
        <v>0</v>
      </c>
      <c r="BG114" s="172">
        <f>IF(N114="zákl. přenesená",J114,0)</f>
        <v>0</v>
      </c>
      <c r="BH114" s="172">
        <f>IF(N114="sníž. přenesená",J114,0)</f>
        <v>0</v>
      </c>
      <c r="BI114" s="172">
        <f>IF(N114="nulová",J114,0)</f>
        <v>0</v>
      </c>
      <c r="BJ114" s="15" t="s">
        <v>82</v>
      </c>
      <c r="BK114" s="172">
        <f>ROUND(I114*H114,2)</f>
        <v>0</v>
      </c>
      <c r="BL114" s="15" t="s">
        <v>138</v>
      </c>
      <c r="BM114" s="15" t="s">
        <v>180</v>
      </c>
    </row>
    <row r="115" s="1" customFormat="1">
      <c r="B115" s="33"/>
      <c r="D115" s="173" t="s">
        <v>140</v>
      </c>
      <c r="F115" s="174" t="s">
        <v>181</v>
      </c>
      <c r="I115" s="106"/>
      <c r="L115" s="33"/>
      <c r="M115" s="175"/>
      <c r="N115" s="63"/>
      <c r="O115" s="63"/>
      <c r="P115" s="63"/>
      <c r="Q115" s="63"/>
      <c r="R115" s="63"/>
      <c r="S115" s="63"/>
      <c r="T115" s="64"/>
      <c r="AT115" s="15" t="s">
        <v>140</v>
      </c>
      <c r="AU115" s="15" t="s">
        <v>84</v>
      </c>
    </row>
    <row r="116" s="1" customFormat="1">
      <c r="B116" s="33"/>
      <c r="D116" s="173" t="s">
        <v>142</v>
      </c>
      <c r="F116" s="176" t="s">
        <v>182</v>
      </c>
      <c r="I116" s="106"/>
      <c r="L116" s="33"/>
      <c r="M116" s="175"/>
      <c r="N116" s="63"/>
      <c r="O116" s="63"/>
      <c r="P116" s="63"/>
      <c r="Q116" s="63"/>
      <c r="R116" s="63"/>
      <c r="S116" s="63"/>
      <c r="T116" s="64"/>
      <c r="AT116" s="15" t="s">
        <v>142</v>
      </c>
      <c r="AU116" s="15" t="s">
        <v>84</v>
      </c>
    </row>
    <row r="117" s="1" customFormat="1" ht="20.4" customHeight="1">
      <c r="B117" s="160"/>
      <c r="C117" s="161" t="s">
        <v>183</v>
      </c>
      <c r="D117" s="161" t="s">
        <v>133</v>
      </c>
      <c r="E117" s="162" t="s">
        <v>184</v>
      </c>
      <c r="F117" s="163" t="s">
        <v>185</v>
      </c>
      <c r="G117" s="164" t="s">
        <v>186</v>
      </c>
      <c r="H117" s="165">
        <v>22</v>
      </c>
      <c r="I117" s="166"/>
      <c r="J117" s="167">
        <f>ROUND(I117*H117,2)</f>
        <v>0</v>
      </c>
      <c r="K117" s="163" t="s">
        <v>137</v>
      </c>
      <c r="L117" s="33"/>
      <c r="M117" s="168" t="s">
        <v>3</v>
      </c>
      <c r="N117" s="169" t="s">
        <v>45</v>
      </c>
      <c r="O117" s="63"/>
      <c r="P117" s="170">
        <f>O117*H117</f>
        <v>0</v>
      </c>
      <c r="Q117" s="170">
        <v>0.0086800000000000002</v>
      </c>
      <c r="R117" s="170">
        <f>Q117*H117</f>
        <v>0.19096000000000002</v>
      </c>
      <c r="S117" s="170">
        <v>0</v>
      </c>
      <c r="T117" s="171">
        <f>S117*H117</f>
        <v>0</v>
      </c>
      <c r="AR117" s="15" t="s">
        <v>138</v>
      </c>
      <c r="AT117" s="15" t="s">
        <v>133</v>
      </c>
      <c r="AU117" s="15" t="s">
        <v>84</v>
      </c>
      <c r="AY117" s="15" t="s">
        <v>131</v>
      </c>
      <c r="BE117" s="172">
        <f>IF(N117="základní",J117,0)</f>
        <v>0</v>
      </c>
      <c r="BF117" s="172">
        <f>IF(N117="snížená",J117,0)</f>
        <v>0</v>
      </c>
      <c r="BG117" s="172">
        <f>IF(N117="zákl. přenesená",J117,0)</f>
        <v>0</v>
      </c>
      <c r="BH117" s="172">
        <f>IF(N117="sníž. přenesená",J117,0)</f>
        <v>0</v>
      </c>
      <c r="BI117" s="172">
        <f>IF(N117="nulová",J117,0)</f>
        <v>0</v>
      </c>
      <c r="BJ117" s="15" t="s">
        <v>82</v>
      </c>
      <c r="BK117" s="172">
        <f>ROUND(I117*H117,2)</f>
        <v>0</v>
      </c>
      <c r="BL117" s="15" t="s">
        <v>138</v>
      </c>
      <c r="BM117" s="15" t="s">
        <v>187</v>
      </c>
    </row>
    <row r="118" s="1" customFormat="1">
      <c r="B118" s="33"/>
      <c r="D118" s="173" t="s">
        <v>140</v>
      </c>
      <c r="F118" s="174" t="s">
        <v>188</v>
      </c>
      <c r="I118" s="106"/>
      <c r="L118" s="33"/>
      <c r="M118" s="175"/>
      <c r="N118" s="63"/>
      <c r="O118" s="63"/>
      <c r="P118" s="63"/>
      <c r="Q118" s="63"/>
      <c r="R118" s="63"/>
      <c r="S118" s="63"/>
      <c r="T118" s="64"/>
      <c r="AT118" s="15" t="s">
        <v>140</v>
      </c>
      <c r="AU118" s="15" t="s">
        <v>84</v>
      </c>
    </row>
    <row r="119" s="1" customFormat="1">
      <c r="B119" s="33"/>
      <c r="D119" s="173" t="s">
        <v>142</v>
      </c>
      <c r="F119" s="176" t="s">
        <v>189</v>
      </c>
      <c r="I119" s="106"/>
      <c r="L119" s="33"/>
      <c r="M119" s="175"/>
      <c r="N119" s="63"/>
      <c r="O119" s="63"/>
      <c r="P119" s="63"/>
      <c r="Q119" s="63"/>
      <c r="R119" s="63"/>
      <c r="S119" s="63"/>
      <c r="T119" s="64"/>
      <c r="AT119" s="15" t="s">
        <v>142</v>
      </c>
      <c r="AU119" s="15" t="s">
        <v>84</v>
      </c>
    </row>
    <row r="120" s="1" customFormat="1" ht="20.4" customHeight="1">
      <c r="B120" s="160"/>
      <c r="C120" s="161" t="s">
        <v>190</v>
      </c>
      <c r="D120" s="161" t="s">
        <v>133</v>
      </c>
      <c r="E120" s="162" t="s">
        <v>191</v>
      </c>
      <c r="F120" s="163" t="s">
        <v>192</v>
      </c>
      <c r="G120" s="164" t="s">
        <v>186</v>
      </c>
      <c r="H120" s="165">
        <v>6</v>
      </c>
      <c r="I120" s="166"/>
      <c r="J120" s="167">
        <f>ROUND(I120*H120,2)</f>
        <v>0</v>
      </c>
      <c r="K120" s="163" t="s">
        <v>137</v>
      </c>
      <c r="L120" s="33"/>
      <c r="M120" s="168" t="s">
        <v>3</v>
      </c>
      <c r="N120" s="169" t="s">
        <v>45</v>
      </c>
      <c r="O120" s="63"/>
      <c r="P120" s="170">
        <f>O120*H120</f>
        <v>0</v>
      </c>
      <c r="Q120" s="170">
        <v>0.01068</v>
      </c>
      <c r="R120" s="170">
        <f>Q120*H120</f>
        <v>0.064079999999999998</v>
      </c>
      <c r="S120" s="170">
        <v>0</v>
      </c>
      <c r="T120" s="171">
        <f>S120*H120</f>
        <v>0</v>
      </c>
      <c r="AR120" s="15" t="s">
        <v>138</v>
      </c>
      <c r="AT120" s="15" t="s">
        <v>133</v>
      </c>
      <c r="AU120" s="15" t="s">
        <v>84</v>
      </c>
      <c r="AY120" s="15" t="s">
        <v>131</v>
      </c>
      <c r="BE120" s="172">
        <f>IF(N120="základní",J120,0)</f>
        <v>0</v>
      </c>
      <c r="BF120" s="172">
        <f>IF(N120="snížená",J120,0)</f>
        <v>0</v>
      </c>
      <c r="BG120" s="172">
        <f>IF(N120="zákl. přenesená",J120,0)</f>
        <v>0</v>
      </c>
      <c r="BH120" s="172">
        <f>IF(N120="sníž. přenesená",J120,0)</f>
        <v>0</v>
      </c>
      <c r="BI120" s="172">
        <f>IF(N120="nulová",J120,0)</f>
        <v>0</v>
      </c>
      <c r="BJ120" s="15" t="s">
        <v>82</v>
      </c>
      <c r="BK120" s="172">
        <f>ROUND(I120*H120,2)</f>
        <v>0</v>
      </c>
      <c r="BL120" s="15" t="s">
        <v>138</v>
      </c>
      <c r="BM120" s="15" t="s">
        <v>193</v>
      </c>
    </row>
    <row r="121" s="1" customFormat="1">
      <c r="B121" s="33"/>
      <c r="D121" s="173" t="s">
        <v>140</v>
      </c>
      <c r="F121" s="174" t="s">
        <v>194</v>
      </c>
      <c r="I121" s="106"/>
      <c r="L121" s="33"/>
      <c r="M121" s="175"/>
      <c r="N121" s="63"/>
      <c r="O121" s="63"/>
      <c r="P121" s="63"/>
      <c r="Q121" s="63"/>
      <c r="R121" s="63"/>
      <c r="S121" s="63"/>
      <c r="T121" s="64"/>
      <c r="AT121" s="15" t="s">
        <v>140</v>
      </c>
      <c r="AU121" s="15" t="s">
        <v>84</v>
      </c>
    </row>
    <row r="122" s="1" customFormat="1">
      <c r="B122" s="33"/>
      <c r="D122" s="173" t="s">
        <v>142</v>
      </c>
      <c r="F122" s="176" t="s">
        <v>189</v>
      </c>
      <c r="I122" s="106"/>
      <c r="L122" s="33"/>
      <c r="M122" s="175"/>
      <c r="N122" s="63"/>
      <c r="O122" s="63"/>
      <c r="P122" s="63"/>
      <c r="Q122" s="63"/>
      <c r="R122" s="63"/>
      <c r="S122" s="63"/>
      <c r="T122" s="64"/>
      <c r="AT122" s="15" t="s">
        <v>142</v>
      </c>
      <c r="AU122" s="15" t="s">
        <v>84</v>
      </c>
    </row>
    <row r="123" s="1" customFormat="1" ht="20.4" customHeight="1">
      <c r="B123" s="160"/>
      <c r="C123" s="161" t="s">
        <v>195</v>
      </c>
      <c r="D123" s="161" t="s">
        <v>133</v>
      </c>
      <c r="E123" s="162" t="s">
        <v>196</v>
      </c>
      <c r="F123" s="163" t="s">
        <v>197</v>
      </c>
      <c r="G123" s="164" t="s">
        <v>186</v>
      </c>
      <c r="H123" s="165">
        <v>5</v>
      </c>
      <c r="I123" s="166"/>
      <c r="J123" s="167">
        <f>ROUND(I123*H123,2)</f>
        <v>0</v>
      </c>
      <c r="K123" s="163" t="s">
        <v>137</v>
      </c>
      <c r="L123" s="33"/>
      <c r="M123" s="168" t="s">
        <v>3</v>
      </c>
      <c r="N123" s="169" t="s">
        <v>45</v>
      </c>
      <c r="O123" s="63"/>
      <c r="P123" s="170">
        <f>O123*H123</f>
        <v>0</v>
      </c>
      <c r="Q123" s="170">
        <v>0.036900000000000002</v>
      </c>
      <c r="R123" s="170">
        <f>Q123*H123</f>
        <v>0.1845</v>
      </c>
      <c r="S123" s="170">
        <v>0</v>
      </c>
      <c r="T123" s="171">
        <f>S123*H123</f>
        <v>0</v>
      </c>
      <c r="AR123" s="15" t="s">
        <v>138</v>
      </c>
      <c r="AT123" s="15" t="s">
        <v>133</v>
      </c>
      <c r="AU123" s="15" t="s">
        <v>84</v>
      </c>
      <c r="AY123" s="15" t="s">
        <v>131</v>
      </c>
      <c r="BE123" s="172">
        <f>IF(N123="základní",J123,0)</f>
        <v>0</v>
      </c>
      <c r="BF123" s="172">
        <f>IF(N123="snížená",J123,0)</f>
        <v>0</v>
      </c>
      <c r="BG123" s="172">
        <f>IF(N123="zákl. přenesená",J123,0)</f>
        <v>0</v>
      </c>
      <c r="BH123" s="172">
        <f>IF(N123="sníž. přenesená",J123,0)</f>
        <v>0</v>
      </c>
      <c r="BI123" s="172">
        <f>IF(N123="nulová",J123,0)</f>
        <v>0</v>
      </c>
      <c r="BJ123" s="15" t="s">
        <v>82</v>
      </c>
      <c r="BK123" s="172">
        <f>ROUND(I123*H123,2)</f>
        <v>0</v>
      </c>
      <c r="BL123" s="15" t="s">
        <v>138</v>
      </c>
      <c r="BM123" s="15" t="s">
        <v>198</v>
      </c>
    </row>
    <row r="124" s="1" customFormat="1">
      <c r="B124" s="33"/>
      <c r="D124" s="173" t="s">
        <v>140</v>
      </c>
      <c r="F124" s="174" t="s">
        <v>199</v>
      </c>
      <c r="I124" s="106"/>
      <c r="L124" s="33"/>
      <c r="M124" s="175"/>
      <c r="N124" s="63"/>
      <c r="O124" s="63"/>
      <c r="P124" s="63"/>
      <c r="Q124" s="63"/>
      <c r="R124" s="63"/>
      <c r="S124" s="63"/>
      <c r="T124" s="64"/>
      <c r="AT124" s="15" t="s">
        <v>140</v>
      </c>
      <c r="AU124" s="15" t="s">
        <v>84</v>
      </c>
    </row>
    <row r="125" s="1" customFormat="1">
      <c r="B125" s="33"/>
      <c r="D125" s="173" t="s">
        <v>142</v>
      </c>
      <c r="F125" s="176" t="s">
        <v>189</v>
      </c>
      <c r="I125" s="106"/>
      <c r="L125" s="33"/>
      <c r="M125" s="175"/>
      <c r="N125" s="63"/>
      <c r="O125" s="63"/>
      <c r="P125" s="63"/>
      <c r="Q125" s="63"/>
      <c r="R125" s="63"/>
      <c r="S125" s="63"/>
      <c r="T125" s="64"/>
      <c r="AT125" s="15" t="s">
        <v>142</v>
      </c>
      <c r="AU125" s="15" t="s">
        <v>84</v>
      </c>
    </row>
    <row r="126" s="1" customFormat="1" ht="20.4" customHeight="1">
      <c r="B126" s="160"/>
      <c r="C126" s="161" t="s">
        <v>200</v>
      </c>
      <c r="D126" s="161" t="s">
        <v>133</v>
      </c>
      <c r="E126" s="162" t="s">
        <v>201</v>
      </c>
      <c r="F126" s="163" t="s">
        <v>202</v>
      </c>
      <c r="G126" s="164" t="s">
        <v>186</v>
      </c>
      <c r="H126" s="165">
        <v>800</v>
      </c>
      <c r="I126" s="166"/>
      <c r="J126" s="167">
        <f>ROUND(I126*H126,2)</f>
        <v>0</v>
      </c>
      <c r="K126" s="163" t="s">
        <v>137</v>
      </c>
      <c r="L126" s="33"/>
      <c r="M126" s="168" t="s">
        <v>3</v>
      </c>
      <c r="N126" s="169" t="s">
        <v>45</v>
      </c>
      <c r="O126" s="63"/>
      <c r="P126" s="170">
        <f>O126*H126</f>
        <v>0</v>
      </c>
      <c r="Q126" s="170">
        <v>0.00013999999999999999</v>
      </c>
      <c r="R126" s="170">
        <f>Q126*H126</f>
        <v>0.11199999999999999</v>
      </c>
      <c r="S126" s="170">
        <v>0</v>
      </c>
      <c r="T126" s="171">
        <f>S126*H126</f>
        <v>0</v>
      </c>
      <c r="AR126" s="15" t="s">
        <v>138</v>
      </c>
      <c r="AT126" s="15" t="s">
        <v>133</v>
      </c>
      <c r="AU126" s="15" t="s">
        <v>84</v>
      </c>
      <c r="AY126" s="15" t="s">
        <v>131</v>
      </c>
      <c r="BE126" s="172">
        <f>IF(N126="základní",J126,0)</f>
        <v>0</v>
      </c>
      <c r="BF126" s="172">
        <f>IF(N126="snížená",J126,0)</f>
        <v>0</v>
      </c>
      <c r="BG126" s="172">
        <f>IF(N126="zákl. přenesená",J126,0)</f>
        <v>0</v>
      </c>
      <c r="BH126" s="172">
        <f>IF(N126="sníž. přenesená",J126,0)</f>
        <v>0</v>
      </c>
      <c r="BI126" s="172">
        <f>IF(N126="nulová",J126,0)</f>
        <v>0</v>
      </c>
      <c r="BJ126" s="15" t="s">
        <v>82</v>
      </c>
      <c r="BK126" s="172">
        <f>ROUND(I126*H126,2)</f>
        <v>0</v>
      </c>
      <c r="BL126" s="15" t="s">
        <v>138</v>
      </c>
      <c r="BM126" s="15" t="s">
        <v>203</v>
      </c>
    </row>
    <row r="127" s="1" customFormat="1">
      <c r="B127" s="33"/>
      <c r="D127" s="173" t="s">
        <v>140</v>
      </c>
      <c r="F127" s="174" t="s">
        <v>204</v>
      </c>
      <c r="I127" s="106"/>
      <c r="L127" s="33"/>
      <c r="M127" s="175"/>
      <c r="N127" s="63"/>
      <c r="O127" s="63"/>
      <c r="P127" s="63"/>
      <c r="Q127" s="63"/>
      <c r="R127" s="63"/>
      <c r="S127" s="63"/>
      <c r="T127" s="64"/>
      <c r="AT127" s="15" t="s">
        <v>140</v>
      </c>
      <c r="AU127" s="15" t="s">
        <v>84</v>
      </c>
    </row>
    <row r="128" s="1" customFormat="1">
      <c r="B128" s="33"/>
      <c r="D128" s="173" t="s">
        <v>142</v>
      </c>
      <c r="F128" s="176" t="s">
        <v>205</v>
      </c>
      <c r="I128" s="106"/>
      <c r="L128" s="33"/>
      <c r="M128" s="175"/>
      <c r="N128" s="63"/>
      <c r="O128" s="63"/>
      <c r="P128" s="63"/>
      <c r="Q128" s="63"/>
      <c r="R128" s="63"/>
      <c r="S128" s="63"/>
      <c r="T128" s="64"/>
      <c r="AT128" s="15" t="s">
        <v>142</v>
      </c>
      <c r="AU128" s="15" t="s">
        <v>84</v>
      </c>
    </row>
    <row r="129" s="1" customFormat="1" ht="20.4" customHeight="1">
      <c r="B129" s="160"/>
      <c r="C129" s="161" t="s">
        <v>206</v>
      </c>
      <c r="D129" s="161" t="s">
        <v>133</v>
      </c>
      <c r="E129" s="162" t="s">
        <v>207</v>
      </c>
      <c r="F129" s="163" t="s">
        <v>208</v>
      </c>
      <c r="G129" s="164" t="s">
        <v>186</v>
      </c>
      <c r="H129" s="165">
        <v>800</v>
      </c>
      <c r="I129" s="166"/>
      <c r="J129" s="167">
        <f>ROUND(I129*H129,2)</f>
        <v>0</v>
      </c>
      <c r="K129" s="163" t="s">
        <v>137</v>
      </c>
      <c r="L129" s="33"/>
      <c r="M129" s="168" t="s">
        <v>3</v>
      </c>
      <c r="N129" s="169" t="s">
        <v>45</v>
      </c>
      <c r="O129" s="63"/>
      <c r="P129" s="170">
        <f>O129*H129</f>
        <v>0</v>
      </c>
      <c r="Q129" s="170">
        <v>0</v>
      </c>
      <c r="R129" s="170">
        <f>Q129*H129</f>
        <v>0</v>
      </c>
      <c r="S129" s="170">
        <v>0</v>
      </c>
      <c r="T129" s="171">
        <f>S129*H129</f>
        <v>0</v>
      </c>
      <c r="AR129" s="15" t="s">
        <v>138</v>
      </c>
      <c r="AT129" s="15" t="s">
        <v>133</v>
      </c>
      <c r="AU129" s="15" t="s">
        <v>84</v>
      </c>
      <c r="AY129" s="15" t="s">
        <v>131</v>
      </c>
      <c r="BE129" s="172">
        <f>IF(N129="základní",J129,0)</f>
        <v>0</v>
      </c>
      <c r="BF129" s="172">
        <f>IF(N129="snížená",J129,0)</f>
        <v>0</v>
      </c>
      <c r="BG129" s="172">
        <f>IF(N129="zákl. přenesená",J129,0)</f>
        <v>0</v>
      </c>
      <c r="BH129" s="172">
        <f>IF(N129="sníž. přenesená",J129,0)</f>
        <v>0</v>
      </c>
      <c r="BI129" s="172">
        <f>IF(N129="nulová",J129,0)</f>
        <v>0</v>
      </c>
      <c r="BJ129" s="15" t="s">
        <v>82</v>
      </c>
      <c r="BK129" s="172">
        <f>ROUND(I129*H129,2)</f>
        <v>0</v>
      </c>
      <c r="BL129" s="15" t="s">
        <v>138</v>
      </c>
      <c r="BM129" s="15" t="s">
        <v>209</v>
      </c>
    </row>
    <row r="130" s="1" customFormat="1">
      <c r="B130" s="33"/>
      <c r="D130" s="173" t="s">
        <v>140</v>
      </c>
      <c r="F130" s="174" t="s">
        <v>210</v>
      </c>
      <c r="I130" s="106"/>
      <c r="L130" s="33"/>
      <c r="M130" s="175"/>
      <c r="N130" s="63"/>
      <c r="O130" s="63"/>
      <c r="P130" s="63"/>
      <c r="Q130" s="63"/>
      <c r="R130" s="63"/>
      <c r="S130" s="63"/>
      <c r="T130" s="64"/>
      <c r="AT130" s="15" t="s">
        <v>140</v>
      </c>
      <c r="AU130" s="15" t="s">
        <v>84</v>
      </c>
    </row>
    <row r="131" s="1" customFormat="1">
      <c r="B131" s="33"/>
      <c r="D131" s="173" t="s">
        <v>142</v>
      </c>
      <c r="F131" s="176" t="s">
        <v>205</v>
      </c>
      <c r="I131" s="106"/>
      <c r="L131" s="33"/>
      <c r="M131" s="175"/>
      <c r="N131" s="63"/>
      <c r="O131" s="63"/>
      <c r="P131" s="63"/>
      <c r="Q131" s="63"/>
      <c r="R131" s="63"/>
      <c r="S131" s="63"/>
      <c r="T131" s="64"/>
      <c r="AT131" s="15" t="s">
        <v>142</v>
      </c>
      <c r="AU131" s="15" t="s">
        <v>84</v>
      </c>
    </row>
    <row r="132" s="1" customFormat="1" ht="20.4" customHeight="1">
      <c r="B132" s="160"/>
      <c r="C132" s="161" t="s">
        <v>211</v>
      </c>
      <c r="D132" s="161" t="s">
        <v>133</v>
      </c>
      <c r="E132" s="162" t="s">
        <v>212</v>
      </c>
      <c r="F132" s="163" t="s">
        <v>213</v>
      </c>
      <c r="G132" s="164" t="s">
        <v>214</v>
      </c>
      <c r="H132" s="165">
        <v>309.77100000000002</v>
      </c>
      <c r="I132" s="166"/>
      <c r="J132" s="167">
        <f>ROUND(I132*H132,2)</f>
        <v>0</v>
      </c>
      <c r="K132" s="163" t="s">
        <v>137</v>
      </c>
      <c r="L132" s="33"/>
      <c r="M132" s="168" t="s">
        <v>3</v>
      </c>
      <c r="N132" s="169" t="s">
        <v>45</v>
      </c>
      <c r="O132" s="63"/>
      <c r="P132" s="170">
        <f>O132*H132</f>
        <v>0</v>
      </c>
      <c r="Q132" s="170">
        <v>0</v>
      </c>
      <c r="R132" s="170">
        <f>Q132*H132</f>
        <v>0</v>
      </c>
      <c r="S132" s="170">
        <v>0</v>
      </c>
      <c r="T132" s="171">
        <f>S132*H132</f>
        <v>0</v>
      </c>
      <c r="AR132" s="15" t="s">
        <v>138</v>
      </c>
      <c r="AT132" s="15" t="s">
        <v>133</v>
      </c>
      <c r="AU132" s="15" t="s">
        <v>84</v>
      </c>
      <c r="AY132" s="15" t="s">
        <v>131</v>
      </c>
      <c r="BE132" s="172">
        <f>IF(N132="základní",J132,0)</f>
        <v>0</v>
      </c>
      <c r="BF132" s="172">
        <f>IF(N132="snížená",J132,0)</f>
        <v>0</v>
      </c>
      <c r="BG132" s="172">
        <f>IF(N132="zákl. přenesená",J132,0)</f>
        <v>0</v>
      </c>
      <c r="BH132" s="172">
        <f>IF(N132="sníž. přenesená",J132,0)</f>
        <v>0</v>
      </c>
      <c r="BI132" s="172">
        <f>IF(N132="nulová",J132,0)</f>
        <v>0</v>
      </c>
      <c r="BJ132" s="15" t="s">
        <v>82</v>
      </c>
      <c r="BK132" s="172">
        <f>ROUND(I132*H132,2)</f>
        <v>0</v>
      </c>
      <c r="BL132" s="15" t="s">
        <v>138</v>
      </c>
      <c r="BM132" s="15" t="s">
        <v>215</v>
      </c>
    </row>
    <row r="133" s="1" customFormat="1">
      <c r="B133" s="33"/>
      <c r="D133" s="173" t="s">
        <v>140</v>
      </c>
      <c r="F133" s="174" t="s">
        <v>216</v>
      </c>
      <c r="I133" s="106"/>
      <c r="L133" s="33"/>
      <c r="M133" s="175"/>
      <c r="N133" s="63"/>
      <c r="O133" s="63"/>
      <c r="P133" s="63"/>
      <c r="Q133" s="63"/>
      <c r="R133" s="63"/>
      <c r="S133" s="63"/>
      <c r="T133" s="64"/>
      <c r="AT133" s="15" t="s">
        <v>140</v>
      </c>
      <c r="AU133" s="15" t="s">
        <v>84</v>
      </c>
    </row>
    <row r="134" s="1" customFormat="1">
      <c r="B134" s="33"/>
      <c r="D134" s="173" t="s">
        <v>142</v>
      </c>
      <c r="F134" s="176" t="s">
        <v>217</v>
      </c>
      <c r="I134" s="106"/>
      <c r="L134" s="33"/>
      <c r="M134" s="175"/>
      <c r="N134" s="63"/>
      <c r="O134" s="63"/>
      <c r="P134" s="63"/>
      <c r="Q134" s="63"/>
      <c r="R134" s="63"/>
      <c r="S134" s="63"/>
      <c r="T134" s="64"/>
      <c r="AT134" s="15" t="s">
        <v>142</v>
      </c>
      <c r="AU134" s="15" t="s">
        <v>84</v>
      </c>
    </row>
    <row r="135" s="11" customFormat="1">
      <c r="B135" s="177"/>
      <c r="D135" s="173" t="s">
        <v>144</v>
      </c>
      <c r="E135" s="178" t="s">
        <v>3</v>
      </c>
      <c r="F135" s="179" t="s">
        <v>218</v>
      </c>
      <c r="H135" s="180">
        <v>1032.5699999999999</v>
      </c>
      <c r="I135" s="181"/>
      <c r="L135" s="177"/>
      <c r="M135" s="182"/>
      <c r="N135" s="183"/>
      <c r="O135" s="183"/>
      <c r="P135" s="183"/>
      <c r="Q135" s="183"/>
      <c r="R135" s="183"/>
      <c r="S135" s="183"/>
      <c r="T135" s="184"/>
      <c r="AT135" s="178" t="s">
        <v>144</v>
      </c>
      <c r="AU135" s="178" t="s">
        <v>84</v>
      </c>
      <c r="AV135" s="11" t="s">
        <v>84</v>
      </c>
      <c r="AW135" s="11" t="s">
        <v>35</v>
      </c>
      <c r="AX135" s="11" t="s">
        <v>82</v>
      </c>
      <c r="AY135" s="178" t="s">
        <v>131</v>
      </c>
    </row>
    <row r="136" s="11" customFormat="1">
      <c r="B136" s="177"/>
      <c r="D136" s="173" t="s">
        <v>144</v>
      </c>
      <c r="F136" s="179" t="s">
        <v>219</v>
      </c>
      <c r="H136" s="180">
        <v>309.77100000000002</v>
      </c>
      <c r="I136" s="181"/>
      <c r="L136" s="177"/>
      <c r="M136" s="182"/>
      <c r="N136" s="183"/>
      <c r="O136" s="183"/>
      <c r="P136" s="183"/>
      <c r="Q136" s="183"/>
      <c r="R136" s="183"/>
      <c r="S136" s="183"/>
      <c r="T136" s="184"/>
      <c r="AT136" s="178" t="s">
        <v>144</v>
      </c>
      <c r="AU136" s="178" t="s">
        <v>84</v>
      </c>
      <c r="AV136" s="11" t="s">
        <v>84</v>
      </c>
      <c r="AW136" s="11" t="s">
        <v>4</v>
      </c>
      <c r="AX136" s="11" t="s">
        <v>82</v>
      </c>
      <c r="AY136" s="178" t="s">
        <v>131</v>
      </c>
    </row>
    <row r="137" s="1" customFormat="1" ht="20.4" customHeight="1">
      <c r="B137" s="160"/>
      <c r="C137" s="161" t="s">
        <v>220</v>
      </c>
      <c r="D137" s="161" t="s">
        <v>133</v>
      </c>
      <c r="E137" s="162" t="s">
        <v>221</v>
      </c>
      <c r="F137" s="163" t="s">
        <v>222</v>
      </c>
      <c r="G137" s="164" t="s">
        <v>214</v>
      </c>
      <c r="H137" s="165">
        <v>309.77100000000002</v>
      </c>
      <c r="I137" s="166"/>
      <c r="J137" s="167">
        <f>ROUND(I137*H137,2)</f>
        <v>0</v>
      </c>
      <c r="K137" s="163" t="s">
        <v>137</v>
      </c>
      <c r="L137" s="33"/>
      <c r="M137" s="168" t="s">
        <v>3</v>
      </c>
      <c r="N137" s="169" t="s">
        <v>45</v>
      </c>
      <c r="O137" s="63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AR137" s="15" t="s">
        <v>138</v>
      </c>
      <c r="AT137" s="15" t="s">
        <v>133</v>
      </c>
      <c r="AU137" s="15" t="s">
        <v>84</v>
      </c>
      <c r="AY137" s="15" t="s">
        <v>131</v>
      </c>
      <c r="BE137" s="172">
        <f>IF(N137="základní",J137,0)</f>
        <v>0</v>
      </c>
      <c r="BF137" s="172">
        <f>IF(N137="snížená",J137,0)</f>
        <v>0</v>
      </c>
      <c r="BG137" s="172">
        <f>IF(N137="zákl. přenesená",J137,0)</f>
        <v>0</v>
      </c>
      <c r="BH137" s="172">
        <f>IF(N137="sníž. přenesená",J137,0)</f>
        <v>0</v>
      </c>
      <c r="BI137" s="172">
        <f>IF(N137="nulová",J137,0)</f>
        <v>0</v>
      </c>
      <c r="BJ137" s="15" t="s">
        <v>82</v>
      </c>
      <c r="BK137" s="172">
        <f>ROUND(I137*H137,2)</f>
        <v>0</v>
      </c>
      <c r="BL137" s="15" t="s">
        <v>138</v>
      </c>
      <c r="BM137" s="15" t="s">
        <v>223</v>
      </c>
    </row>
    <row r="138" s="1" customFormat="1">
      <c r="B138" s="33"/>
      <c r="D138" s="173" t="s">
        <v>140</v>
      </c>
      <c r="F138" s="174" t="s">
        <v>224</v>
      </c>
      <c r="I138" s="106"/>
      <c r="L138" s="33"/>
      <c r="M138" s="175"/>
      <c r="N138" s="63"/>
      <c r="O138" s="63"/>
      <c r="P138" s="63"/>
      <c r="Q138" s="63"/>
      <c r="R138" s="63"/>
      <c r="S138" s="63"/>
      <c r="T138" s="64"/>
      <c r="AT138" s="15" t="s">
        <v>140</v>
      </c>
      <c r="AU138" s="15" t="s">
        <v>84</v>
      </c>
    </row>
    <row r="139" s="1" customFormat="1">
      <c r="B139" s="33"/>
      <c r="D139" s="173" t="s">
        <v>142</v>
      </c>
      <c r="F139" s="176" t="s">
        <v>225</v>
      </c>
      <c r="I139" s="106"/>
      <c r="L139" s="33"/>
      <c r="M139" s="175"/>
      <c r="N139" s="63"/>
      <c r="O139" s="63"/>
      <c r="P139" s="63"/>
      <c r="Q139" s="63"/>
      <c r="R139" s="63"/>
      <c r="S139" s="63"/>
      <c r="T139" s="64"/>
      <c r="AT139" s="15" t="s">
        <v>142</v>
      </c>
      <c r="AU139" s="15" t="s">
        <v>84</v>
      </c>
    </row>
    <row r="140" s="11" customFormat="1">
      <c r="B140" s="177"/>
      <c r="D140" s="173" t="s">
        <v>144</v>
      </c>
      <c r="E140" s="178" t="s">
        <v>3</v>
      </c>
      <c r="F140" s="179" t="s">
        <v>218</v>
      </c>
      <c r="H140" s="180">
        <v>1032.5699999999999</v>
      </c>
      <c r="I140" s="181"/>
      <c r="L140" s="177"/>
      <c r="M140" s="182"/>
      <c r="N140" s="183"/>
      <c r="O140" s="183"/>
      <c r="P140" s="183"/>
      <c r="Q140" s="183"/>
      <c r="R140" s="183"/>
      <c r="S140" s="183"/>
      <c r="T140" s="184"/>
      <c r="AT140" s="178" t="s">
        <v>144</v>
      </c>
      <c r="AU140" s="178" t="s">
        <v>84</v>
      </c>
      <c r="AV140" s="11" t="s">
        <v>84</v>
      </c>
      <c r="AW140" s="11" t="s">
        <v>35</v>
      </c>
      <c r="AX140" s="11" t="s">
        <v>82</v>
      </c>
      <c r="AY140" s="178" t="s">
        <v>131</v>
      </c>
    </row>
    <row r="141" s="11" customFormat="1">
      <c r="B141" s="177"/>
      <c r="D141" s="173" t="s">
        <v>144</v>
      </c>
      <c r="F141" s="179" t="s">
        <v>219</v>
      </c>
      <c r="H141" s="180">
        <v>309.77100000000002</v>
      </c>
      <c r="I141" s="181"/>
      <c r="L141" s="177"/>
      <c r="M141" s="182"/>
      <c r="N141" s="183"/>
      <c r="O141" s="183"/>
      <c r="P141" s="183"/>
      <c r="Q141" s="183"/>
      <c r="R141" s="183"/>
      <c r="S141" s="183"/>
      <c r="T141" s="184"/>
      <c r="AT141" s="178" t="s">
        <v>144</v>
      </c>
      <c r="AU141" s="178" t="s">
        <v>84</v>
      </c>
      <c r="AV141" s="11" t="s">
        <v>84</v>
      </c>
      <c r="AW141" s="11" t="s">
        <v>4</v>
      </c>
      <c r="AX141" s="11" t="s">
        <v>82</v>
      </c>
      <c r="AY141" s="178" t="s">
        <v>131</v>
      </c>
    </row>
    <row r="142" s="1" customFormat="1" ht="20.4" customHeight="1">
      <c r="B142" s="160"/>
      <c r="C142" s="161" t="s">
        <v>9</v>
      </c>
      <c r="D142" s="161" t="s">
        <v>133</v>
      </c>
      <c r="E142" s="162" t="s">
        <v>226</v>
      </c>
      <c r="F142" s="163" t="s">
        <v>227</v>
      </c>
      <c r="G142" s="164" t="s">
        <v>214</v>
      </c>
      <c r="H142" s="165">
        <v>92.930999999999997</v>
      </c>
      <c r="I142" s="166"/>
      <c r="J142" s="167">
        <f>ROUND(I142*H142,2)</f>
        <v>0</v>
      </c>
      <c r="K142" s="163" t="s">
        <v>137</v>
      </c>
      <c r="L142" s="33"/>
      <c r="M142" s="168" t="s">
        <v>3</v>
      </c>
      <c r="N142" s="169" t="s">
        <v>45</v>
      </c>
      <c r="O142" s="63"/>
      <c r="P142" s="170">
        <f>O142*H142</f>
        <v>0</v>
      </c>
      <c r="Q142" s="170">
        <v>0</v>
      </c>
      <c r="R142" s="170">
        <f>Q142*H142</f>
        <v>0</v>
      </c>
      <c r="S142" s="170">
        <v>0</v>
      </c>
      <c r="T142" s="171">
        <f>S142*H142</f>
        <v>0</v>
      </c>
      <c r="AR142" s="15" t="s">
        <v>138</v>
      </c>
      <c r="AT142" s="15" t="s">
        <v>133</v>
      </c>
      <c r="AU142" s="15" t="s">
        <v>84</v>
      </c>
      <c r="AY142" s="15" t="s">
        <v>131</v>
      </c>
      <c r="BE142" s="172">
        <f>IF(N142="základní",J142,0)</f>
        <v>0</v>
      </c>
      <c r="BF142" s="172">
        <f>IF(N142="snížená",J142,0)</f>
        <v>0</v>
      </c>
      <c r="BG142" s="172">
        <f>IF(N142="zákl. přenesená",J142,0)</f>
        <v>0</v>
      </c>
      <c r="BH142" s="172">
        <f>IF(N142="sníž. přenesená",J142,0)</f>
        <v>0</v>
      </c>
      <c r="BI142" s="172">
        <f>IF(N142="nulová",J142,0)</f>
        <v>0</v>
      </c>
      <c r="BJ142" s="15" t="s">
        <v>82</v>
      </c>
      <c r="BK142" s="172">
        <f>ROUND(I142*H142,2)</f>
        <v>0</v>
      </c>
      <c r="BL142" s="15" t="s">
        <v>138</v>
      </c>
      <c r="BM142" s="15" t="s">
        <v>228</v>
      </c>
    </row>
    <row r="143" s="1" customFormat="1">
      <c r="B143" s="33"/>
      <c r="D143" s="173" t="s">
        <v>140</v>
      </c>
      <c r="F143" s="174" t="s">
        <v>229</v>
      </c>
      <c r="I143" s="106"/>
      <c r="L143" s="33"/>
      <c r="M143" s="175"/>
      <c r="N143" s="63"/>
      <c r="O143" s="63"/>
      <c r="P143" s="63"/>
      <c r="Q143" s="63"/>
      <c r="R143" s="63"/>
      <c r="S143" s="63"/>
      <c r="T143" s="64"/>
      <c r="AT143" s="15" t="s">
        <v>140</v>
      </c>
      <c r="AU143" s="15" t="s">
        <v>84</v>
      </c>
    </row>
    <row r="144" s="1" customFormat="1">
      <c r="B144" s="33"/>
      <c r="D144" s="173" t="s">
        <v>142</v>
      </c>
      <c r="F144" s="176" t="s">
        <v>225</v>
      </c>
      <c r="I144" s="106"/>
      <c r="L144" s="33"/>
      <c r="M144" s="175"/>
      <c r="N144" s="63"/>
      <c r="O144" s="63"/>
      <c r="P144" s="63"/>
      <c r="Q144" s="63"/>
      <c r="R144" s="63"/>
      <c r="S144" s="63"/>
      <c r="T144" s="64"/>
      <c r="AT144" s="15" t="s">
        <v>142</v>
      </c>
      <c r="AU144" s="15" t="s">
        <v>84</v>
      </c>
    </row>
    <row r="145" s="11" customFormat="1">
      <c r="B145" s="177"/>
      <c r="D145" s="173" t="s">
        <v>144</v>
      </c>
      <c r="E145" s="178" t="s">
        <v>3</v>
      </c>
      <c r="F145" s="179" t="s">
        <v>218</v>
      </c>
      <c r="H145" s="180">
        <v>1032.5699999999999</v>
      </c>
      <c r="I145" s="181"/>
      <c r="L145" s="177"/>
      <c r="M145" s="182"/>
      <c r="N145" s="183"/>
      <c r="O145" s="183"/>
      <c r="P145" s="183"/>
      <c r="Q145" s="183"/>
      <c r="R145" s="183"/>
      <c r="S145" s="183"/>
      <c r="T145" s="184"/>
      <c r="AT145" s="178" t="s">
        <v>144</v>
      </c>
      <c r="AU145" s="178" t="s">
        <v>84</v>
      </c>
      <c r="AV145" s="11" t="s">
        <v>84</v>
      </c>
      <c r="AW145" s="11" t="s">
        <v>35</v>
      </c>
      <c r="AX145" s="11" t="s">
        <v>82</v>
      </c>
      <c r="AY145" s="178" t="s">
        <v>131</v>
      </c>
    </row>
    <row r="146" s="11" customFormat="1">
      <c r="B146" s="177"/>
      <c r="D146" s="173" t="s">
        <v>144</v>
      </c>
      <c r="F146" s="179" t="s">
        <v>230</v>
      </c>
      <c r="H146" s="180">
        <v>92.930999999999997</v>
      </c>
      <c r="I146" s="181"/>
      <c r="L146" s="177"/>
      <c r="M146" s="182"/>
      <c r="N146" s="183"/>
      <c r="O146" s="183"/>
      <c r="P146" s="183"/>
      <c r="Q146" s="183"/>
      <c r="R146" s="183"/>
      <c r="S146" s="183"/>
      <c r="T146" s="184"/>
      <c r="AT146" s="178" t="s">
        <v>144</v>
      </c>
      <c r="AU146" s="178" t="s">
        <v>84</v>
      </c>
      <c r="AV146" s="11" t="s">
        <v>84</v>
      </c>
      <c r="AW146" s="11" t="s">
        <v>4</v>
      </c>
      <c r="AX146" s="11" t="s">
        <v>82</v>
      </c>
      <c r="AY146" s="178" t="s">
        <v>131</v>
      </c>
    </row>
    <row r="147" s="1" customFormat="1" ht="20.4" customHeight="1">
      <c r="B147" s="160"/>
      <c r="C147" s="161" t="s">
        <v>231</v>
      </c>
      <c r="D147" s="161" t="s">
        <v>133</v>
      </c>
      <c r="E147" s="162" t="s">
        <v>232</v>
      </c>
      <c r="F147" s="163" t="s">
        <v>233</v>
      </c>
      <c r="G147" s="164" t="s">
        <v>214</v>
      </c>
      <c r="H147" s="165">
        <v>413.02800000000002</v>
      </c>
      <c r="I147" s="166"/>
      <c r="J147" s="167">
        <f>ROUND(I147*H147,2)</f>
        <v>0</v>
      </c>
      <c r="K147" s="163" t="s">
        <v>137</v>
      </c>
      <c r="L147" s="33"/>
      <c r="M147" s="168" t="s">
        <v>3</v>
      </c>
      <c r="N147" s="169" t="s">
        <v>45</v>
      </c>
      <c r="O147" s="63"/>
      <c r="P147" s="170">
        <f>O147*H147</f>
        <v>0</v>
      </c>
      <c r="Q147" s="170">
        <v>0</v>
      </c>
      <c r="R147" s="170">
        <f>Q147*H147</f>
        <v>0</v>
      </c>
      <c r="S147" s="170">
        <v>0</v>
      </c>
      <c r="T147" s="171">
        <f>S147*H147</f>
        <v>0</v>
      </c>
      <c r="AR147" s="15" t="s">
        <v>138</v>
      </c>
      <c r="AT147" s="15" t="s">
        <v>133</v>
      </c>
      <c r="AU147" s="15" t="s">
        <v>84</v>
      </c>
      <c r="AY147" s="15" t="s">
        <v>131</v>
      </c>
      <c r="BE147" s="172">
        <f>IF(N147="základní",J147,0)</f>
        <v>0</v>
      </c>
      <c r="BF147" s="172">
        <f>IF(N147="snížená",J147,0)</f>
        <v>0</v>
      </c>
      <c r="BG147" s="172">
        <f>IF(N147="zákl. přenesená",J147,0)</f>
        <v>0</v>
      </c>
      <c r="BH147" s="172">
        <f>IF(N147="sníž. přenesená",J147,0)</f>
        <v>0</v>
      </c>
      <c r="BI147" s="172">
        <f>IF(N147="nulová",J147,0)</f>
        <v>0</v>
      </c>
      <c r="BJ147" s="15" t="s">
        <v>82</v>
      </c>
      <c r="BK147" s="172">
        <f>ROUND(I147*H147,2)</f>
        <v>0</v>
      </c>
      <c r="BL147" s="15" t="s">
        <v>138</v>
      </c>
      <c r="BM147" s="15" t="s">
        <v>234</v>
      </c>
    </row>
    <row r="148" s="1" customFormat="1">
      <c r="B148" s="33"/>
      <c r="D148" s="173" t="s">
        <v>140</v>
      </c>
      <c r="F148" s="174" t="s">
        <v>235</v>
      </c>
      <c r="I148" s="106"/>
      <c r="L148" s="33"/>
      <c r="M148" s="175"/>
      <c r="N148" s="63"/>
      <c r="O148" s="63"/>
      <c r="P148" s="63"/>
      <c r="Q148" s="63"/>
      <c r="R148" s="63"/>
      <c r="S148" s="63"/>
      <c r="T148" s="64"/>
      <c r="AT148" s="15" t="s">
        <v>140</v>
      </c>
      <c r="AU148" s="15" t="s">
        <v>84</v>
      </c>
    </row>
    <row r="149" s="1" customFormat="1">
      <c r="B149" s="33"/>
      <c r="D149" s="173" t="s">
        <v>142</v>
      </c>
      <c r="F149" s="176" t="s">
        <v>225</v>
      </c>
      <c r="I149" s="106"/>
      <c r="L149" s="33"/>
      <c r="M149" s="175"/>
      <c r="N149" s="63"/>
      <c r="O149" s="63"/>
      <c r="P149" s="63"/>
      <c r="Q149" s="63"/>
      <c r="R149" s="63"/>
      <c r="S149" s="63"/>
      <c r="T149" s="64"/>
      <c r="AT149" s="15" t="s">
        <v>142</v>
      </c>
      <c r="AU149" s="15" t="s">
        <v>84</v>
      </c>
    </row>
    <row r="150" s="11" customFormat="1">
      <c r="B150" s="177"/>
      <c r="D150" s="173" t="s">
        <v>144</v>
      </c>
      <c r="E150" s="178" t="s">
        <v>3</v>
      </c>
      <c r="F150" s="179" t="s">
        <v>218</v>
      </c>
      <c r="H150" s="180">
        <v>1032.5699999999999</v>
      </c>
      <c r="I150" s="181"/>
      <c r="L150" s="177"/>
      <c r="M150" s="182"/>
      <c r="N150" s="183"/>
      <c r="O150" s="183"/>
      <c r="P150" s="183"/>
      <c r="Q150" s="183"/>
      <c r="R150" s="183"/>
      <c r="S150" s="183"/>
      <c r="T150" s="184"/>
      <c r="AT150" s="178" t="s">
        <v>144</v>
      </c>
      <c r="AU150" s="178" t="s">
        <v>84</v>
      </c>
      <c r="AV150" s="11" t="s">
        <v>84</v>
      </c>
      <c r="AW150" s="11" t="s">
        <v>35</v>
      </c>
      <c r="AX150" s="11" t="s">
        <v>82</v>
      </c>
      <c r="AY150" s="178" t="s">
        <v>131</v>
      </c>
    </row>
    <row r="151" s="11" customFormat="1">
      <c r="B151" s="177"/>
      <c r="D151" s="173" t="s">
        <v>144</v>
      </c>
      <c r="F151" s="179" t="s">
        <v>236</v>
      </c>
      <c r="H151" s="180">
        <v>413.02800000000002</v>
      </c>
      <c r="I151" s="181"/>
      <c r="L151" s="177"/>
      <c r="M151" s="182"/>
      <c r="N151" s="183"/>
      <c r="O151" s="183"/>
      <c r="P151" s="183"/>
      <c r="Q151" s="183"/>
      <c r="R151" s="183"/>
      <c r="S151" s="183"/>
      <c r="T151" s="184"/>
      <c r="AT151" s="178" t="s">
        <v>144</v>
      </c>
      <c r="AU151" s="178" t="s">
        <v>84</v>
      </c>
      <c r="AV151" s="11" t="s">
        <v>84</v>
      </c>
      <c r="AW151" s="11" t="s">
        <v>4</v>
      </c>
      <c r="AX151" s="11" t="s">
        <v>82</v>
      </c>
      <c r="AY151" s="178" t="s">
        <v>131</v>
      </c>
    </row>
    <row r="152" s="1" customFormat="1" ht="20.4" customHeight="1">
      <c r="B152" s="160"/>
      <c r="C152" s="161" t="s">
        <v>237</v>
      </c>
      <c r="D152" s="161" t="s">
        <v>133</v>
      </c>
      <c r="E152" s="162" t="s">
        <v>238</v>
      </c>
      <c r="F152" s="163" t="s">
        <v>239</v>
      </c>
      <c r="G152" s="164" t="s">
        <v>214</v>
      </c>
      <c r="H152" s="165">
        <v>123.908</v>
      </c>
      <c r="I152" s="166"/>
      <c r="J152" s="167">
        <f>ROUND(I152*H152,2)</f>
        <v>0</v>
      </c>
      <c r="K152" s="163" t="s">
        <v>137</v>
      </c>
      <c r="L152" s="33"/>
      <c r="M152" s="168" t="s">
        <v>3</v>
      </c>
      <c r="N152" s="169" t="s">
        <v>45</v>
      </c>
      <c r="O152" s="63"/>
      <c r="P152" s="170">
        <f>O152*H152</f>
        <v>0</v>
      </c>
      <c r="Q152" s="170">
        <v>0</v>
      </c>
      <c r="R152" s="170">
        <f>Q152*H152</f>
        <v>0</v>
      </c>
      <c r="S152" s="170">
        <v>0</v>
      </c>
      <c r="T152" s="171">
        <f>S152*H152</f>
        <v>0</v>
      </c>
      <c r="AR152" s="15" t="s">
        <v>138</v>
      </c>
      <c r="AT152" s="15" t="s">
        <v>133</v>
      </c>
      <c r="AU152" s="15" t="s">
        <v>84</v>
      </c>
      <c r="AY152" s="15" t="s">
        <v>131</v>
      </c>
      <c r="BE152" s="172">
        <f>IF(N152="základní",J152,0)</f>
        <v>0</v>
      </c>
      <c r="BF152" s="172">
        <f>IF(N152="snížená",J152,0)</f>
        <v>0</v>
      </c>
      <c r="BG152" s="172">
        <f>IF(N152="zákl. přenesená",J152,0)</f>
        <v>0</v>
      </c>
      <c r="BH152" s="172">
        <f>IF(N152="sníž. přenesená",J152,0)</f>
        <v>0</v>
      </c>
      <c r="BI152" s="172">
        <f>IF(N152="nulová",J152,0)</f>
        <v>0</v>
      </c>
      <c r="BJ152" s="15" t="s">
        <v>82</v>
      </c>
      <c r="BK152" s="172">
        <f>ROUND(I152*H152,2)</f>
        <v>0</v>
      </c>
      <c r="BL152" s="15" t="s">
        <v>138</v>
      </c>
      <c r="BM152" s="15" t="s">
        <v>240</v>
      </c>
    </row>
    <row r="153" s="1" customFormat="1">
      <c r="B153" s="33"/>
      <c r="D153" s="173" t="s">
        <v>140</v>
      </c>
      <c r="F153" s="174" t="s">
        <v>241</v>
      </c>
      <c r="I153" s="106"/>
      <c r="L153" s="33"/>
      <c r="M153" s="175"/>
      <c r="N153" s="63"/>
      <c r="O153" s="63"/>
      <c r="P153" s="63"/>
      <c r="Q153" s="63"/>
      <c r="R153" s="63"/>
      <c r="S153" s="63"/>
      <c r="T153" s="64"/>
      <c r="AT153" s="15" t="s">
        <v>140</v>
      </c>
      <c r="AU153" s="15" t="s">
        <v>84</v>
      </c>
    </row>
    <row r="154" s="1" customFormat="1">
      <c r="B154" s="33"/>
      <c r="D154" s="173" t="s">
        <v>142</v>
      </c>
      <c r="F154" s="176" t="s">
        <v>225</v>
      </c>
      <c r="I154" s="106"/>
      <c r="L154" s="33"/>
      <c r="M154" s="175"/>
      <c r="N154" s="63"/>
      <c r="O154" s="63"/>
      <c r="P154" s="63"/>
      <c r="Q154" s="63"/>
      <c r="R154" s="63"/>
      <c r="S154" s="63"/>
      <c r="T154" s="64"/>
      <c r="AT154" s="15" t="s">
        <v>142</v>
      </c>
      <c r="AU154" s="15" t="s">
        <v>84</v>
      </c>
    </row>
    <row r="155" s="11" customFormat="1">
      <c r="B155" s="177"/>
      <c r="D155" s="173" t="s">
        <v>144</v>
      </c>
      <c r="E155" s="178" t="s">
        <v>3</v>
      </c>
      <c r="F155" s="179" t="s">
        <v>218</v>
      </c>
      <c r="H155" s="180">
        <v>1032.5699999999999</v>
      </c>
      <c r="I155" s="181"/>
      <c r="L155" s="177"/>
      <c r="M155" s="182"/>
      <c r="N155" s="183"/>
      <c r="O155" s="183"/>
      <c r="P155" s="183"/>
      <c r="Q155" s="183"/>
      <c r="R155" s="183"/>
      <c r="S155" s="183"/>
      <c r="T155" s="184"/>
      <c r="AT155" s="178" t="s">
        <v>144</v>
      </c>
      <c r="AU155" s="178" t="s">
        <v>84</v>
      </c>
      <c r="AV155" s="11" t="s">
        <v>84</v>
      </c>
      <c r="AW155" s="11" t="s">
        <v>35</v>
      </c>
      <c r="AX155" s="11" t="s">
        <v>82</v>
      </c>
      <c r="AY155" s="178" t="s">
        <v>131</v>
      </c>
    </row>
    <row r="156" s="11" customFormat="1">
      <c r="B156" s="177"/>
      <c r="D156" s="173" t="s">
        <v>144</v>
      </c>
      <c r="F156" s="179" t="s">
        <v>242</v>
      </c>
      <c r="H156" s="180">
        <v>123.908</v>
      </c>
      <c r="I156" s="181"/>
      <c r="L156" s="177"/>
      <c r="M156" s="182"/>
      <c r="N156" s="183"/>
      <c r="O156" s="183"/>
      <c r="P156" s="183"/>
      <c r="Q156" s="183"/>
      <c r="R156" s="183"/>
      <c r="S156" s="183"/>
      <c r="T156" s="184"/>
      <c r="AT156" s="178" t="s">
        <v>144</v>
      </c>
      <c r="AU156" s="178" t="s">
        <v>84</v>
      </c>
      <c r="AV156" s="11" t="s">
        <v>84</v>
      </c>
      <c r="AW156" s="11" t="s">
        <v>4</v>
      </c>
      <c r="AX156" s="11" t="s">
        <v>82</v>
      </c>
      <c r="AY156" s="178" t="s">
        <v>131</v>
      </c>
    </row>
    <row r="157" s="1" customFormat="1" ht="20.4" customHeight="1">
      <c r="B157" s="160"/>
      <c r="C157" s="161" t="s">
        <v>243</v>
      </c>
      <c r="D157" s="161" t="s">
        <v>133</v>
      </c>
      <c r="E157" s="162" t="s">
        <v>244</v>
      </c>
      <c r="F157" s="163" t="s">
        <v>245</v>
      </c>
      <c r="G157" s="164" t="s">
        <v>214</v>
      </c>
      <c r="H157" s="165">
        <v>206.51400000000001</v>
      </c>
      <c r="I157" s="166"/>
      <c r="J157" s="167">
        <f>ROUND(I157*H157,2)</f>
        <v>0</v>
      </c>
      <c r="K157" s="163" t="s">
        <v>137</v>
      </c>
      <c r="L157" s="33"/>
      <c r="M157" s="168" t="s">
        <v>3</v>
      </c>
      <c r="N157" s="169" t="s">
        <v>45</v>
      </c>
      <c r="O157" s="63"/>
      <c r="P157" s="170">
        <f>O157*H157</f>
        <v>0</v>
      </c>
      <c r="Q157" s="170">
        <v>0.010460000000000001</v>
      </c>
      <c r="R157" s="170">
        <f>Q157*H157</f>
        <v>2.16013644</v>
      </c>
      <c r="S157" s="170">
        <v>0</v>
      </c>
      <c r="T157" s="171">
        <f>S157*H157</f>
        <v>0</v>
      </c>
      <c r="AR157" s="15" t="s">
        <v>138</v>
      </c>
      <c r="AT157" s="15" t="s">
        <v>133</v>
      </c>
      <c r="AU157" s="15" t="s">
        <v>84</v>
      </c>
      <c r="AY157" s="15" t="s">
        <v>131</v>
      </c>
      <c r="BE157" s="172">
        <f>IF(N157="základní",J157,0)</f>
        <v>0</v>
      </c>
      <c r="BF157" s="172">
        <f>IF(N157="snížená",J157,0)</f>
        <v>0</v>
      </c>
      <c r="BG157" s="172">
        <f>IF(N157="zákl. přenesená",J157,0)</f>
        <v>0</v>
      </c>
      <c r="BH157" s="172">
        <f>IF(N157="sníž. přenesená",J157,0)</f>
        <v>0</v>
      </c>
      <c r="BI157" s="172">
        <f>IF(N157="nulová",J157,0)</f>
        <v>0</v>
      </c>
      <c r="BJ157" s="15" t="s">
        <v>82</v>
      </c>
      <c r="BK157" s="172">
        <f>ROUND(I157*H157,2)</f>
        <v>0</v>
      </c>
      <c r="BL157" s="15" t="s">
        <v>138</v>
      </c>
      <c r="BM157" s="15" t="s">
        <v>246</v>
      </c>
    </row>
    <row r="158" s="1" customFormat="1">
      <c r="B158" s="33"/>
      <c r="D158" s="173" t="s">
        <v>140</v>
      </c>
      <c r="F158" s="174" t="s">
        <v>247</v>
      </c>
      <c r="I158" s="106"/>
      <c r="L158" s="33"/>
      <c r="M158" s="175"/>
      <c r="N158" s="63"/>
      <c r="O158" s="63"/>
      <c r="P158" s="63"/>
      <c r="Q158" s="63"/>
      <c r="R158" s="63"/>
      <c r="S158" s="63"/>
      <c r="T158" s="64"/>
      <c r="AT158" s="15" t="s">
        <v>140</v>
      </c>
      <c r="AU158" s="15" t="s">
        <v>84</v>
      </c>
    </row>
    <row r="159" s="1" customFormat="1">
      <c r="B159" s="33"/>
      <c r="D159" s="173" t="s">
        <v>142</v>
      </c>
      <c r="F159" s="176" t="s">
        <v>225</v>
      </c>
      <c r="I159" s="106"/>
      <c r="L159" s="33"/>
      <c r="M159" s="175"/>
      <c r="N159" s="63"/>
      <c r="O159" s="63"/>
      <c r="P159" s="63"/>
      <c r="Q159" s="63"/>
      <c r="R159" s="63"/>
      <c r="S159" s="63"/>
      <c r="T159" s="64"/>
      <c r="AT159" s="15" t="s">
        <v>142</v>
      </c>
      <c r="AU159" s="15" t="s">
        <v>84</v>
      </c>
    </row>
    <row r="160" s="11" customFormat="1">
      <c r="B160" s="177"/>
      <c r="D160" s="173" t="s">
        <v>144</v>
      </c>
      <c r="E160" s="178" t="s">
        <v>3</v>
      </c>
      <c r="F160" s="179" t="s">
        <v>218</v>
      </c>
      <c r="H160" s="180">
        <v>1032.5699999999999</v>
      </c>
      <c r="I160" s="181"/>
      <c r="L160" s="177"/>
      <c r="M160" s="182"/>
      <c r="N160" s="183"/>
      <c r="O160" s="183"/>
      <c r="P160" s="183"/>
      <c r="Q160" s="183"/>
      <c r="R160" s="183"/>
      <c r="S160" s="183"/>
      <c r="T160" s="184"/>
      <c r="AT160" s="178" t="s">
        <v>144</v>
      </c>
      <c r="AU160" s="178" t="s">
        <v>84</v>
      </c>
      <c r="AV160" s="11" t="s">
        <v>84</v>
      </c>
      <c r="AW160" s="11" t="s">
        <v>35</v>
      </c>
      <c r="AX160" s="11" t="s">
        <v>82</v>
      </c>
      <c r="AY160" s="178" t="s">
        <v>131</v>
      </c>
    </row>
    <row r="161" s="11" customFormat="1">
      <c r="B161" s="177"/>
      <c r="D161" s="173" t="s">
        <v>144</v>
      </c>
      <c r="F161" s="179" t="s">
        <v>248</v>
      </c>
      <c r="H161" s="180">
        <v>206.51400000000001</v>
      </c>
      <c r="I161" s="181"/>
      <c r="L161" s="177"/>
      <c r="M161" s="182"/>
      <c r="N161" s="183"/>
      <c r="O161" s="183"/>
      <c r="P161" s="183"/>
      <c r="Q161" s="183"/>
      <c r="R161" s="183"/>
      <c r="S161" s="183"/>
      <c r="T161" s="184"/>
      <c r="AT161" s="178" t="s">
        <v>144</v>
      </c>
      <c r="AU161" s="178" t="s">
        <v>84</v>
      </c>
      <c r="AV161" s="11" t="s">
        <v>84</v>
      </c>
      <c r="AW161" s="11" t="s">
        <v>4</v>
      </c>
      <c r="AX161" s="11" t="s">
        <v>82</v>
      </c>
      <c r="AY161" s="178" t="s">
        <v>131</v>
      </c>
    </row>
    <row r="162" s="1" customFormat="1" ht="20.4" customHeight="1">
      <c r="B162" s="160"/>
      <c r="C162" s="161" t="s">
        <v>249</v>
      </c>
      <c r="D162" s="161" t="s">
        <v>133</v>
      </c>
      <c r="E162" s="162" t="s">
        <v>250</v>
      </c>
      <c r="F162" s="163" t="s">
        <v>251</v>
      </c>
      <c r="G162" s="164" t="s">
        <v>214</v>
      </c>
      <c r="H162" s="165">
        <v>103.25700000000001</v>
      </c>
      <c r="I162" s="166"/>
      <c r="J162" s="167">
        <f>ROUND(I162*H162,2)</f>
        <v>0</v>
      </c>
      <c r="K162" s="163" t="s">
        <v>137</v>
      </c>
      <c r="L162" s="33"/>
      <c r="M162" s="168" t="s">
        <v>3</v>
      </c>
      <c r="N162" s="169" t="s">
        <v>45</v>
      </c>
      <c r="O162" s="63"/>
      <c r="P162" s="170">
        <f>O162*H162</f>
        <v>0</v>
      </c>
      <c r="Q162" s="170">
        <v>0.017049999999999999</v>
      </c>
      <c r="R162" s="170">
        <f>Q162*H162</f>
        <v>1.76053185</v>
      </c>
      <c r="S162" s="170">
        <v>0</v>
      </c>
      <c r="T162" s="171">
        <f>S162*H162</f>
        <v>0</v>
      </c>
      <c r="AR162" s="15" t="s">
        <v>138</v>
      </c>
      <c r="AT162" s="15" t="s">
        <v>133</v>
      </c>
      <c r="AU162" s="15" t="s">
        <v>84</v>
      </c>
      <c r="AY162" s="15" t="s">
        <v>131</v>
      </c>
      <c r="BE162" s="172">
        <f>IF(N162="základní",J162,0)</f>
        <v>0</v>
      </c>
      <c r="BF162" s="172">
        <f>IF(N162="snížená",J162,0)</f>
        <v>0</v>
      </c>
      <c r="BG162" s="172">
        <f>IF(N162="zákl. přenesená",J162,0)</f>
        <v>0</v>
      </c>
      <c r="BH162" s="172">
        <f>IF(N162="sníž. přenesená",J162,0)</f>
        <v>0</v>
      </c>
      <c r="BI162" s="172">
        <f>IF(N162="nulová",J162,0)</f>
        <v>0</v>
      </c>
      <c r="BJ162" s="15" t="s">
        <v>82</v>
      </c>
      <c r="BK162" s="172">
        <f>ROUND(I162*H162,2)</f>
        <v>0</v>
      </c>
      <c r="BL162" s="15" t="s">
        <v>138</v>
      </c>
      <c r="BM162" s="15" t="s">
        <v>252</v>
      </c>
    </row>
    <row r="163" s="1" customFormat="1">
      <c r="B163" s="33"/>
      <c r="D163" s="173" t="s">
        <v>140</v>
      </c>
      <c r="F163" s="174" t="s">
        <v>253</v>
      </c>
      <c r="I163" s="106"/>
      <c r="L163" s="33"/>
      <c r="M163" s="175"/>
      <c r="N163" s="63"/>
      <c r="O163" s="63"/>
      <c r="P163" s="63"/>
      <c r="Q163" s="63"/>
      <c r="R163" s="63"/>
      <c r="S163" s="63"/>
      <c r="T163" s="64"/>
      <c r="AT163" s="15" t="s">
        <v>140</v>
      </c>
      <c r="AU163" s="15" t="s">
        <v>84</v>
      </c>
    </row>
    <row r="164" s="1" customFormat="1">
      <c r="B164" s="33"/>
      <c r="D164" s="173" t="s">
        <v>142</v>
      </c>
      <c r="F164" s="176" t="s">
        <v>225</v>
      </c>
      <c r="I164" s="106"/>
      <c r="L164" s="33"/>
      <c r="M164" s="175"/>
      <c r="N164" s="63"/>
      <c r="O164" s="63"/>
      <c r="P164" s="63"/>
      <c r="Q164" s="63"/>
      <c r="R164" s="63"/>
      <c r="S164" s="63"/>
      <c r="T164" s="64"/>
      <c r="AT164" s="15" t="s">
        <v>142</v>
      </c>
      <c r="AU164" s="15" t="s">
        <v>84</v>
      </c>
    </row>
    <row r="165" s="11" customFormat="1">
      <c r="B165" s="177"/>
      <c r="D165" s="173" t="s">
        <v>144</v>
      </c>
      <c r="E165" s="178" t="s">
        <v>3</v>
      </c>
      <c r="F165" s="179" t="s">
        <v>218</v>
      </c>
      <c r="H165" s="180">
        <v>1032.5699999999999</v>
      </c>
      <c r="I165" s="181"/>
      <c r="L165" s="177"/>
      <c r="M165" s="182"/>
      <c r="N165" s="183"/>
      <c r="O165" s="183"/>
      <c r="P165" s="183"/>
      <c r="Q165" s="183"/>
      <c r="R165" s="183"/>
      <c r="S165" s="183"/>
      <c r="T165" s="184"/>
      <c r="AT165" s="178" t="s">
        <v>144</v>
      </c>
      <c r="AU165" s="178" t="s">
        <v>84</v>
      </c>
      <c r="AV165" s="11" t="s">
        <v>84</v>
      </c>
      <c r="AW165" s="11" t="s">
        <v>35</v>
      </c>
      <c r="AX165" s="11" t="s">
        <v>82</v>
      </c>
      <c r="AY165" s="178" t="s">
        <v>131</v>
      </c>
    </row>
    <row r="166" s="11" customFormat="1">
      <c r="B166" s="177"/>
      <c r="D166" s="173" t="s">
        <v>144</v>
      </c>
      <c r="F166" s="179" t="s">
        <v>254</v>
      </c>
      <c r="H166" s="180">
        <v>103.25700000000001</v>
      </c>
      <c r="I166" s="181"/>
      <c r="L166" s="177"/>
      <c r="M166" s="182"/>
      <c r="N166" s="183"/>
      <c r="O166" s="183"/>
      <c r="P166" s="183"/>
      <c r="Q166" s="183"/>
      <c r="R166" s="183"/>
      <c r="S166" s="183"/>
      <c r="T166" s="184"/>
      <c r="AT166" s="178" t="s">
        <v>144</v>
      </c>
      <c r="AU166" s="178" t="s">
        <v>84</v>
      </c>
      <c r="AV166" s="11" t="s">
        <v>84</v>
      </c>
      <c r="AW166" s="11" t="s">
        <v>4</v>
      </c>
      <c r="AX166" s="11" t="s">
        <v>82</v>
      </c>
      <c r="AY166" s="178" t="s">
        <v>131</v>
      </c>
    </row>
    <row r="167" s="1" customFormat="1" ht="20.4" customHeight="1">
      <c r="B167" s="160"/>
      <c r="C167" s="161" t="s">
        <v>255</v>
      </c>
      <c r="D167" s="161" t="s">
        <v>133</v>
      </c>
      <c r="E167" s="162" t="s">
        <v>256</v>
      </c>
      <c r="F167" s="163" t="s">
        <v>257</v>
      </c>
      <c r="G167" s="164" t="s">
        <v>136</v>
      </c>
      <c r="H167" s="165">
        <v>2000</v>
      </c>
      <c r="I167" s="166"/>
      <c r="J167" s="167">
        <f>ROUND(I167*H167,2)</f>
        <v>0</v>
      </c>
      <c r="K167" s="163" t="s">
        <v>137</v>
      </c>
      <c r="L167" s="33"/>
      <c r="M167" s="168" t="s">
        <v>3</v>
      </c>
      <c r="N167" s="169" t="s">
        <v>45</v>
      </c>
      <c r="O167" s="63"/>
      <c r="P167" s="170">
        <f>O167*H167</f>
        <v>0</v>
      </c>
      <c r="Q167" s="170">
        <v>0.00084999999999999995</v>
      </c>
      <c r="R167" s="170">
        <f>Q167*H167</f>
        <v>1.7</v>
      </c>
      <c r="S167" s="170">
        <v>0</v>
      </c>
      <c r="T167" s="171">
        <f>S167*H167</f>
        <v>0</v>
      </c>
      <c r="AR167" s="15" t="s">
        <v>138</v>
      </c>
      <c r="AT167" s="15" t="s">
        <v>133</v>
      </c>
      <c r="AU167" s="15" t="s">
        <v>84</v>
      </c>
      <c r="AY167" s="15" t="s">
        <v>131</v>
      </c>
      <c r="BE167" s="172">
        <f>IF(N167="základní",J167,0)</f>
        <v>0</v>
      </c>
      <c r="BF167" s="172">
        <f>IF(N167="snížená",J167,0)</f>
        <v>0</v>
      </c>
      <c r="BG167" s="172">
        <f>IF(N167="zákl. přenesená",J167,0)</f>
        <v>0</v>
      </c>
      <c r="BH167" s="172">
        <f>IF(N167="sníž. přenesená",J167,0)</f>
        <v>0</v>
      </c>
      <c r="BI167" s="172">
        <f>IF(N167="nulová",J167,0)</f>
        <v>0</v>
      </c>
      <c r="BJ167" s="15" t="s">
        <v>82</v>
      </c>
      <c r="BK167" s="172">
        <f>ROUND(I167*H167,2)</f>
        <v>0</v>
      </c>
      <c r="BL167" s="15" t="s">
        <v>138</v>
      </c>
      <c r="BM167" s="15" t="s">
        <v>258</v>
      </c>
    </row>
    <row r="168" s="1" customFormat="1">
      <c r="B168" s="33"/>
      <c r="D168" s="173" t="s">
        <v>140</v>
      </c>
      <c r="F168" s="174" t="s">
        <v>259</v>
      </c>
      <c r="I168" s="106"/>
      <c r="L168" s="33"/>
      <c r="M168" s="175"/>
      <c r="N168" s="63"/>
      <c r="O168" s="63"/>
      <c r="P168" s="63"/>
      <c r="Q168" s="63"/>
      <c r="R168" s="63"/>
      <c r="S168" s="63"/>
      <c r="T168" s="64"/>
      <c r="AT168" s="15" t="s">
        <v>140</v>
      </c>
      <c r="AU168" s="15" t="s">
        <v>84</v>
      </c>
    </row>
    <row r="169" s="1" customFormat="1">
      <c r="B169" s="33"/>
      <c r="D169" s="173" t="s">
        <v>142</v>
      </c>
      <c r="F169" s="176" t="s">
        <v>260</v>
      </c>
      <c r="I169" s="106"/>
      <c r="L169" s="33"/>
      <c r="M169" s="175"/>
      <c r="N169" s="63"/>
      <c r="O169" s="63"/>
      <c r="P169" s="63"/>
      <c r="Q169" s="63"/>
      <c r="R169" s="63"/>
      <c r="S169" s="63"/>
      <c r="T169" s="64"/>
      <c r="AT169" s="15" t="s">
        <v>142</v>
      </c>
      <c r="AU169" s="15" t="s">
        <v>84</v>
      </c>
    </row>
    <row r="170" s="11" customFormat="1">
      <c r="B170" s="177"/>
      <c r="D170" s="173" t="s">
        <v>144</v>
      </c>
      <c r="E170" s="178" t="s">
        <v>3</v>
      </c>
      <c r="F170" s="179" t="s">
        <v>261</v>
      </c>
      <c r="H170" s="180">
        <v>2000</v>
      </c>
      <c r="I170" s="181"/>
      <c r="L170" s="177"/>
      <c r="M170" s="182"/>
      <c r="N170" s="183"/>
      <c r="O170" s="183"/>
      <c r="P170" s="183"/>
      <c r="Q170" s="183"/>
      <c r="R170" s="183"/>
      <c r="S170" s="183"/>
      <c r="T170" s="184"/>
      <c r="AT170" s="178" t="s">
        <v>144</v>
      </c>
      <c r="AU170" s="178" t="s">
        <v>84</v>
      </c>
      <c r="AV170" s="11" t="s">
        <v>84</v>
      </c>
      <c r="AW170" s="11" t="s">
        <v>35</v>
      </c>
      <c r="AX170" s="11" t="s">
        <v>82</v>
      </c>
      <c r="AY170" s="178" t="s">
        <v>131</v>
      </c>
    </row>
    <row r="171" s="1" customFormat="1" ht="20.4" customHeight="1">
      <c r="B171" s="160"/>
      <c r="C171" s="161" t="s">
        <v>8</v>
      </c>
      <c r="D171" s="161" t="s">
        <v>133</v>
      </c>
      <c r="E171" s="162" t="s">
        <v>262</v>
      </c>
      <c r="F171" s="163" t="s">
        <v>263</v>
      </c>
      <c r="G171" s="164" t="s">
        <v>136</v>
      </c>
      <c r="H171" s="165">
        <v>2000</v>
      </c>
      <c r="I171" s="166"/>
      <c r="J171" s="167">
        <f>ROUND(I171*H171,2)</f>
        <v>0</v>
      </c>
      <c r="K171" s="163" t="s">
        <v>137</v>
      </c>
      <c r="L171" s="33"/>
      <c r="M171" s="168" t="s">
        <v>3</v>
      </c>
      <c r="N171" s="169" t="s">
        <v>45</v>
      </c>
      <c r="O171" s="63"/>
      <c r="P171" s="170">
        <f>O171*H171</f>
        <v>0</v>
      </c>
      <c r="Q171" s="170">
        <v>0</v>
      </c>
      <c r="R171" s="170">
        <f>Q171*H171</f>
        <v>0</v>
      </c>
      <c r="S171" s="170">
        <v>0</v>
      </c>
      <c r="T171" s="171">
        <f>S171*H171</f>
        <v>0</v>
      </c>
      <c r="AR171" s="15" t="s">
        <v>138</v>
      </c>
      <c r="AT171" s="15" t="s">
        <v>133</v>
      </c>
      <c r="AU171" s="15" t="s">
        <v>84</v>
      </c>
      <c r="AY171" s="15" t="s">
        <v>131</v>
      </c>
      <c r="BE171" s="172">
        <f>IF(N171="základní",J171,0)</f>
        <v>0</v>
      </c>
      <c r="BF171" s="172">
        <f>IF(N171="snížená",J171,0)</f>
        <v>0</v>
      </c>
      <c r="BG171" s="172">
        <f>IF(N171="zákl. přenesená",J171,0)</f>
        <v>0</v>
      </c>
      <c r="BH171" s="172">
        <f>IF(N171="sníž. přenesená",J171,0)</f>
        <v>0</v>
      </c>
      <c r="BI171" s="172">
        <f>IF(N171="nulová",J171,0)</f>
        <v>0</v>
      </c>
      <c r="BJ171" s="15" t="s">
        <v>82</v>
      </c>
      <c r="BK171" s="172">
        <f>ROUND(I171*H171,2)</f>
        <v>0</v>
      </c>
      <c r="BL171" s="15" t="s">
        <v>138</v>
      </c>
      <c r="BM171" s="15" t="s">
        <v>264</v>
      </c>
    </row>
    <row r="172" s="1" customFormat="1">
      <c r="B172" s="33"/>
      <c r="D172" s="173" t="s">
        <v>140</v>
      </c>
      <c r="F172" s="174" t="s">
        <v>265</v>
      </c>
      <c r="I172" s="106"/>
      <c r="L172" s="33"/>
      <c r="M172" s="175"/>
      <c r="N172" s="63"/>
      <c r="O172" s="63"/>
      <c r="P172" s="63"/>
      <c r="Q172" s="63"/>
      <c r="R172" s="63"/>
      <c r="S172" s="63"/>
      <c r="T172" s="64"/>
      <c r="AT172" s="15" t="s">
        <v>140</v>
      </c>
      <c r="AU172" s="15" t="s">
        <v>84</v>
      </c>
    </row>
    <row r="173" s="1" customFormat="1" ht="20.4" customHeight="1">
      <c r="B173" s="160"/>
      <c r="C173" s="161" t="s">
        <v>266</v>
      </c>
      <c r="D173" s="161" t="s">
        <v>133</v>
      </c>
      <c r="E173" s="162" t="s">
        <v>267</v>
      </c>
      <c r="F173" s="163" t="s">
        <v>268</v>
      </c>
      <c r="G173" s="164" t="s">
        <v>214</v>
      </c>
      <c r="H173" s="165">
        <v>397.53899999999999</v>
      </c>
      <c r="I173" s="166"/>
      <c r="J173" s="167">
        <f>ROUND(I173*H173,2)</f>
        <v>0</v>
      </c>
      <c r="K173" s="163" t="s">
        <v>137</v>
      </c>
      <c r="L173" s="33"/>
      <c r="M173" s="168" t="s">
        <v>3</v>
      </c>
      <c r="N173" s="169" t="s">
        <v>45</v>
      </c>
      <c r="O173" s="63"/>
      <c r="P173" s="170">
        <f>O173*H173</f>
        <v>0</v>
      </c>
      <c r="Q173" s="170">
        <v>0</v>
      </c>
      <c r="R173" s="170">
        <f>Q173*H173</f>
        <v>0</v>
      </c>
      <c r="S173" s="170">
        <v>0</v>
      </c>
      <c r="T173" s="171">
        <f>S173*H173</f>
        <v>0</v>
      </c>
      <c r="AR173" s="15" t="s">
        <v>138</v>
      </c>
      <c r="AT173" s="15" t="s">
        <v>133</v>
      </c>
      <c r="AU173" s="15" t="s">
        <v>84</v>
      </c>
      <c r="AY173" s="15" t="s">
        <v>131</v>
      </c>
      <c r="BE173" s="172">
        <f>IF(N173="základní",J173,0)</f>
        <v>0</v>
      </c>
      <c r="BF173" s="172">
        <f>IF(N173="snížená",J173,0)</f>
        <v>0</v>
      </c>
      <c r="BG173" s="172">
        <f>IF(N173="zákl. přenesená",J173,0)</f>
        <v>0</v>
      </c>
      <c r="BH173" s="172">
        <f>IF(N173="sníž. přenesená",J173,0)</f>
        <v>0</v>
      </c>
      <c r="BI173" s="172">
        <f>IF(N173="nulová",J173,0)</f>
        <v>0</v>
      </c>
      <c r="BJ173" s="15" t="s">
        <v>82</v>
      </c>
      <c r="BK173" s="172">
        <f>ROUND(I173*H173,2)</f>
        <v>0</v>
      </c>
      <c r="BL173" s="15" t="s">
        <v>138</v>
      </c>
      <c r="BM173" s="15" t="s">
        <v>269</v>
      </c>
    </row>
    <row r="174" s="1" customFormat="1">
      <c r="B174" s="33"/>
      <c r="D174" s="173" t="s">
        <v>140</v>
      </c>
      <c r="F174" s="174" t="s">
        <v>270</v>
      </c>
      <c r="I174" s="106"/>
      <c r="L174" s="33"/>
      <c r="M174" s="175"/>
      <c r="N174" s="63"/>
      <c r="O174" s="63"/>
      <c r="P174" s="63"/>
      <c r="Q174" s="63"/>
      <c r="R174" s="63"/>
      <c r="S174" s="63"/>
      <c r="T174" s="64"/>
      <c r="AT174" s="15" t="s">
        <v>140</v>
      </c>
      <c r="AU174" s="15" t="s">
        <v>84</v>
      </c>
    </row>
    <row r="175" s="1" customFormat="1">
      <c r="B175" s="33"/>
      <c r="D175" s="173" t="s">
        <v>142</v>
      </c>
      <c r="F175" s="176" t="s">
        <v>271</v>
      </c>
      <c r="I175" s="106"/>
      <c r="L175" s="33"/>
      <c r="M175" s="175"/>
      <c r="N175" s="63"/>
      <c r="O175" s="63"/>
      <c r="P175" s="63"/>
      <c r="Q175" s="63"/>
      <c r="R175" s="63"/>
      <c r="S175" s="63"/>
      <c r="T175" s="64"/>
      <c r="AT175" s="15" t="s">
        <v>142</v>
      </c>
      <c r="AU175" s="15" t="s">
        <v>84</v>
      </c>
    </row>
    <row r="176" s="11" customFormat="1">
      <c r="B176" s="177"/>
      <c r="D176" s="173" t="s">
        <v>144</v>
      </c>
      <c r="E176" s="178" t="s">
        <v>3</v>
      </c>
      <c r="F176" s="179" t="s">
        <v>218</v>
      </c>
      <c r="H176" s="180">
        <v>1032.5699999999999</v>
      </c>
      <c r="I176" s="181"/>
      <c r="L176" s="177"/>
      <c r="M176" s="182"/>
      <c r="N176" s="183"/>
      <c r="O176" s="183"/>
      <c r="P176" s="183"/>
      <c r="Q176" s="183"/>
      <c r="R176" s="183"/>
      <c r="S176" s="183"/>
      <c r="T176" s="184"/>
      <c r="AT176" s="178" t="s">
        <v>144</v>
      </c>
      <c r="AU176" s="178" t="s">
        <v>84</v>
      </c>
      <c r="AV176" s="11" t="s">
        <v>84</v>
      </c>
      <c r="AW176" s="11" t="s">
        <v>35</v>
      </c>
      <c r="AX176" s="11" t="s">
        <v>82</v>
      </c>
      <c r="AY176" s="178" t="s">
        <v>131</v>
      </c>
    </row>
    <row r="177" s="11" customFormat="1">
      <c r="B177" s="177"/>
      <c r="D177" s="173" t="s">
        <v>144</v>
      </c>
      <c r="F177" s="179" t="s">
        <v>272</v>
      </c>
      <c r="H177" s="180">
        <v>397.53899999999999</v>
      </c>
      <c r="I177" s="181"/>
      <c r="L177" s="177"/>
      <c r="M177" s="182"/>
      <c r="N177" s="183"/>
      <c r="O177" s="183"/>
      <c r="P177" s="183"/>
      <c r="Q177" s="183"/>
      <c r="R177" s="183"/>
      <c r="S177" s="183"/>
      <c r="T177" s="184"/>
      <c r="AT177" s="178" t="s">
        <v>144</v>
      </c>
      <c r="AU177" s="178" t="s">
        <v>84</v>
      </c>
      <c r="AV177" s="11" t="s">
        <v>84</v>
      </c>
      <c r="AW177" s="11" t="s">
        <v>4</v>
      </c>
      <c r="AX177" s="11" t="s">
        <v>82</v>
      </c>
      <c r="AY177" s="178" t="s">
        <v>131</v>
      </c>
    </row>
    <row r="178" s="1" customFormat="1" ht="20.4" customHeight="1">
      <c r="B178" s="160"/>
      <c r="C178" s="161" t="s">
        <v>273</v>
      </c>
      <c r="D178" s="161" t="s">
        <v>133</v>
      </c>
      <c r="E178" s="162" t="s">
        <v>274</v>
      </c>
      <c r="F178" s="163" t="s">
        <v>275</v>
      </c>
      <c r="G178" s="164" t="s">
        <v>214</v>
      </c>
      <c r="H178" s="165">
        <v>170.374</v>
      </c>
      <c r="I178" s="166"/>
      <c r="J178" s="167">
        <f>ROUND(I178*H178,2)</f>
        <v>0</v>
      </c>
      <c r="K178" s="163" t="s">
        <v>137</v>
      </c>
      <c r="L178" s="33"/>
      <c r="M178" s="168" t="s">
        <v>3</v>
      </c>
      <c r="N178" s="169" t="s">
        <v>45</v>
      </c>
      <c r="O178" s="63"/>
      <c r="P178" s="170">
        <f>O178*H178</f>
        <v>0</v>
      </c>
      <c r="Q178" s="170">
        <v>0</v>
      </c>
      <c r="R178" s="170">
        <f>Q178*H178</f>
        <v>0</v>
      </c>
      <c r="S178" s="170">
        <v>0</v>
      </c>
      <c r="T178" s="171">
        <f>S178*H178</f>
        <v>0</v>
      </c>
      <c r="AR178" s="15" t="s">
        <v>138</v>
      </c>
      <c r="AT178" s="15" t="s">
        <v>133</v>
      </c>
      <c r="AU178" s="15" t="s">
        <v>84</v>
      </c>
      <c r="AY178" s="15" t="s">
        <v>131</v>
      </c>
      <c r="BE178" s="172">
        <f>IF(N178="základní",J178,0)</f>
        <v>0</v>
      </c>
      <c r="BF178" s="172">
        <f>IF(N178="snížená",J178,0)</f>
        <v>0</v>
      </c>
      <c r="BG178" s="172">
        <f>IF(N178="zákl. přenesená",J178,0)</f>
        <v>0</v>
      </c>
      <c r="BH178" s="172">
        <f>IF(N178="sníž. přenesená",J178,0)</f>
        <v>0</v>
      </c>
      <c r="BI178" s="172">
        <f>IF(N178="nulová",J178,0)</f>
        <v>0</v>
      </c>
      <c r="BJ178" s="15" t="s">
        <v>82</v>
      </c>
      <c r="BK178" s="172">
        <f>ROUND(I178*H178,2)</f>
        <v>0</v>
      </c>
      <c r="BL178" s="15" t="s">
        <v>138</v>
      </c>
      <c r="BM178" s="15" t="s">
        <v>276</v>
      </c>
    </row>
    <row r="179" s="1" customFormat="1">
      <c r="B179" s="33"/>
      <c r="D179" s="173" t="s">
        <v>140</v>
      </c>
      <c r="F179" s="174" t="s">
        <v>277</v>
      </c>
      <c r="I179" s="106"/>
      <c r="L179" s="33"/>
      <c r="M179" s="175"/>
      <c r="N179" s="63"/>
      <c r="O179" s="63"/>
      <c r="P179" s="63"/>
      <c r="Q179" s="63"/>
      <c r="R179" s="63"/>
      <c r="S179" s="63"/>
      <c r="T179" s="64"/>
      <c r="AT179" s="15" t="s">
        <v>140</v>
      </c>
      <c r="AU179" s="15" t="s">
        <v>84</v>
      </c>
    </row>
    <row r="180" s="1" customFormat="1">
      <c r="B180" s="33"/>
      <c r="D180" s="173" t="s">
        <v>142</v>
      </c>
      <c r="F180" s="176" t="s">
        <v>271</v>
      </c>
      <c r="I180" s="106"/>
      <c r="L180" s="33"/>
      <c r="M180" s="175"/>
      <c r="N180" s="63"/>
      <c r="O180" s="63"/>
      <c r="P180" s="63"/>
      <c r="Q180" s="63"/>
      <c r="R180" s="63"/>
      <c r="S180" s="63"/>
      <c r="T180" s="64"/>
      <c r="AT180" s="15" t="s">
        <v>142</v>
      </c>
      <c r="AU180" s="15" t="s">
        <v>84</v>
      </c>
    </row>
    <row r="181" s="11" customFormat="1">
      <c r="B181" s="177"/>
      <c r="D181" s="173" t="s">
        <v>144</v>
      </c>
      <c r="E181" s="178" t="s">
        <v>3</v>
      </c>
      <c r="F181" s="179" t="s">
        <v>218</v>
      </c>
      <c r="H181" s="180">
        <v>1032.5699999999999</v>
      </c>
      <c r="I181" s="181"/>
      <c r="L181" s="177"/>
      <c r="M181" s="182"/>
      <c r="N181" s="183"/>
      <c r="O181" s="183"/>
      <c r="P181" s="183"/>
      <c r="Q181" s="183"/>
      <c r="R181" s="183"/>
      <c r="S181" s="183"/>
      <c r="T181" s="184"/>
      <c r="AT181" s="178" t="s">
        <v>144</v>
      </c>
      <c r="AU181" s="178" t="s">
        <v>84</v>
      </c>
      <c r="AV181" s="11" t="s">
        <v>84</v>
      </c>
      <c r="AW181" s="11" t="s">
        <v>35</v>
      </c>
      <c r="AX181" s="11" t="s">
        <v>82</v>
      </c>
      <c r="AY181" s="178" t="s">
        <v>131</v>
      </c>
    </row>
    <row r="182" s="11" customFormat="1">
      <c r="B182" s="177"/>
      <c r="D182" s="173" t="s">
        <v>144</v>
      </c>
      <c r="F182" s="179" t="s">
        <v>278</v>
      </c>
      <c r="H182" s="180">
        <v>170.374</v>
      </c>
      <c r="I182" s="181"/>
      <c r="L182" s="177"/>
      <c r="M182" s="182"/>
      <c r="N182" s="183"/>
      <c r="O182" s="183"/>
      <c r="P182" s="183"/>
      <c r="Q182" s="183"/>
      <c r="R182" s="183"/>
      <c r="S182" s="183"/>
      <c r="T182" s="184"/>
      <c r="AT182" s="178" t="s">
        <v>144</v>
      </c>
      <c r="AU182" s="178" t="s">
        <v>84</v>
      </c>
      <c r="AV182" s="11" t="s">
        <v>84</v>
      </c>
      <c r="AW182" s="11" t="s">
        <v>4</v>
      </c>
      <c r="AX182" s="11" t="s">
        <v>82</v>
      </c>
      <c r="AY182" s="178" t="s">
        <v>131</v>
      </c>
    </row>
    <row r="183" s="1" customFormat="1" ht="20.4" customHeight="1">
      <c r="B183" s="160"/>
      <c r="C183" s="161" t="s">
        <v>279</v>
      </c>
      <c r="D183" s="161" t="s">
        <v>133</v>
      </c>
      <c r="E183" s="162" t="s">
        <v>280</v>
      </c>
      <c r="F183" s="163" t="s">
        <v>281</v>
      </c>
      <c r="G183" s="164" t="s">
        <v>214</v>
      </c>
      <c r="H183" s="165">
        <v>275.65699999999998</v>
      </c>
      <c r="I183" s="166"/>
      <c r="J183" s="167">
        <f>ROUND(I183*H183,2)</f>
        <v>0</v>
      </c>
      <c r="K183" s="163" t="s">
        <v>137</v>
      </c>
      <c r="L183" s="33"/>
      <c r="M183" s="168" t="s">
        <v>3</v>
      </c>
      <c r="N183" s="169" t="s">
        <v>45</v>
      </c>
      <c r="O183" s="63"/>
      <c r="P183" s="170">
        <f>O183*H183</f>
        <v>0</v>
      </c>
      <c r="Q183" s="170">
        <v>0</v>
      </c>
      <c r="R183" s="170">
        <f>Q183*H183</f>
        <v>0</v>
      </c>
      <c r="S183" s="170">
        <v>0</v>
      </c>
      <c r="T183" s="171">
        <f>S183*H183</f>
        <v>0</v>
      </c>
      <c r="AR183" s="15" t="s">
        <v>138</v>
      </c>
      <c r="AT183" s="15" t="s">
        <v>133</v>
      </c>
      <c r="AU183" s="15" t="s">
        <v>84</v>
      </c>
      <c r="AY183" s="15" t="s">
        <v>131</v>
      </c>
      <c r="BE183" s="172">
        <f>IF(N183="základní",J183,0)</f>
        <v>0</v>
      </c>
      <c r="BF183" s="172">
        <f>IF(N183="snížená",J183,0)</f>
        <v>0</v>
      </c>
      <c r="BG183" s="172">
        <f>IF(N183="zákl. přenesená",J183,0)</f>
        <v>0</v>
      </c>
      <c r="BH183" s="172">
        <f>IF(N183="sníž. přenesená",J183,0)</f>
        <v>0</v>
      </c>
      <c r="BI183" s="172">
        <f>IF(N183="nulová",J183,0)</f>
        <v>0</v>
      </c>
      <c r="BJ183" s="15" t="s">
        <v>82</v>
      </c>
      <c r="BK183" s="172">
        <f>ROUND(I183*H183,2)</f>
        <v>0</v>
      </c>
      <c r="BL183" s="15" t="s">
        <v>138</v>
      </c>
      <c r="BM183" s="15" t="s">
        <v>282</v>
      </c>
    </row>
    <row r="184" s="1" customFormat="1">
      <c r="B184" s="33"/>
      <c r="D184" s="173" t="s">
        <v>140</v>
      </c>
      <c r="F184" s="174" t="s">
        <v>283</v>
      </c>
      <c r="I184" s="106"/>
      <c r="L184" s="33"/>
      <c r="M184" s="175"/>
      <c r="N184" s="63"/>
      <c r="O184" s="63"/>
      <c r="P184" s="63"/>
      <c r="Q184" s="63"/>
      <c r="R184" s="63"/>
      <c r="S184" s="63"/>
      <c r="T184" s="64"/>
      <c r="AT184" s="15" t="s">
        <v>140</v>
      </c>
      <c r="AU184" s="15" t="s">
        <v>84</v>
      </c>
    </row>
    <row r="185" s="1" customFormat="1">
      <c r="B185" s="33"/>
      <c r="D185" s="173" t="s">
        <v>142</v>
      </c>
      <c r="F185" s="176" t="s">
        <v>284</v>
      </c>
      <c r="I185" s="106"/>
      <c r="L185" s="33"/>
      <c r="M185" s="175"/>
      <c r="N185" s="63"/>
      <c r="O185" s="63"/>
      <c r="P185" s="63"/>
      <c r="Q185" s="63"/>
      <c r="R185" s="63"/>
      <c r="S185" s="63"/>
      <c r="T185" s="64"/>
      <c r="AT185" s="15" t="s">
        <v>142</v>
      </c>
      <c r="AU185" s="15" t="s">
        <v>84</v>
      </c>
    </row>
    <row r="186" s="11" customFormat="1">
      <c r="B186" s="177"/>
      <c r="D186" s="173" t="s">
        <v>144</v>
      </c>
      <c r="E186" s="178" t="s">
        <v>3</v>
      </c>
      <c r="F186" s="179" t="s">
        <v>285</v>
      </c>
      <c r="H186" s="180">
        <v>354.791</v>
      </c>
      <c r="I186" s="181"/>
      <c r="L186" s="177"/>
      <c r="M186" s="182"/>
      <c r="N186" s="183"/>
      <c r="O186" s="183"/>
      <c r="P186" s="183"/>
      <c r="Q186" s="183"/>
      <c r="R186" s="183"/>
      <c r="S186" s="183"/>
      <c r="T186" s="184"/>
      <c r="AT186" s="178" t="s">
        <v>144</v>
      </c>
      <c r="AU186" s="178" t="s">
        <v>84</v>
      </c>
      <c r="AV186" s="11" t="s">
        <v>84</v>
      </c>
      <c r="AW186" s="11" t="s">
        <v>35</v>
      </c>
      <c r="AX186" s="11" t="s">
        <v>74</v>
      </c>
      <c r="AY186" s="178" t="s">
        <v>131</v>
      </c>
    </row>
    <row r="187" s="11" customFormat="1">
      <c r="B187" s="177"/>
      <c r="D187" s="173" t="s">
        <v>144</v>
      </c>
      <c r="E187" s="178" t="s">
        <v>3</v>
      </c>
      <c r="F187" s="179" t="s">
        <v>286</v>
      </c>
      <c r="H187" s="180">
        <v>39.003999999999998</v>
      </c>
      <c r="I187" s="181"/>
      <c r="L187" s="177"/>
      <c r="M187" s="182"/>
      <c r="N187" s="183"/>
      <c r="O187" s="183"/>
      <c r="P187" s="183"/>
      <c r="Q187" s="183"/>
      <c r="R187" s="183"/>
      <c r="S187" s="183"/>
      <c r="T187" s="184"/>
      <c r="AT187" s="178" t="s">
        <v>144</v>
      </c>
      <c r="AU187" s="178" t="s">
        <v>84</v>
      </c>
      <c r="AV187" s="11" t="s">
        <v>84</v>
      </c>
      <c r="AW187" s="11" t="s">
        <v>35</v>
      </c>
      <c r="AX187" s="11" t="s">
        <v>74</v>
      </c>
      <c r="AY187" s="178" t="s">
        <v>131</v>
      </c>
    </row>
    <row r="188" s="11" customFormat="1">
      <c r="B188" s="177"/>
      <c r="D188" s="173" t="s">
        <v>144</v>
      </c>
      <c r="F188" s="179" t="s">
        <v>287</v>
      </c>
      <c r="H188" s="180">
        <v>275.65699999999998</v>
      </c>
      <c r="I188" s="181"/>
      <c r="L188" s="177"/>
      <c r="M188" s="182"/>
      <c r="N188" s="183"/>
      <c r="O188" s="183"/>
      <c r="P188" s="183"/>
      <c r="Q188" s="183"/>
      <c r="R188" s="183"/>
      <c r="S188" s="183"/>
      <c r="T188" s="184"/>
      <c r="AT188" s="178" t="s">
        <v>144</v>
      </c>
      <c r="AU188" s="178" t="s">
        <v>84</v>
      </c>
      <c r="AV188" s="11" t="s">
        <v>84</v>
      </c>
      <c r="AW188" s="11" t="s">
        <v>4</v>
      </c>
      <c r="AX188" s="11" t="s">
        <v>82</v>
      </c>
      <c r="AY188" s="178" t="s">
        <v>131</v>
      </c>
    </row>
    <row r="189" s="1" customFormat="1" ht="20.4" customHeight="1">
      <c r="B189" s="160"/>
      <c r="C189" s="161" t="s">
        <v>288</v>
      </c>
      <c r="D189" s="161" t="s">
        <v>133</v>
      </c>
      <c r="E189" s="162" t="s">
        <v>289</v>
      </c>
      <c r="F189" s="163" t="s">
        <v>290</v>
      </c>
      <c r="G189" s="164" t="s">
        <v>214</v>
      </c>
      <c r="H189" s="165">
        <v>118.139</v>
      </c>
      <c r="I189" s="166"/>
      <c r="J189" s="167">
        <f>ROUND(I189*H189,2)</f>
        <v>0</v>
      </c>
      <c r="K189" s="163" t="s">
        <v>137</v>
      </c>
      <c r="L189" s="33"/>
      <c r="M189" s="168" t="s">
        <v>3</v>
      </c>
      <c r="N189" s="169" t="s">
        <v>45</v>
      </c>
      <c r="O189" s="63"/>
      <c r="P189" s="170">
        <f>O189*H189</f>
        <v>0</v>
      </c>
      <c r="Q189" s="170">
        <v>0</v>
      </c>
      <c r="R189" s="170">
        <f>Q189*H189</f>
        <v>0</v>
      </c>
      <c r="S189" s="170">
        <v>0</v>
      </c>
      <c r="T189" s="171">
        <f>S189*H189</f>
        <v>0</v>
      </c>
      <c r="AR189" s="15" t="s">
        <v>138</v>
      </c>
      <c r="AT189" s="15" t="s">
        <v>133</v>
      </c>
      <c r="AU189" s="15" t="s">
        <v>84</v>
      </c>
      <c r="AY189" s="15" t="s">
        <v>131</v>
      </c>
      <c r="BE189" s="172">
        <f>IF(N189="základní",J189,0)</f>
        <v>0</v>
      </c>
      <c r="BF189" s="172">
        <f>IF(N189="snížená",J189,0)</f>
        <v>0</v>
      </c>
      <c r="BG189" s="172">
        <f>IF(N189="zákl. přenesená",J189,0)</f>
        <v>0</v>
      </c>
      <c r="BH189" s="172">
        <f>IF(N189="sníž. přenesená",J189,0)</f>
        <v>0</v>
      </c>
      <c r="BI189" s="172">
        <f>IF(N189="nulová",J189,0)</f>
        <v>0</v>
      </c>
      <c r="BJ189" s="15" t="s">
        <v>82</v>
      </c>
      <c r="BK189" s="172">
        <f>ROUND(I189*H189,2)</f>
        <v>0</v>
      </c>
      <c r="BL189" s="15" t="s">
        <v>138</v>
      </c>
      <c r="BM189" s="15" t="s">
        <v>291</v>
      </c>
    </row>
    <row r="190" s="1" customFormat="1">
      <c r="B190" s="33"/>
      <c r="D190" s="173" t="s">
        <v>140</v>
      </c>
      <c r="F190" s="174" t="s">
        <v>292</v>
      </c>
      <c r="I190" s="106"/>
      <c r="L190" s="33"/>
      <c r="M190" s="175"/>
      <c r="N190" s="63"/>
      <c r="O190" s="63"/>
      <c r="P190" s="63"/>
      <c r="Q190" s="63"/>
      <c r="R190" s="63"/>
      <c r="S190" s="63"/>
      <c r="T190" s="64"/>
      <c r="AT190" s="15" t="s">
        <v>140</v>
      </c>
      <c r="AU190" s="15" t="s">
        <v>84</v>
      </c>
    </row>
    <row r="191" s="1" customFormat="1">
      <c r="B191" s="33"/>
      <c r="D191" s="173" t="s">
        <v>142</v>
      </c>
      <c r="F191" s="176" t="s">
        <v>284</v>
      </c>
      <c r="I191" s="106"/>
      <c r="L191" s="33"/>
      <c r="M191" s="175"/>
      <c r="N191" s="63"/>
      <c r="O191" s="63"/>
      <c r="P191" s="63"/>
      <c r="Q191" s="63"/>
      <c r="R191" s="63"/>
      <c r="S191" s="63"/>
      <c r="T191" s="64"/>
      <c r="AT191" s="15" t="s">
        <v>142</v>
      </c>
      <c r="AU191" s="15" t="s">
        <v>84</v>
      </c>
    </row>
    <row r="192" s="11" customFormat="1">
      <c r="B192" s="177"/>
      <c r="D192" s="173" t="s">
        <v>144</v>
      </c>
      <c r="E192" s="178" t="s">
        <v>3</v>
      </c>
      <c r="F192" s="179" t="s">
        <v>285</v>
      </c>
      <c r="H192" s="180">
        <v>354.791</v>
      </c>
      <c r="I192" s="181"/>
      <c r="L192" s="177"/>
      <c r="M192" s="182"/>
      <c r="N192" s="183"/>
      <c r="O192" s="183"/>
      <c r="P192" s="183"/>
      <c r="Q192" s="183"/>
      <c r="R192" s="183"/>
      <c r="S192" s="183"/>
      <c r="T192" s="184"/>
      <c r="AT192" s="178" t="s">
        <v>144</v>
      </c>
      <c r="AU192" s="178" t="s">
        <v>84</v>
      </c>
      <c r="AV192" s="11" t="s">
        <v>84</v>
      </c>
      <c r="AW192" s="11" t="s">
        <v>35</v>
      </c>
      <c r="AX192" s="11" t="s">
        <v>74</v>
      </c>
      <c r="AY192" s="178" t="s">
        <v>131</v>
      </c>
    </row>
    <row r="193" s="11" customFormat="1">
      <c r="B193" s="177"/>
      <c r="D193" s="173" t="s">
        <v>144</v>
      </c>
      <c r="E193" s="178" t="s">
        <v>3</v>
      </c>
      <c r="F193" s="179" t="s">
        <v>286</v>
      </c>
      <c r="H193" s="180">
        <v>39.003999999999998</v>
      </c>
      <c r="I193" s="181"/>
      <c r="L193" s="177"/>
      <c r="M193" s="182"/>
      <c r="N193" s="183"/>
      <c r="O193" s="183"/>
      <c r="P193" s="183"/>
      <c r="Q193" s="183"/>
      <c r="R193" s="183"/>
      <c r="S193" s="183"/>
      <c r="T193" s="184"/>
      <c r="AT193" s="178" t="s">
        <v>144</v>
      </c>
      <c r="AU193" s="178" t="s">
        <v>84</v>
      </c>
      <c r="AV193" s="11" t="s">
        <v>84</v>
      </c>
      <c r="AW193" s="11" t="s">
        <v>35</v>
      </c>
      <c r="AX193" s="11" t="s">
        <v>74</v>
      </c>
      <c r="AY193" s="178" t="s">
        <v>131</v>
      </c>
    </row>
    <row r="194" s="11" customFormat="1">
      <c r="B194" s="177"/>
      <c r="D194" s="173" t="s">
        <v>144</v>
      </c>
      <c r="F194" s="179" t="s">
        <v>293</v>
      </c>
      <c r="H194" s="180">
        <v>118.139</v>
      </c>
      <c r="I194" s="181"/>
      <c r="L194" s="177"/>
      <c r="M194" s="182"/>
      <c r="N194" s="183"/>
      <c r="O194" s="183"/>
      <c r="P194" s="183"/>
      <c r="Q194" s="183"/>
      <c r="R194" s="183"/>
      <c r="S194" s="183"/>
      <c r="T194" s="184"/>
      <c r="AT194" s="178" t="s">
        <v>144</v>
      </c>
      <c r="AU194" s="178" t="s">
        <v>84</v>
      </c>
      <c r="AV194" s="11" t="s">
        <v>84</v>
      </c>
      <c r="AW194" s="11" t="s">
        <v>4</v>
      </c>
      <c r="AX194" s="11" t="s">
        <v>82</v>
      </c>
      <c r="AY194" s="178" t="s">
        <v>131</v>
      </c>
    </row>
    <row r="195" s="1" customFormat="1" ht="20.4" customHeight="1">
      <c r="B195" s="160"/>
      <c r="C195" s="161" t="s">
        <v>294</v>
      </c>
      <c r="D195" s="161" t="s">
        <v>133</v>
      </c>
      <c r="E195" s="162" t="s">
        <v>295</v>
      </c>
      <c r="F195" s="163" t="s">
        <v>296</v>
      </c>
      <c r="G195" s="164" t="s">
        <v>214</v>
      </c>
      <c r="H195" s="165">
        <v>275.65699999999998</v>
      </c>
      <c r="I195" s="166"/>
      <c r="J195" s="167">
        <f>ROUND(I195*H195,2)</f>
        <v>0</v>
      </c>
      <c r="K195" s="163" t="s">
        <v>137</v>
      </c>
      <c r="L195" s="33"/>
      <c r="M195" s="168" t="s">
        <v>3</v>
      </c>
      <c r="N195" s="169" t="s">
        <v>45</v>
      </c>
      <c r="O195" s="63"/>
      <c r="P195" s="170">
        <f>O195*H195</f>
        <v>0</v>
      </c>
      <c r="Q195" s="170">
        <v>0</v>
      </c>
      <c r="R195" s="170">
        <f>Q195*H195</f>
        <v>0</v>
      </c>
      <c r="S195" s="170">
        <v>0</v>
      </c>
      <c r="T195" s="171">
        <f>S195*H195</f>
        <v>0</v>
      </c>
      <c r="AR195" s="15" t="s">
        <v>138</v>
      </c>
      <c r="AT195" s="15" t="s">
        <v>133</v>
      </c>
      <c r="AU195" s="15" t="s">
        <v>84</v>
      </c>
      <c r="AY195" s="15" t="s">
        <v>131</v>
      </c>
      <c r="BE195" s="172">
        <f>IF(N195="základní",J195,0)</f>
        <v>0</v>
      </c>
      <c r="BF195" s="172">
        <f>IF(N195="snížená",J195,0)</f>
        <v>0</v>
      </c>
      <c r="BG195" s="172">
        <f>IF(N195="zákl. přenesená",J195,0)</f>
        <v>0</v>
      </c>
      <c r="BH195" s="172">
        <f>IF(N195="sníž. přenesená",J195,0)</f>
        <v>0</v>
      </c>
      <c r="BI195" s="172">
        <f>IF(N195="nulová",J195,0)</f>
        <v>0</v>
      </c>
      <c r="BJ195" s="15" t="s">
        <v>82</v>
      </c>
      <c r="BK195" s="172">
        <f>ROUND(I195*H195,2)</f>
        <v>0</v>
      </c>
      <c r="BL195" s="15" t="s">
        <v>138</v>
      </c>
      <c r="BM195" s="15" t="s">
        <v>297</v>
      </c>
    </row>
    <row r="196" s="1" customFormat="1">
      <c r="B196" s="33"/>
      <c r="D196" s="173" t="s">
        <v>140</v>
      </c>
      <c r="F196" s="174" t="s">
        <v>298</v>
      </c>
      <c r="I196" s="106"/>
      <c r="L196" s="33"/>
      <c r="M196" s="175"/>
      <c r="N196" s="63"/>
      <c r="O196" s="63"/>
      <c r="P196" s="63"/>
      <c r="Q196" s="63"/>
      <c r="R196" s="63"/>
      <c r="S196" s="63"/>
      <c r="T196" s="64"/>
      <c r="AT196" s="15" t="s">
        <v>140</v>
      </c>
      <c r="AU196" s="15" t="s">
        <v>84</v>
      </c>
    </row>
    <row r="197" s="1" customFormat="1">
      <c r="B197" s="33"/>
      <c r="D197" s="173" t="s">
        <v>142</v>
      </c>
      <c r="F197" s="176" t="s">
        <v>299</v>
      </c>
      <c r="I197" s="106"/>
      <c r="L197" s="33"/>
      <c r="M197" s="175"/>
      <c r="N197" s="63"/>
      <c r="O197" s="63"/>
      <c r="P197" s="63"/>
      <c r="Q197" s="63"/>
      <c r="R197" s="63"/>
      <c r="S197" s="63"/>
      <c r="T197" s="64"/>
      <c r="AT197" s="15" t="s">
        <v>142</v>
      </c>
      <c r="AU197" s="15" t="s">
        <v>84</v>
      </c>
    </row>
    <row r="198" s="11" customFormat="1">
      <c r="B198" s="177"/>
      <c r="D198" s="173" t="s">
        <v>144</v>
      </c>
      <c r="E198" s="178" t="s">
        <v>3</v>
      </c>
      <c r="F198" s="179" t="s">
        <v>285</v>
      </c>
      <c r="H198" s="180">
        <v>354.791</v>
      </c>
      <c r="I198" s="181"/>
      <c r="L198" s="177"/>
      <c r="M198" s="182"/>
      <c r="N198" s="183"/>
      <c r="O198" s="183"/>
      <c r="P198" s="183"/>
      <c r="Q198" s="183"/>
      <c r="R198" s="183"/>
      <c r="S198" s="183"/>
      <c r="T198" s="184"/>
      <c r="AT198" s="178" t="s">
        <v>144</v>
      </c>
      <c r="AU198" s="178" t="s">
        <v>84</v>
      </c>
      <c r="AV198" s="11" t="s">
        <v>84</v>
      </c>
      <c r="AW198" s="11" t="s">
        <v>35</v>
      </c>
      <c r="AX198" s="11" t="s">
        <v>74</v>
      </c>
      <c r="AY198" s="178" t="s">
        <v>131</v>
      </c>
    </row>
    <row r="199" s="11" customFormat="1">
      <c r="B199" s="177"/>
      <c r="D199" s="173" t="s">
        <v>144</v>
      </c>
      <c r="E199" s="178" t="s">
        <v>3</v>
      </c>
      <c r="F199" s="179" t="s">
        <v>286</v>
      </c>
      <c r="H199" s="180">
        <v>39.003999999999998</v>
      </c>
      <c r="I199" s="181"/>
      <c r="L199" s="177"/>
      <c r="M199" s="182"/>
      <c r="N199" s="183"/>
      <c r="O199" s="183"/>
      <c r="P199" s="183"/>
      <c r="Q199" s="183"/>
      <c r="R199" s="183"/>
      <c r="S199" s="183"/>
      <c r="T199" s="184"/>
      <c r="AT199" s="178" t="s">
        <v>144</v>
      </c>
      <c r="AU199" s="178" t="s">
        <v>84</v>
      </c>
      <c r="AV199" s="11" t="s">
        <v>84</v>
      </c>
      <c r="AW199" s="11" t="s">
        <v>35</v>
      </c>
      <c r="AX199" s="11" t="s">
        <v>74</v>
      </c>
      <c r="AY199" s="178" t="s">
        <v>131</v>
      </c>
    </row>
    <row r="200" s="11" customFormat="1">
      <c r="B200" s="177"/>
      <c r="D200" s="173" t="s">
        <v>144</v>
      </c>
      <c r="F200" s="179" t="s">
        <v>287</v>
      </c>
      <c r="H200" s="180">
        <v>275.65699999999998</v>
      </c>
      <c r="I200" s="181"/>
      <c r="L200" s="177"/>
      <c r="M200" s="182"/>
      <c r="N200" s="183"/>
      <c r="O200" s="183"/>
      <c r="P200" s="183"/>
      <c r="Q200" s="183"/>
      <c r="R200" s="183"/>
      <c r="S200" s="183"/>
      <c r="T200" s="184"/>
      <c r="AT200" s="178" t="s">
        <v>144</v>
      </c>
      <c r="AU200" s="178" t="s">
        <v>84</v>
      </c>
      <c r="AV200" s="11" t="s">
        <v>84</v>
      </c>
      <c r="AW200" s="11" t="s">
        <v>4</v>
      </c>
      <c r="AX200" s="11" t="s">
        <v>82</v>
      </c>
      <c r="AY200" s="178" t="s">
        <v>131</v>
      </c>
    </row>
    <row r="201" s="1" customFormat="1" ht="20.4" customHeight="1">
      <c r="B201" s="160"/>
      <c r="C201" s="161" t="s">
        <v>300</v>
      </c>
      <c r="D201" s="161" t="s">
        <v>133</v>
      </c>
      <c r="E201" s="162" t="s">
        <v>301</v>
      </c>
      <c r="F201" s="163" t="s">
        <v>302</v>
      </c>
      <c r="G201" s="164" t="s">
        <v>214</v>
      </c>
      <c r="H201" s="165">
        <v>118.139</v>
      </c>
      <c r="I201" s="166"/>
      <c r="J201" s="167">
        <f>ROUND(I201*H201,2)</f>
        <v>0</v>
      </c>
      <c r="K201" s="163" t="s">
        <v>137</v>
      </c>
      <c r="L201" s="33"/>
      <c r="M201" s="168" t="s">
        <v>3</v>
      </c>
      <c r="N201" s="169" t="s">
        <v>45</v>
      </c>
      <c r="O201" s="63"/>
      <c r="P201" s="170">
        <f>O201*H201</f>
        <v>0</v>
      </c>
      <c r="Q201" s="170">
        <v>0</v>
      </c>
      <c r="R201" s="170">
        <f>Q201*H201</f>
        <v>0</v>
      </c>
      <c r="S201" s="170">
        <v>0</v>
      </c>
      <c r="T201" s="171">
        <f>S201*H201</f>
        <v>0</v>
      </c>
      <c r="AR201" s="15" t="s">
        <v>138</v>
      </c>
      <c r="AT201" s="15" t="s">
        <v>133</v>
      </c>
      <c r="AU201" s="15" t="s">
        <v>84</v>
      </c>
      <c r="AY201" s="15" t="s">
        <v>131</v>
      </c>
      <c r="BE201" s="172">
        <f>IF(N201="základní",J201,0)</f>
        <v>0</v>
      </c>
      <c r="BF201" s="172">
        <f>IF(N201="snížená",J201,0)</f>
        <v>0</v>
      </c>
      <c r="BG201" s="172">
        <f>IF(N201="zákl. přenesená",J201,0)</f>
        <v>0</v>
      </c>
      <c r="BH201" s="172">
        <f>IF(N201="sníž. přenesená",J201,0)</f>
        <v>0</v>
      </c>
      <c r="BI201" s="172">
        <f>IF(N201="nulová",J201,0)</f>
        <v>0</v>
      </c>
      <c r="BJ201" s="15" t="s">
        <v>82</v>
      </c>
      <c r="BK201" s="172">
        <f>ROUND(I201*H201,2)</f>
        <v>0</v>
      </c>
      <c r="BL201" s="15" t="s">
        <v>138</v>
      </c>
      <c r="BM201" s="15" t="s">
        <v>303</v>
      </c>
    </row>
    <row r="202" s="1" customFormat="1">
      <c r="B202" s="33"/>
      <c r="D202" s="173" t="s">
        <v>140</v>
      </c>
      <c r="F202" s="174" t="s">
        <v>304</v>
      </c>
      <c r="I202" s="106"/>
      <c r="L202" s="33"/>
      <c r="M202" s="175"/>
      <c r="N202" s="63"/>
      <c r="O202" s="63"/>
      <c r="P202" s="63"/>
      <c r="Q202" s="63"/>
      <c r="R202" s="63"/>
      <c r="S202" s="63"/>
      <c r="T202" s="64"/>
      <c r="AT202" s="15" t="s">
        <v>140</v>
      </c>
      <c r="AU202" s="15" t="s">
        <v>84</v>
      </c>
    </row>
    <row r="203" s="1" customFormat="1">
      <c r="B203" s="33"/>
      <c r="D203" s="173" t="s">
        <v>142</v>
      </c>
      <c r="F203" s="176" t="s">
        <v>299</v>
      </c>
      <c r="I203" s="106"/>
      <c r="L203" s="33"/>
      <c r="M203" s="175"/>
      <c r="N203" s="63"/>
      <c r="O203" s="63"/>
      <c r="P203" s="63"/>
      <c r="Q203" s="63"/>
      <c r="R203" s="63"/>
      <c r="S203" s="63"/>
      <c r="T203" s="64"/>
      <c r="AT203" s="15" t="s">
        <v>142</v>
      </c>
      <c r="AU203" s="15" t="s">
        <v>84</v>
      </c>
    </row>
    <row r="204" s="11" customFormat="1">
      <c r="B204" s="177"/>
      <c r="D204" s="173" t="s">
        <v>144</v>
      </c>
      <c r="E204" s="178" t="s">
        <v>3</v>
      </c>
      <c r="F204" s="179" t="s">
        <v>285</v>
      </c>
      <c r="H204" s="180">
        <v>354.791</v>
      </c>
      <c r="I204" s="181"/>
      <c r="L204" s="177"/>
      <c r="M204" s="182"/>
      <c r="N204" s="183"/>
      <c r="O204" s="183"/>
      <c r="P204" s="183"/>
      <c r="Q204" s="183"/>
      <c r="R204" s="183"/>
      <c r="S204" s="183"/>
      <c r="T204" s="184"/>
      <c r="AT204" s="178" t="s">
        <v>144</v>
      </c>
      <c r="AU204" s="178" t="s">
        <v>84</v>
      </c>
      <c r="AV204" s="11" t="s">
        <v>84</v>
      </c>
      <c r="AW204" s="11" t="s">
        <v>35</v>
      </c>
      <c r="AX204" s="11" t="s">
        <v>74</v>
      </c>
      <c r="AY204" s="178" t="s">
        <v>131</v>
      </c>
    </row>
    <row r="205" s="11" customFormat="1">
      <c r="B205" s="177"/>
      <c r="D205" s="173" t="s">
        <v>144</v>
      </c>
      <c r="E205" s="178" t="s">
        <v>3</v>
      </c>
      <c r="F205" s="179" t="s">
        <v>286</v>
      </c>
      <c r="H205" s="180">
        <v>39.003999999999998</v>
      </c>
      <c r="I205" s="181"/>
      <c r="L205" s="177"/>
      <c r="M205" s="182"/>
      <c r="N205" s="183"/>
      <c r="O205" s="183"/>
      <c r="P205" s="183"/>
      <c r="Q205" s="183"/>
      <c r="R205" s="183"/>
      <c r="S205" s="183"/>
      <c r="T205" s="184"/>
      <c r="AT205" s="178" t="s">
        <v>144</v>
      </c>
      <c r="AU205" s="178" t="s">
        <v>84</v>
      </c>
      <c r="AV205" s="11" t="s">
        <v>84</v>
      </c>
      <c r="AW205" s="11" t="s">
        <v>35</v>
      </c>
      <c r="AX205" s="11" t="s">
        <v>74</v>
      </c>
      <c r="AY205" s="178" t="s">
        <v>131</v>
      </c>
    </row>
    <row r="206" s="11" customFormat="1">
      <c r="B206" s="177"/>
      <c r="D206" s="173" t="s">
        <v>144</v>
      </c>
      <c r="F206" s="179" t="s">
        <v>293</v>
      </c>
      <c r="H206" s="180">
        <v>118.139</v>
      </c>
      <c r="I206" s="181"/>
      <c r="L206" s="177"/>
      <c r="M206" s="182"/>
      <c r="N206" s="183"/>
      <c r="O206" s="183"/>
      <c r="P206" s="183"/>
      <c r="Q206" s="183"/>
      <c r="R206" s="183"/>
      <c r="S206" s="183"/>
      <c r="T206" s="184"/>
      <c r="AT206" s="178" t="s">
        <v>144</v>
      </c>
      <c r="AU206" s="178" t="s">
        <v>84</v>
      </c>
      <c r="AV206" s="11" t="s">
        <v>84</v>
      </c>
      <c r="AW206" s="11" t="s">
        <v>4</v>
      </c>
      <c r="AX206" s="11" t="s">
        <v>82</v>
      </c>
      <c r="AY206" s="178" t="s">
        <v>131</v>
      </c>
    </row>
    <row r="207" s="1" customFormat="1" ht="20.4" customHeight="1">
      <c r="B207" s="160"/>
      <c r="C207" s="161" t="s">
        <v>305</v>
      </c>
      <c r="D207" s="161" t="s">
        <v>133</v>
      </c>
      <c r="E207" s="162" t="s">
        <v>306</v>
      </c>
      <c r="F207" s="163" t="s">
        <v>307</v>
      </c>
      <c r="G207" s="164" t="s">
        <v>214</v>
      </c>
      <c r="H207" s="165">
        <v>393.79500000000002</v>
      </c>
      <c r="I207" s="166"/>
      <c r="J207" s="167">
        <f>ROUND(I207*H207,2)</f>
        <v>0</v>
      </c>
      <c r="K207" s="163" t="s">
        <v>137</v>
      </c>
      <c r="L207" s="33"/>
      <c r="M207" s="168" t="s">
        <v>3</v>
      </c>
      <c r="N207" s="169" t="s">
        <v>45</v>
      </c>
      <c r="O207" s="63"/>
      <c r="P207" s="170">
        <f>O207*H207</f>
        <v>0</v>
      </c>
      <c r="Q207" s="170">
        <v>0</v>
      </c>
      <c r="R207" s="170">
        <f>Q207*H207</f>
        <v>0</v>
      </c>
      <c r="S207" s="170">
        <v>0</v>
      </c>
      <c r="T207" s="171">
        <f>S207*H207</f>
        <v>0</v>
      </c>
      <c r="AR207" s="15" t="s">
        <v>138</v>
      </c>
      <c r="AT207" s="15" t="s">
        <v>133</v>
      </c>
      <c r="AU207" s="15" t="s">
        <v>84</v>
      </c>
      <c r="AY207" s="15" t="s">
        <v>131</v>
      </c>
      <c r="BE207" s="172">
        <f>IF(N207="základní",J207,0)</f>
        <v>0</v>
      </c>
      <c r="BF207" s="172">
        <f>IF(N207="snížená",J207,0)</f>
        <v>0</v>
      </c>
      <c r="BG207" s="172">
        <f>IF(N207="zákl. přenesená",J207,0)</f>
        <v>0</v>
      </c>
      <c r="BH207" s="172">
        <f>IF(N207="sníž. přenesená",J207,0)</f>
        <v>0</v>
      </c>
      <c r="BI207" s="172">
        <f>IF(N207="nulová",J207,0)</f>
        <v>0</v>
      </c>
      <c r="BJ207" s="15" t="s">
        <v>82</v>
      </c>
      <c r="BK207" s="172">
        <f>ROUND(I207*H207,2)</f>
        <v>0</v>
      </c>
      <c r="BL207" s="15" t="s">
        <v>138</v>
      </c>
      <c r="BM207" s="15" t="s">
        <v>308</v>
      </c>
    </row>
    <row r="208" s="1" customFormat="1">
      <c r="B208" s="33"/>
      <c r="D208" s="173" t="s">
        <v>140</v>
      </c>
      <c r="F208" s="174" t="s">
        <v>307</v>
      </c>
      <c r="I208" s="106"/>
      <c r="L208" s="33"/>
      <c r="M208" s="175"/>
      <c r="N208" s="63"/>
      <c r="O208" s="63"/>
      <c r="P208" s="63"/>
      <c r="Q208" s="63"/>
      <c r="R208" s="63"/>
      <c r="S208" s="63"/>
      <c r="T208" s="64"/>
      <c r="AT208" s="15" t="s">
        <v>140</v>
      </c>
      <c r="AU208" s="15" t="s">
        <v>84</v>
      </c>
    </row>
    <row r="209" s="1" customFormat="1">
      <c r="B209" s="33"/>
      <c r="D209" s="173" t="s">
        <v>142</v>
      </c>
      <c r="F209" s="176" t="s">
        <v>309</v>
      </c>
      <c r="I209" s="106"/>
      <c r="L209" s="33"/>
      <c r="M209" s="175"/>
      <c r="N209" s="63"/>
      <c r="O209" s="63"/>
      <c r="P209" s="63"/>
      <c r="Q209" s="63"/>
      <c r="R209" s="63"/>
      <c r="S209" s="63"/>
      <c r="T209" s="64"/>
      <c r="AT209" s="15" t="s">
        <v>142</v>
      </c>
      <c r="AU209" s="15" t="s">
        <v>84</v>
      </c>
    </row>
    <row r="210" s="11" customFormat="1">
      <c r="B210" s="177"/>
      <c r="D210" s="173" t="s">
        <v>144</v>
      </c>
      <c r="E210" s="178" t="s">
        <v>3</v>
      </c>
      <c r="F210" s="179" t="s">
        <v>285</v>
      </c>
      <c r="H210" s="180">
        <v>354.791</v>
      </c>
      <c r="I210" s="181"/>
      <c r="L210" s="177"/>
      <c r="M210" s="182"/>
      <c r="N210" s="183"/>
      <c r="O210" s="183"/>
      <c r="P210" s="183"/>
      <c r="Q210" s="183"/>
      <c r="R210" s="183"/>
      <c r="S210" s="183"/>
      <c r="T210" s="184"/>
      <c r="AT210" s="178" t="s">
        <v>144</v>
      </c>
      <c r="AU210" s="178" t="s">
        <v>84</v>
      </c>
      <c r="AV210" s="11" t="s">
        <v>84</v>
      </c>
      <c r="AW210" s="11" t="s">
        <v>35</v>
      </c>
      <c r="AX210" s="11" t="s">
        <v>74</v>
      </c>
      <c r="AY210" s="178" t="s">
        <v>131</v>
      </c>
    </row>
    <row r="211" s="11" customFormat="1">
      <c r="B211" s="177"/>
      <c r="D211" s="173" t="s">
        <v>144</v>
      </c>
      <c r="E211" s="178" t="s">
        <v>3</v>
      </c>
      <c r="F211" s="179" t="s">
        <v>286</v>
      </c>
      <c r="H211" s="180">
        <v>39.003999999999998</v>
      </c>
      <c r="I211" s="181"/>
      <c r="L211" s="177"/>
      <c r="M211" s="182"/>
      <c r="N211" s="183"/>
      <c r="O211" s="183"/>
      <c r="P211" s="183"/>
      <c r="Q211" s="183"/>
      <c r="R211" s="183"/>
      <c r="S211" s="183"/>
      <c r="T211" s="184"/>
      <c r="AT211" s="178" t="s">
        <v>144</v>
      </c>
      <c r="AU211" s="178" t="s">
        <v>84</v>
      </c>
      <c r="AV211" s="11" t="s">
        <v>84</v>
      </c>
      <c r="AW211" s="11" t="s">
        <v>35</v>
      </c>
      <c r="AX211" s="11" t="s">
        <v>74</v>
      </c>
      <c r="AY211" s="178" t="s">
        <v>131</v>
      </c>
    </row>
    <row r="212" s="1" customFormat="1" ht="20.4" customHeight="1">
      <c r="B212" s="160"/>
      <c r="C212" s="161" t="s">
        <v>310</v>
      </c>
      <c r="D212" s="161" t="s">
        <v>133</v>
      </c>
      <c r="E212" s="162" t="s">
        <v>311</v>
      </c>
      <c r="F212" s="163" t="s">
        <v>312</v>
      </c>
      <c r="G212" s="164" t="s">
        <v>313</v>
      </c>
      <c r="H212" s="165">
        <v>787.59000000000003</v>
      </c>
      <c r="I212" s="166"/>
      <c r="J212" s="167">
        <f>ROUND(I212*H212,2)</f>
        <v>0</v>
      </c>
      <c r="K212" s="163" t="s">
        <v>137</v>
      </c>
      <c r="L212" s="33"/>
      <c r="M212" s="168" t="s">
        <v>3</v>
      </c>
      <c r="N212" s="169" t="s">
        <v>45</v>
      </c>
      <c r="O212" s="63"/>
      <c r="P212" s="170">
        <f>O212*H212</f>
        <v>0</v>
      </c>
      <c r="Q212" s="170">
        <v>0</v>
      </c>
      <c r="R212" s="170">
        <f>Q212*H212</f>
        <v>0</v>
      </c>
      <c r="S212" s="170">
        <v>0</v>
      </c>
      <c r="T212" s="171">
        <f>S212*H212</f>
        <v>0</v>
      </c>
      <c r="AR212" s="15" t="s">
        <v>138</v>
      </c>
      <c r="AT212" s="15" t="s">
        <v>133</v>
      </c>
      <c r="AU212" s="15" t="s">
        <v>84</v>
      </c>
      <c r="AY212" s="15" t="s">
        <v>131</v>
      </c>
      <c r="BE212" s="172">
        <f>IF(N212="základní",J212,0)</f>
        <v>0</v>
      </c>
      <c r="BF212" s="172">
        <f>IF(N212="snížená",J212,0)</f>
        <v>0</v>
      </c>
      <c r="BG212" s="172">
        <f>IF(N212="zákl. přenesená",J212,0)</f>
        <v>0</v>
      </c>
      <c r="BH212" s="172">
        <f>IF(N212="sníž. přenesená",J212,0)</f>
        <v>0</v>
      </c>
      <c r="BI212" s="172">
        <f>IF(N212="nulová",J212,0)</f>
        <v>0</v>
      </c>
      <c r="BJ212" s="15" t="s">
        <v>82</v>
      </c>
      <c r="BK212" s="172">
        <f>ROUND(I212*H212,2)</f>
        <v>0</v>
      </c>
      <c r="BL212" s="15" t="s">
        <v>138</v>
      </c>
      <c r="BM212" s="15" t="s">
        <v>314</v>
      </c>
    </row>
    <row r="213" s="1" customFormat="1">
      <c r="B213" s="33"/>
      <c r="D213" s="173" t="s">
        <v>140</v>
      </c>
      <c r="F213" s="174" t="s">
        <v>315</v>
      </c>
      <c r="I213" s="106"/>
      <c r="L213" s="33"/>
      <c r="M213" s="175"/>
      <c r="N213" s="63"/>
      <c r="O213" s="63"/>
      <c r="P213" s="63"/>
      <c r="Q213" s="63"/>
      <c r="R213" s="63"/>
      <c r="S213" s="63"/>
      <c r="T213" s="64"/>
      <c r="AT213" s="15" t="s">
        <v>140</v>
      </c>
      <c r="AU213" s="15" t="s">
        <v>84</v>
      </c>
    </row>
    <row r="214" s="1" customFormat="1">
      <c r="B214" s="33"/>
      <c r="D214" s="173" t="s">
        <v>142</v>
      </c>
      <c r="F214" s="176" t="s">
        <v>316</v>
      </c>
      <c r="I214" s="106"/>
      <c r="L214" s="33"/>
      <c r="M214" s="175"/>
      <c r="N214" s="63"/>
      <c r="O214" s="63"/>
      <c r="P214" s="63"/>
      <c r="Q214" s="63"/>
      <c r="R214" s="63"/>
      <c r="S214" s="63"/>
      <c r="T214" s="64"/>
      <c r="AT214" s="15" t="s">
        <v>142</v>
      </c>
      <c r="AU214" s="15" t="s">
        <v>84</v>
      </c>
    </row>
    <row r="215" s="11" customFormat="1">
      <c r="B215" s="177"/>
      <c r="D215" s="173" t="s">
        <v>144</v>
      </c>
      <c r="E215" s="178" t="s">
        <v>3</v>
      </c>
      <c r="F215" s="179" t="s">
        <v>285</v>
      </c>
      <c r="H215" s="180">
        <v>354.791</v>
      </c>
      <c r="I215" s="181"/>
      <c r="L215" s="177"/>
      <c r="M215" s="182"/>
      <c r="N215" s="183"/>
      <c r="O215" s="183"/>
      <c r="P215" s="183"/>
      <c r="Q215" s="183"/>
      <c r="R215" s="183"/>
      <c r="S215" s="183"/>
      <c r="T215" s="184"/>
      <c r="AT215" s="178" t="s">
        <v>144</v>
      </c>
      <c r="AU215" s="178" t="s">
        <v>84</v>
      </c>
      <c r="AV215" s="11" t="s">
        <v>84</v>
      </c>
      <c r="AW215" s="11" t="s">
        <v>35</v>
      </c>
      <c r="AX215" s="11" t="s">
        <v>74</v>
      </c>
      <c r="AY215" s="178" t="s">
        <v>131</v>
      </c>
    </row>
    <row r="216" s="11" customFormat="1">
      <c r="B216" s="177"/>
      <c r="D216" s="173" t="s">
        <v>144</v>
      </c>
      <c r="E216" s="178" t="s">
        <v>3</v>
      </c>
      <c r="F216" s="179" t="s">
        <v>286</v>
      </c>
      <c r="H216" s="180">
        <v>39.003999999999998</v>
      </c>
      <c r="I216" s="181"/>
      <c r="L216" s="177"/>
      <c r="M216" s="182"/>
      <c r="N216" s="183"/>
      <c r="O216" s="183"/>
      <c r="P216" s="183"/>
      <c r="Q216" s="183"/>
      <c r="R216" s="183"/>
      <c r="S216" s="183"/>
      <c r="T216" s="184"/>
      <c r="AT216" s="178" t="s">
        <v>144</v>
      </c>
      <c r="AU216" s="178" t="s">
        <v>84</v>
      </c>
      <c r="AV216" s="11" t="s">
        <v>84</v>
      </c>
      <c r="AW216" s="11" t="s">
        <v>35</v>
      </c>
      <c r="AX216" s="11" t="s">
        <v>74</v>
      </c>
      <c r="AY216" s="178" t="s">
        <v>131</v>
      </c>
    </row>
    <row r="217" s="11" customFormat="1">
      <c r="B217" s="177"/>
      <c r="D217" s="173" t="s">
        <v>144</v>
      </c>
      <c r="F217" s="179" t="s">
        <v>317</v>
      </c>
      <c r="H217" s="180">
        <v>787.59000000000003</v>
      </c>
      <c r="I217" s="181"/>
      <c r="L217" s="177"/>
      <c r="M217" s="182"/>
      <c r="N217" s="183"/>
      <c r="O217" s="183"/>
      <c r="P217" s="183"/>
      <c r="Q217" s="183"/>
      <c r="R217" s="183"/>
      <c r="S217" s="183"/>
      <c r="T217" s="184"/>
      <c r="AT217" s="178" t="s">
        <v>144</v>
      </c>
      <c r="AU217" s="178" t="s">
        <v>84</v>
      </c>
      <c r="AV217" s="11" t="s">
        <v>84</v>
      </c>
      <c r="AW217" s="11" t="s">
        <v>4</v>
      </c>
      <c r="AX217" s="11" t="s">
        <v>82</v>
      </c>
      <c r="AY217" s="178" t="s">
        <v>131</v>
      </c>
    </row>
    <row r="218" s="1" customFormat="1" ht="20.4" customHeight="1">
      <c r="B218" s="160"/>
      <c r="C218" s="161" t="s">
        <v>318</v>
      </c>
      <c r="D218" s="161" t="s">
        <v>133</v>
      </c>
      <c r="E218" s="162" t="s">
        <v>319</v>
      </c>
      <c r="F218" s="163" t="s">
        <v>320</v>
      </c>
      <c r="G218" s="164" t="s">
        <v>214</v>
      </c>
      <c r="H218" s="165">
        <v>638.77499999999998</v>
      </c>
      <c r="I218" s="166"/>
      <c r="J218" s="167">
        <f>ROUND(I218*H218,2)</f>
        <v>0</v>
      </c>
      <c r="K218" s="163" t="s">
        <v>137</v>
      </c>
      <c r="L218" s="33"/>
      <c r="M218" s="168" t="s">
        <v>3</v>
      </c>
      <c r="N218" s="169" t="s">
        <v>45</v>
      </c>
      <c r="O218" s="63"/>
      <c r="P218" s="170">
        <f>O218*H218</f>
        <v>0</v>
      </c>
      <c r="Q218" s="170">
        <v>0</v>
      </c>
      <c r="R218" s="170">
        <f>Q218*H218</f>
        <v>0</v>
      </c>
      <c r="S218" s="170">
        <v>0</v>
      </c>
      <c r="T218" s="171">
        <f>S218*H218</f>
        <v>0</v>
      </c>
      <c r="AR218" s="15" t="s">
        <v>138</v>
      </c>
      <c r="AT218" s="15" t="s">
        <v>133</v>
      </c>
      <c r="AU218" s="15" t="s">
        <v>84</v>
      </c>
      <c r="AY218" s="15" t="s">
        <v>131</v>
      </c>
      <c r="BE218" s="172">
        <f>IF(N218="základní",J218,0)</f>
        <v>0</v>
      </c>
      <c r="BF218" s="172">
        <f>IF(N218="snížená",J218,0)</f>
        <v>0</v>
      </c>
      <c r="BG218" s="172">
        <f>IF(N218="zákl. přenesená",J218,0)</f>
        <v>0</v>
      </c>
      <c r="BH218" s="172">
        <f>IF(N218="sníž. přenesená",J218,0)</f>
        <v>0</v>
      </c>
      <c r="BI218" s="172">
        <f>IF(N218="nulová",J218,0)</f>
        <v>0</v>
      </c>
      <c r="BJ218" s="15" t="s">
        <v>82</v>
      </c>
      <c r="BK218" s="172">
        <f>ROUND(I218*H218,2)</f>
        <v>0</v>
      </c>
      <c r="BL218" s="15" t="s">
        <v>138</v>
      </c>
      <c r="BM218" s="15" t="s">
        <v>321</v>
      </c>
    </row>
    <row r="219" s="1" customFormat="1">
      <c r="B219" s="33"/>
      <c r="D219" s="173" t="s">
        <v>140</v>
      </c>
      <c r="F219" s="174" t="s">
        <v>322</v>
      </c>
      <c r="I219" s="106"/>
      <c r="L219" s="33"/>
      <c r="M219" s="175"/>
      <c r="N219" s="63"/>
      <c r="O219" s="63"/>
      <c r="P219" s="63"/>
      <c r="Q219" s="63"/>
      <c r="R219" s="63"/>
      <c r="S219" s="63"/>
      <c r="T219" s="64"/>
      <c r="AT219" s="15" t="s">
        <v>140</v>
      </c>
      <c r="AU219" s="15" t="s">
        <v>84</v>
      </c>
    </row>
    <row r="220" s="1" customFormat="1">
      <c r="B220" s="33"/>
      <c r="D220" s="173" t="s">
        <v>142</v>
      </c>
      <c r="F220" s="176" t="s">
        <v>323</v>
      </c>
      <c r="I220" s="106"/>
      <c r="L220" s="33"/>
      <c r="M220" s="175"/>
      <c r="N220" s="63"/>
      <c r="O220" s="63"/>
      <c r="P220" s="63"/>
      <c r="Q220" s="63"/>
      <c r="R220" s="63"/>
      <c r="S220" s="63"/>
      <c r="T220" s="64"/>
      <c r="AT220" s="15" t="s">
        <v>142</v>
      </c>
      <c r="AU220" s="15" t="s">
        <v>84</v>
      </c>
    </row>
    <row r="221" s="11" customFormat="1">
      <c r="B221" s="177"/>
      <c r="D221" s="173" t="s">
        <v>144</v>
      </c>
      <c r="E221" s="178" t="s">
        <v>3</v>
      </c>
      <c r="F221" s="179" t="s">
        <v>218</v>
      </c>
      <c r="H221" s="180">
        <v>1032.5699999999999</v>
      </c>
      <c r="I221" s="181"/>
      <c r="L221" s="177"/>
      <c r="M221" s="182"/>
      <c r="N221" s="183"/>
      <c r="O221" s="183"/>
      <c r="P221" s="183"/>
      <c r="Q221" s="183"/>
      <c r="R221" s="183"/>
      <c r="S221" s="183"/>
      <c r="T221" s="184"/>
      <c r="AT221" s="178" t="s">
        <v>144</v>
      </c>
      <c r="AU221" s="178" t="s">
        <v>84</v>
      </c>
      <c r="AV221" s="11" t="s">
        <v>84</v>
      </c>
      <c r="AW221" s="11" t="s">
        <v>35</v>
      </c>
      <c r="AX221" s="11" t="s">
        <v>74</v>
      </c>
      <c r="AY221" s="178" t="s">
        <v>131</v>
      </c>
    </row>
    <row r="222" s="11" customFormat="1">
      <c r="B222" s="177"/>
      <c r="D222" s="173" t="s">
        <v>144</v>
      </c>
      <c r="E222" s="178" t="s">
        <v>3</v>
      </c>
      <c r="F222" s="179" t="s">
        <v>324</v>
      </c>
      <c r="H222" s="180">
        <v>-354.791</v>
      </c>
      <c r="I222" s="181"/>
      <c r="L222" s="177"/>
      <c r="M222" s="182"/>
      <c r="N222" s="183"/>
      <c r="O222" s="183"/>
      <c r="P222" s="183"/>
      <c r="Q222" s="183"/>
      <c r="R222" s="183"/>
      <c r="S222" s="183"/>
      <c r="T222" s="184"/>
      <c r="AT222" s="178" t="s">
        <v>144</v>
      </c>
      <c r="AU222" s="178" t="s">
        <v>84</v>
      </c>
      <c r="AV222" s="11" t="s">
        <v>84</v>
      </c>
      <c r="AW222" s="11" t="s">
        <v>35</v>
      </c>
      <c r="AX222" s="11" t="s">
        <v>74</v>
      </c>
      <c r="AY222" s="178" t="s">
        <v>131</v>
      </c>
    </row>
    <row r="223" s="11" customFormat="1">
      <c r="B223" s="177"/>
      <c r="D223" s="173" t="s">
        <v>144</v>
      </c>
      <c r="E223" s="178" t="s">
        <v>3</v>
      </c>
      <c r="F223" s="179" t="s">
        <v>325</v>
      </c>
      <c r="H223" s="180">
        <v>-39.003999999999998</v>
      </c>
      <c r="I223" s="181"/>
      <c r="L223" s="177"/>
      <c r="M223" s="182"/>
      <c r="N223" s="183"/>
      <c r="O223" s="183"/>
      <c r="P223" s="183"/>
      <c r="Q223" s="183"/>
      <c r="R223" s="183"/>
      <c r="S223" s="183"/>
      <c r="T223" s="184"/>
      <c r="AT223" s="178" t="s">
        <v>144</v>
      </c>
      <c r="AU223" s="178" t="s">
        <v>84</v>
      </c>
      <c r="AV223" s="11" t="s">
        <v>84</v>
      </c>
      <c r="AW223" s="11" t="s">
        <v>35</v>
      </c>
      <c r="AX223" s="11" t="s">
        <v>74</v>
      </c>
      <c r="AY223" s="178" t="s">
        <v>131</v>
      </c>
    </row>
    <row r="224" s="1" customFormat="1" ht="20.4" customHeight="1">
      <c r="B224" s="160"/>
      <c r="C224" s="161" t="s">
        <v>326</v>
      </c>
      <c r="D224" s="161" t="s">
        <v>133</v>
      </c>
      <c r="E224" s="162" t="s">
        <v>327</v>
      </c>
      <c r="F224" s="163" t="s">
        <v>328</v>
      </c>
      <c r="G224" s="164" t="s">
        <v>214</v>
      </c>
      <c r="H224" s="165">
        <v>266.358</v>
      </c>
      <c r="I224" s="166"/>
      <c r="J224" s="167">
        <f>ROUND(I224*H224,2)</f>
        <v>0</v>
      </c>
      <c r="K224" s="163" t="s">
        <v>137</v>
      </c>
      <c r="L224" s="33"/>
      <c r="M224" s="168" t="s">
        <v>3</v>
      </c>
      <c r="N224" s="169" t="s">
        <v>45</v>
      </c>
      <c r="O224" s="63"/>
      <c r="P224" s="170">
        <f>O224*H224</f>
        <v>0</v>
      </c>
      <c r="Q224" s="170">
        <v>0</v>
      </c>
      <c r="R224" s="170">
        <f>Q224*H224</f>
        <v>0</v>
      </c>
      <c r="S224" s="170">
        <v>0</v>
      </c>
      <c r="T224" s="171">
        <f>S224*H224</f>
        <v>0</v>
      </c>
      <c r="AR224" s="15" t="s">
        <v>138</v>
      </c>
      <c r="AT224" s="15" t="s">
        <v>133</v>
      </c>
      <c r="AU224" s="15" t="s">
        <v>84</v>
      </c>
      <c r="AY224" s="15" t="s">
        <v>131</v>
      </c>
      <c r="BE224" s="172">
        <f>IF(N224="základní",J224,0)</f>
        <v>0</v>
      </c>
      <c r="BF224" s="172">
        <f>IF(N224="snížená",J224,0)</f>
        <v>0</v>
      </c>
      <c r="BG224" s="172">
        <f>IF(N224="zákl. přenesená",J224,0)</f>
        <v>0</v>
      </c>
      <c r="BH224" s="172">
        <f>IF(N224="sníž. přenesená",J224,0)</f>
        <v>0</v>
      </c>
      <c r="BI224" s="172">
        <f>IF(N224="nulová",J224,0)</f>
        <v>0</v>
      </c>
      <c r="BJ224" s="15" t="s">
        <v>82</v>
      </c>
      <c r="BK224" s="172">
        <f>ROUND(I224*H224,2)</f>
        <v>0</v>
      </c>
      <c r="BL224" s="15" t="s">
        <v>138</v>
      </c>
      <c r="BM224" s="15" t="s">
        <v>329</v>
      </c>
    </row>
    <row r="225" s="1" customFormat="1">
      <c r="B225" s="33"/>
      <c r="D225" s="173" t="s">
        <v>140</v>
      </c>
      <c r="F225" s="174" t="s">
        <v>330</v>
      </c>
      <c r="I225" s="106"/>
      <c r="L225" s="33"/>
      <c r="M225" s="175"/>
      <c r="N225" s="63"/>
      <c r="O225" s="63"/>
      <c r="P225" s="63"/>
      <c r="Q225" s="63"/>
      <c r="R225" s="63"/>
      <c r="S225" s="63"/>
      <c r="T225" s="64"/>
      <c r="AT225" s="15" t="s">
        <v>140</v>
      </c>
      <c r="AU225" s="15" t="s">
        <v>84</v>
      </c>
    </row>
    <row r="226" s="1" customFormat="1">
      <c r="B226" s="33"/>
      <c r="D226" s="173" t="s">
        <v>142</v>
      </c>
      <c r="F226" s="176" t="s">
        <v>331</v>
      </c>
      <c r="I226" s="106"/>
      <c r="L226" s="33"/>
      <c r="M226" s="175"/>
      <c r="N226" s="63"/>
      <c r="O226" s="63"/>
      <c r="P226" s="63"/>
      <c r="Q226" s="63"/>
      <c r="R226" s="63"/>
      <c r="S226" s="63"/>
      <c r="T226" s="64"/>
      <c r="AT226" s="15" t="s">
        <v>142</v>
      </c>
      <c r="AU226" s="15" t="s">
        <v>84</v>
      </c>
    </row>
    <row r="227" s="11" customFormat="1">
      <c r="B227" s="177"/>
      <c r="D227" s="173" t="s">
        <v>144</v>
      </c>
      <c r="E227" s="178" t="s">
        <v>3</v>
      </c>
      <c r="F227" s="179" t="s">
        <v>332</v>
      </c>
      <c r="H227" s="180">
        <v>302.137</v>
      </c>
      <c r="I227" s="181"/>
      <c r="L227" s="177"/>
      <c r="M227" s="182"/>
      <c r="N227" s="183"/>
      <c r="O227" s="183"/>
      <c r="P227" s="183"/>
      <c r="Q227" s="183"/>
      <c r="R227" s="183"/>
      <c r="S227" s="183"/>
      <c r="T227" s="184"/>
      <c r="AT227" s="178" t="s">
        <v>144</v>
      </c>
      <c r="AU227" s="178" t="s">
        <v>84</v>
      </c>
      <c r="AV227" s="11" t="s">
        <v>84</v>
      </c>
      <c r="AW227" s="11" t="s">
        <v>35</v>
      </c>
      <c r="AX227" s="11" t="s">
        <v>74</v>
      </c>
      <c r="AY227" s="178" t="s">
        <v>131</v>
      </c>
    </row>
    <row r="228" s="11" customFormat="1">
      <c r="B228" s="177"/>
      <c r="D228" s="173" t="s">
        <v>144</v>
      </c>
      <c r="E228" s="178" t="s">
        <v>3</v>
      </c>
      <c r="F228" s="179" t="s">
        <v>333</v>
      </c>
      <c r="H228" s="180">
        <v>-35.779000000000003</v>
      </c>
      <c r="I228" s="181"/>
      <c r="L228" s="177"/>
      <c r="M228" s="182"/>
      <c r="N228" s="183"/>
      <c r="O228" s="183"/>
      <c r="P228" s="183"/>
      <c r="Q228" s="183"/>
      <c r="R228" s="183"/>
      <c r="S228" s="183"/>
      <c r="T228" s="184"/>
      <c r="AT228" s="178" t="s">
        <v>144</v>
      </c>
      <c r="AU228" s="178" t="s">
        <v>84</v>
      </c>
      <c r="AV228" s="11" t="s">
        <v>84</v>
      </c>
      <c r="AW228" s="11" t="s">
        <v>35</v>
      </c>
      <c r="AX228" s="11" t="s">
        <v>74</v>
      </c>
      <c r="AY228" s="178" t="s">
        <v>131</v>
      </c>
    </row>
    <row r="229" s="1" customFormat="1" ht="20.4" customHeight="1">
      <c r="B229" s="160"/>
      <c r="C229" s="185" t="s">
        <v>334</v>
      </c>
      <c r="D229" s="185" t="s">
        <v>335</v>
      </c>
      <c r="E229" s="186" t="s">
        <v>336</v>
      </c>
      <c r="F229" s="187" t="s">
        <v>337</v>
      </c>
      <c r="G229" s="188" t="s">
        <v>313</v>
      </c>
      <c r="H229" s="189">
        <v>444.81799999999998</v>
      </c>
      <c r="I229" s="190"/>
      <c r="J229" s="191">
        <f>ROUND(I229*H229,2)</f>
        <v>0</v>
      </c>
      <c r="K229" s="187" t="s">
        <v>137</v>
      </c>
      <c r="L229" s="192"/>
      <c r="M229" s="193" t="s">
        <v>3</v>
      </c>
      <c r="N229" s="194" t="s">
        <v>45</v>
      </c>
      <c r="O229" s="63"/>
      <c r="P229" s="170">
        <f>O229*H229</f>
        <v>0</v>
      </c>
      <c r="Q229" s="170">
        <v>0</v>
      </c>
      <c r="R229" s="170">
        <f>Q229*H229</f>
        <v>0</v>
      </c>
      <c r="S229" s="170">
        <v>0</v>
      </c>
      <c r="T229" s="171">
        <f>S229*H229</f>
        <v>0</v>
      </c>
      <c r="AR229" s="15" t="s">
        <v>183</v>
      </c>
      <c r="AT229" s="15" t="s">
        <v>335</v>
      </c>
      <c r="AU229" s="15" t="s">
        <v>84</v>
      </c>
      <c r="AY229" s="15" t="s">
        <v>131</v>
      </c>
      <c r="BE229" s="172">
        <f>IF(N229="základní",J229,0)</f>
        <v>0</v>
      </c>
      <c r="BF229" s="172">
        <f>IF(N229="snížená",J229,0)</f>
        <v>0</v>
      </c>
      <c r="BG229" s="172">
        <f>IF(N229="zákl. přenesená",J229,0)</f>
        <v>0</v>
      </c>
      <c r="BH229" s="172">
        <f>IF(N229="sníž. přenesená",J229,0)</f>
        <v>0</v>
      </c>
      <c r="BI229" s="172">
        <f>IF(N229="nulová",J229,0)</f>
        <v>0</v>
      </c>
      <c r="BJ229" s="15" t="s">
        <v>82</v>
      </c>
      <c r="BK229" s="172">
        <f>ROUND(I229*H229,2)</f>
        <v>0</v>
      </c>
      <c r="BL229" s="15" t="s">
        <v>138</v>
      </c>
      <c r="BM229" s="15" t="s">
        <v>338</v>
      </c>
    </row>
    <row r="230" s="1" customFormat="1">
      <c r="B230" s="33"/>
      <c r="D230" s="173" t="s">
        <v>140</v>
      </c>
      <c r="F230" s="174" t="s">
        <v>337</v>
      </c>
      <c r="I230" s="106"/>
      <c r="L230" s="33"/>
      <c r="M230" s="175"/>
      <c r="N230" s="63"/>
      <c r="O230" s="63"/>
      <c r="P230" s="63"/>
      <c r="Q230" s="63"/>
      <c r="R230" s="63"/>
      <c r="S230" s="63"/>
      <c r="T230" s="64"/>
      <c r="AT230" s="15" t="s">
        <v>140</v>
      </c>
      <c r="AU230" s="15" t="s">
        <v>84</v>
      </c>
    </row>
    <row r="231" s="11" customFormat="1">
      <c r="B231" s="177"/>
      <c r="D231" s="173" t="s">
        <v>144</v>
      </c>
      <c r="E231" s="178" t="s">
        <v>3</v>
      </c>
      <c r="F231" s="179" t="s">
        <v>332</v>
      </c>
      <c r="H231" s="180">
        <v>302.137</v>
      </c>
      <c r="I231" s="181"/>
      <c r="L231" s="177"/>
      <c r="M231" s="182"/>
      <c r="N231" s="183"/>
      <c r="O231" s="183"/>
      <c r="P231" s="183"/>
      <c r="Q231" s="183"/>
      <c r="R231" s="183"/>
      <c r="S231" s="183"/>
      <c r="T231" s="184"/>
      <c r="AT231" s="178" t="s">
        <v>144</v>
      </c>
      <c r="AU231" s="178" t="s">
        <v>84</v>
      </c>
      <c r="AV231" s="11" t="s">
        <v>84</v>
      </c>
      <c r="AW231" s="11" t="s">
        <v>35</v>
      </c>
      <c r="AX231" s="11" t="s">
        <v>74</v>
      </c>
      <c r="AY231" s="178" t="s">
        <v>131</v>
      </c>
    </row>
    <row r="232" s="11" customFormat="1">
      <c r="B232" s="177"/>
      <c r="D232" s="173" t="s">
        <v>144</v>
      </c>
      <c r="E232" s="178" t="s">
        <v>3</v>
      </c>
      <c r="F232" s="179" t="s">
        <v>333</v>
      </c>
      <c r="H232" s="180">
        <v>-35.779000000000003</v>
      </c>
      <c r="I232" s="181"/>
      <c r="L232" s="177"/>
      <c r="M232" s="182"/>
      <c r="N232" s="183"/>
      <c r="O232" s="183"/>
      <c r="P232" s="183"/>
      <c r="Q232" s="183"/>
      <c r="R232" s="183"/>
      <c r="S232" s="183"/>
      <c r="T232" s="184"/>
      <c r="AT232" s="178" t="s">
        <v>144</v>
      </c>
      <c r="AU232" s="178" t="s">
        <v>84</v>
      </c>
      <c r="AV232" s="11" t="s">
        <v>84</v>
      </c>
      <c r="AW232" s="11" t="s">
        <v>35</v>
      </c>
      <c r="AX232" s="11" t="s">
        <v>74</v>
      </c>
      <c r="AY232" s="178" t="s">
        <v>131</v>
      </c>
    </row>
    <row r="233" s="11" customFormat="1">
      <c r="B233" s="177"/>
      <c r="D233" s="173" t="s">
        <v>144</v>
      </c>
      <c r="F233" s="179" t="s">
        <v>339</v>
      </c>
      <c r="H233" s="180">
        <v>444.81799999999998</v>
      </c>
      <c r="I233" s="181"/>
      <c r="L233" s="177"/>
      <c r="M233" s="182"/>
      <c r="N233" s="183"/>
      <c r="O233" s="183"/>
      <c r="P233" s="183"/>
      <c r="Q233" s="183"/>
      <c r="R233" s="183"/>
      <c r="S233" s="183"/>
      <c r="T233" s="184"/>
      <c r="AT233" s="178" t="s">
        <v>144</v>
      </c>
      <c r="AU233" s="178" t="s">
        <v>84</v>
      </c>
      <c r="AV233" s="11" t="s">
        <v>84</v>
      </c>
      <c r="AW233" s="11" t="s">
        <v>4</v>
      </c>
      <c r="AX233" s="11" t="s">
        <v>82</v>
      </c>
      <c r="AY233" s="178" t="s">
        <v>131</v>
      </c>
    </row>
    <row r="234" s="1" customFormat="1" ht="20.4" customHeight="1">
      <c r="B234" s="160"/>
      <c r="C234" s="161" t="s">
        <v>340</v>
      </c>
      <c r="D234" s="161" t="s">
        <v>133</v>
      </c>
      <c r="E234" s="162" t="s">
        <v>341</v>
      </c>
      <c r="F234" s="163" t="s">
        <v>342</v>
      </c>
      <c r="G234" s="164" t="s">
        <v>136</v>
      </c>
      <c r="H234" s="165">
        <v>2174.4000000000001</v>
      </c>
      <c r="I234" s="166"/>
      <c r="J234" s="167">
        <f>ROUND(I234*H234,2)</f>
        <v>0</v>
      </c>
      <c r="K234" s="163" t="s">
        <v>137</v>
      </c>
      <c r="L234" s="33"/>
      <c r="M234" s="168" t="s">
        <v>3</v>
      </c>
      <c r="N234" s="169" t="s">
        <v>45</v>
      </c>
      <c r="O234" s="63"/>
      <c r="P234" s="170">
        <f>O234*H234</f>
        <v>0</v>
      </c>
      <c r="Q234" s="170">
        <v>0</v>
      </c>
      <c r="R234" s="170">
        <f>Q234*H234</f>
        <v>0</v>
      </c>
      <c r="S234" s="170">
        <v>0</v>
      </c>
      <c r="T234" s="171">
        <f>S234*H234</f>
        <v>0</v>
      </c>
      <c r="AR234" s="15" t="s">
        <v>138</v>
      </c>
      <c r="AT234" s="15" t="s">
        <v>133</v>
      </c>
      <c r="AU234" s="15" t="s">
        <v>84</v>
      </c>
      <c r="AY234" s="15" t="s">
        <v>131</v>
      </c>
      <c r="BE234" s="172">
        <f>IF(N234="základní",J234,0)</f>
        <v>0</v>
      </c>
      <c r="BF234" s="172">
        <f>IF(N234="snížená",J234,0)</f>
        <v>0</v>
      </c>
      <c r="BG234" s="172">
        <f>IF(N234="zákl. přenesená",J234,0)</f>
        <v>0</v>
      </c>
      <c r="BH234" s="172">
        <f>IF(N234="sníž. přenesená",J234,0)</f>
        <v>0</v>
      </c>
      <c r="BI234" s="172">
        <f>IF(N234="nulová",J234,0)</f>
        <v>0</v>
      </c>
      <c r="BJ234" s="15" t="s">
        <v>82</v>
      </c>
      <c r="BK234" s="172">
        <f>ROUND(I234*H234,2)</f>
        <v>0</v>
      </c>
      <c r="BL234" s="15" t="s">
        <v>138</v>
      </c>
      <c r="BM234" s="15" t="s">
        <v>343</v>
      </c>
    </row>
    <row r="235" s="1" customFormat="1">
      <c r="B235" s="33"/>
      <c r="D235" s="173" t="s">
        <v>140</v>
      </c>
      <c r="F235" s="174" t="s">
        <v>344</v>
      </c>
      <c r="I235" s="106"/>
      <c r="L235" s="33"/>
      <c r="M235" s="175"/>
      <c r="N235" s="63"/>
      <c r="O235" s="63"/>
      <c r="P235" s="63"/>
      <c r="Q235" s="63"/>
      <c r="R235" s="63"/>
      <c r="S235" s="63"/>
      <c r="T235" s="64"/>
      <c r="AT235" s="15" t="s">
        <v>140</v>
      </c>
      <c r="AU235" s="15" t="s">
        <v>84</v>
      </c>
    </row>
    <row r="236" s="1" customFormat="1">
      <c r="B236" s="33"/>
      <c r="D236" s="173" t="s">
        <v>142</v>
      </c>
      <c r="F236" s="176" t="s">
        <v>345</v>
      </c>
      <c r="I236" s="106"/>
      <c r="L236" s="33"/>
      <c r="M236" s="175"/>
      <c r="N236" s="63"/>
      <c r="O236" s="63"/>
      <c r="P236" s="63"/>
      <c r="Q236" s="63"/>
      <c r="R236" s="63"/>
      <c r="S236" s="63"/>
      <c r="T236" s="64"/>
      <c r="AT236" s="15" t="s">
        <v>142</v>
      </c>
      <c r="AU236" s="15" t="s">
        <v>84</v>
      </c>
    </row>
    <row r="237" s="11" customFormat="1">
      <c r="B237" s="177"/>
      <c r="D237" s="173" t="s">
        <v>144</v>
      </c>
      <c r="E237" s="178" t="s">
        <v>3</v>
      </c>
      <c r="F237" s="179" t="s">
        <v>346</v>
      </c>
      <c r="H237" s="180">
        <v>2174.4000000000001</v>
      </c>
      <c r="I237" s="181"/>
      <c r="L237" s="177"/>
      <c r="M237" s="182"/>
      <c r="N237" s="183"/>
      <c r="O237" s="183"/>
      <c r="P237" s="183"/>
      <c r="Q237" s="183"/>
      <c r="R237" s="183"/>
      <c r="S237" s="183"/>
      <c r="T237" s="184"/>
      <c r="AT237" s="178" t="s">
        <v>144</v>
      </c>
      <c r="AU237" s="178" t="s">
        <v>84</v>
      </c>
      <c r="AV237" s="11" t="s">
        <v>84</v>
      </c>
      <c r="AW237" s="11" t="s">
        <v>35</v>
      </c>
      <c r="AX237" s="11" t="s">
        <v>82</v>
      </c>
      <c r="AY237" s="178" t="s">
        <v>131</v>
      </c>
    </row>
    <row r="238" s="10" customFormat="1" ht="22.8" customHeight="1">
      <c r="B238" s="147"/>
      <c r="D238" s="148" t="s">
        <v>73</v>
      </c>
      <c r="E238" s="158" t="s">
        <v>84</v>
      </c>
      <c r="F238" s="158" t="s">
        <v>347</v>
      </c>
      <c r="I238" s="150"/>
      <c r="J238" s="159">
        <f>BK238</f>
        <v>0</v>
      </c>
      <c r="L238" s="147"/>
      <c r="M238" s="152"/>
      <c r="N238" s="153"/>
      <c r="O238" s="153"/>
      <c r="P238" s="154">
        <f>SUM(P239:P241)</f>
        <v>0</v>
      </c>
      <c r="Q238" s="153"/>
      <c r="R238" s="154">
        <f>SUM(R239:R241)</f>
        <v>90.174859999999995</v>
      </c>
      <c r="S238" s="153"/>
      <c r="T238" s="155">
        <f>SUM(T239:T241)</f>
        <v>0</v>
      </c>
      <c r="AR238" s="148" t="s">
        <v>82</v>
      </c>
      <c r="AT238" s="156" t="s">
        <v>73</v>
      </c>
      <c r="AU238" s="156" t="s">
        <v>82</v>
      </c>
      <c r="AY238" s="148" t="s">
        <v>131</v>
      </c>
      <c r="BK238" s="157">
        <f>SUM(BK239:BK241)</f>
        <v>0</v>
      </c>
    </row>
    <row r="239" s="1" customFormat="1" ht="20.4" customHeight="1">
      <c r="B239" s="160"/>
      <c r="C239" s="161" t="s">
        <v>348</v>
      </c>
      <c r="D239" s="161" t="s">
        <v>133</v>
      </c>
      <c r="E239" s="162" t="s">
        <v>349</v>
      </c>
      <c r="F239" s="163" t="s">
        <v>350</v>
      </c>
      <c r="G239" s="164" t="s">
        <v>186</v>
      </c>
      <c r="H239" s="165">
        <v>398</v>
      </c>
      <c r="I239" s="166"/>
      <c r="J239" s="167">
        <f>ROUND(I239*H239,2)</f>
        <v>0</v>
      </c>
      <c r="K239" s="163" t="s">
        <v>137</v>
      </c>
      <c r="L239" s="33"/>
      <c r="M239" s="168" t="s">
        <v>3</v>
      </c>
      <c r="N239" s="169" t="s">
        <v>45</v>
      </c>
      <c r="O239" s="63"/>
      <c r="P239" s="170">
        <f>O239*H239</f>
        <v>0</v>
      </c>
      <c r="Q239" s="170">
        <v>0.22656999999999999</v>
      </c>
      <c r="R239" s="170">
        <f>Q239*H239</f>
        <v>90.174859999999995</v>
      </c>
      <c r="S239" s="170">
        <v>0</v>
      </c>
      <c r="T239" s="171">
        <f>S239*H239</f>
        <v>0</v>
      </c>
      <c r="AR239" s="15" t="s">
        <v>138</v>
      </c>
      <c r="AT239" s="15" t="s">
        <v>133</v>
      </c>
      <c r="AU239" s="15" t="s">
        <v>84</v>
      </c>
      <c r="AY239" s="15" t="s">
        <v>131</v>
      </c>
      <c r="BE239" s="172">
        <f>IF(N239="základní",J239,0)</f>
        <v>0</v>
      </c>
      <c r="BF239" s="172">
        <f>IF(N239="snížená",J239,0)</f>
        <v>0</v>
      </c>
      <c r="BG239" s="172">
        <f>IF(N239="zákl. přenesená",J239,0)</f>
        <v>0</v>
      </c>
      <c r="BH239" s="172">
        <f>IF(N239="sníž. přenesená",J239,0)</f>
        <v>0</v>
      </c>
      <c r="BI239" s="172">
        <f>IF(N239="nulová",J239,0)</f>
        <v>0</v>
      </c>
      <c r="BJ239" s="15" t="s">
        <v>82</v>
      </c>
      <c r="BK239" s="172">
        <f>ROUND(I239*H239,2)</f>
        <v>0</v>
      </c>
      <c r="BL239" s="15" t="s">
        <v>138</v>
      </c>
      <c r="BM239" s="15" t="s">
        <v>351</v>
      </c>
    </row>
    <row r="240" s="1" customFormat="1">
      <c r="B240" s="33"/>
      <c r="D240" s="173" t="s">
        <v>140</v>
      </c>
      <c r="F240" s="174" t="s">
        <v>352</v>
      </c>
      <c r="I240" s="106"/>
      <c r="L240" s="33"/>
      <c r="M240" s="175"/>
      <c r="N240" s="63"/>
      <c r="O240" s="63"/>
      <c r="P240" s="63"/>
      <c r="Q240" s="63"/>
      <c r="R240" s="63"/>
      <c r="S240" s="63"/>
      <c r="T240" s="64"/>
      <c r="AT240" s="15" t="s">
        <v>140</v>
      </c>
      <c r="AU240" s="15" t="s">
        <v>84</v>
      </c>
    </row>
    <row r="241" s="11" customFormat="1">
      <c r="B241" s="177"/>
      <c r="D241" s="173" t="s">
        <v>144</v>
      </c>
      <c r="E241" s="178" t="s">
        <v>3</v>
      </c>
      <c r="F241" s="179" t="s">
        <v>353</v>
      </c>
      <c r="H241" s="180">
        <v>398</v>
      </c>
      <c r="I241" s="181"/>
      <c r="L241" s="177"/>
      <c r="M241" s="182"/>
      <c r="N241" s="183"/>
      <c r="O241" s="183"/>
      <c r="P241" s="183"/>
      <c r="Q241" s="183"/>
      <c r="R241" s="183"/>
      <c r="S241" s="183"/>
      <c r="T241" s="184"/>
      <c r="AT241" s="178" t="s">
        <v>144</v>
      </c>
      <c r="AU241" s="178" t="s">
        <v>84</v>
      </c>
      <c r="AV241" s="11" t="s">
        <v>84</v>
      </c>
      <c r="AW241" s="11" t="s">
        <v>35</v>
      </c>
      <c r="AX241" s="11" t="s">
        <v>82</v>
      </c>
      <c r="AY241" s="178" t="s">
        <v>131</v>
      </c>
    </row>
    <row r="242" s="10" customFormat="1" ht="22.8" customHeight="1">
      <c r="B242" s="147"/>
      <c r="D242" s="148" t="s">
        <v>73</v>
      </c>
      <c r="E242" s="158" t="s">
        <v>138</v>
      </c>
      <c r="F242" s="158" t="s">
        <v>354</v>
      </c>
      <c r="I242" s="150"/>
      <c r="J242" s="159">
        <f>BK242</f>
        <v>0</v>
      </c>
      <c r="L242" s="147"/>
      <c r="M242" s="152"/>
      <c r="N242" s="153"/>
      <c r="O242" s="153"/>
      <c r="P242" s="154">
        <f>SUM(P243:P263)</f>
        <v>0</v>
      </c>
      <c r="Q242" s="153"/>
      <c r="R242" s="154">
        <f>SUM(R243:R263)</f>
        <v>8.5490999999999993</v>
      </c>
      <c r="S242" s="153"/>
      <c r="T242" s="155">
        <f>SUM(T243:T263)</f>
        <v>0</v>
      </c>
      <c r="AR242" s="148" t="s">
        <v>82</v>
      </c>
      <c r="AT242" s="156" t="s">
        <v>73</v>
      </c>
      <c r="AU242" s="156" t="s">
        <v>82</v>
      </c>
      <c r="AY242" s="148" t="s">
        <v>131</v>
      </c>
      <c r="BK242" s="157">
        <f>SUM(BK243:BK263)</f>
        <v>0</v>
      </c>
    </row>
    <row r="243" s="1" customFormat="1" ht="20.4" customHeight="1">
      <c r="B243" s="160"/>
      <c r="C243" s="161" t="s">
        <v>355</v>
      </c>
      <c r="D243" s="161" t="s">
        <v>133</v>
      </c>
      <c r="E243" s="162" t="s">
        <v>356</v>
      </c>
      <c r="F243" s="163" t="s">
        <v>357</v>
      </c>
      <c r="G243" s="164" t="s">
        <v>214</v>
      </c>
      <c r="H243" s="165">
        <v>52.829999999999998</v>
      </c>
      <c r="I243" s="166"/>
      <c r="J243" s="167">
        <f>ROUND(I243*H243,2)</f>
        <v>0</v>
      </c>
      <c r="K243" s="163" t="s">
        <v>137</v>
      </c>
      <c r="L243" s="33"/>
      <c r="M243" s="168" t="s">
        <v>3</v>
      </c>
      <c r="N243" s="169" t="s">
        <v>45</v>
      </c>
      <c r="O243" s="63"/>
      <c r="P243" s="170">
        <f>O243*H243</f>
        <v>0</v>
      </c>
      <c r="Q243" s="170">
        <v>0</v>
      </c>
      <c r="R243" s="170">
        <f>Q243*H243</f>
        <v>0</v>
      </c>
      <c r="S243" s="170">
        <v>0</v>
      </c>
      <c r="T243" s="171">
        <f>S243*H243</f>
        <v>0</v>
      </c>
      <c r="AR243" s="15" t="s">
        <v>138</v>
      </c>
      <c r="AT243" s="15" t="s">
        <v>133</v>
      </c>
      <c r="AU243" s="15" t="s">
        <v>84</v>
      </c>
      <c r="AY243" s="15" t="s">
        <v>131</v>
      </c>
      <c r="BE243" s="172">
        <f>IF(N243="základní",J243,0)</f>
        <v>0</v>
      </c>
      <c r="BF243" s="172">
        <f>IF(N243="snížená",J243,0)</f>
        <v>0</v>
      </c>
      <c r="BG243" s="172">
        <f>IF(N243="zákl. přenesená",J243,0)</f>
        <v>0</v>
      </c>
      <c r="BH243" s="172">
        <f>IF(N243="sníž. přenesená",J243,0)</f>
        <v>0</v>
      </c>
      <c r="BI243" s="172">
        <f>IF(N243="nulová",J243,0)</f>
        <v>0</v>
      </c>
      <c r="BJ243" s="15" t="s">
        <v>82</v>
      </c>
      <c r="BK243" s="172">
        <f>ROUND(I243*H243,2)</f>
        <v>0</v>
      </c>
      <c r="BL243" s="15" t="s">
        <v>138</v>
      </c>
      <c r="BM243" s="15" t="s">
        <v>358</v>
      </c>
    </row>
    <row r="244" s="1" customFormat="1">
      <c r="B244" s="33"/>
      <c r="D244" s="173" t="s">
        <v>140</v>
      </c>
      <c r="F244" s="174" t="s">
        <v>359</v>
      </c>
      <c r="I244" s="106"/>
      <c r="L244" s="33"/>
      <c r="M244" s="175"/>
      <c r="N244" s="63"/>
      <c r="O244" s="63"/>
      <c r="P244" s="63"/>
      <c r="Q244" s="63"/>
      <c r="R244" s="63"/>
      <c r="S244" s="63"/>
      <c r="T244" s="64"/>
      <c r="AT244" s="15" t="s">
        <v>140</v>
      </c>
      <c r="AU244" s="15" t="s">
        <v>84</v>
      </c>
    </row>
    <row r="245" s="1" customFormat="1">
      <c r="B245" s="33"/>
      <c r="D245" s="173" t="s">
        <v>142</v>
      </c>
      <c r="F245" s="176" t="s">
        <v>360</v>
      </c>
      <c r="I245" s="106"/>
      <c r="L245" s="33"/>
      <c r="M245" s="175"/>
      <c r="N245" s="63"/>
      <c r="O245" s="63"/>
      <c r="P245" s="63"/>
      <c r="Q245" s="63"/>
      <c r="R245" s="63"/>
      <c r="S245" s="63"/>
      <c r="T245" s="64"/>
      <c r="AT245" s="15" t="s">
        <v>142</v>
      </c>
      <c r="AU245" s="15" t="s">
        <v>84</v>
      </c>
    </row>
    <row r="246" s="11" customFormat="1">
      <c r="B246" s="177"/>
      <c r="D246" s="173" t="s">
        <v>144</v>
      </c>
      <c r="E246" s="178" t="s">
        <v>3</v>
      </c>
      <c r="F246" s="179" t="s">
        <v>361</v>
      </c>
      <c r="H246" s="180">
        <v>52.829999999999998</v>
      </c>
      <c r="I246" s="181"/>
      <c r="L246" s="177"/>
      <c r="M246" s="182"/>
      <c r="N246" s="183"/>
      <c r="O246" s="183"/>
      <c r="P246" s="183"/>
      <c r="Q246" s="183"/>
      <c r="R246" s="183"/>
      <c r="S246" s="183"/>
      <c r="T246" s="184"/>
      <c r="AT246" s="178" t="s">
        <v>144</v>
      </c>
      <c r="AU246" s="178" t="s">
        <v>84</v>
      </c>
      <c r="AV246" s="11" t="s">
        <v>84</v>
      </c>
      <c r="AW246" s="11" t="s">
        <v>35</v>
      </c>
      <c r="AX246" s="11" t="s">
        <v>82</v>
      </c>
      <c r="AY246" s="178" t="s">
        <v>131</v>
      </c>
    </row>
    <row r="247" s="1" customFormat="1" ht="20.4" customHeight="1">
      <c r="B247" s="160"/>
      <c r="C247" s="161" t="s">
        <v>362</v>
      </c>
      <c r="D247" s="161" t="s">
        <v>133</v>
      </c>
      <c r="E247" s="162" t="s">
        <v>363</v>
      </c>
      <c r="F247" s="163" t="s">
        <v>364</v>
      </c>
      <c r="G247" s="164" t="s">
        <v>365</v>
      </c>
      <c r="H247" s="165">
        <v>30</v>
      </c>
      <c r="I247" s="166"/>
      <c r="J247" s="167">
        <f>ROUND(I247*H247,2)</f>
        <v>0</v>
      </c>
      <c r="K247" s="163" t="s">
        <v>137</v>
      </c>
      <c r="L247" s="33"/>
      <c r="M247" s="168" t="s">
        <v>3</v>
      </c>
      <c r="N247" s="169" t="s">
        <v>45</v>
      </c>
      <c r="O247" s="63"/>
      <c r="P247" s="170">
        <f>O247*H247</f>
        <v>0</v>
      </c>
      <c r="Q247" s="170">
        <v>0.0066</v>
      </c>
      <c r="R247" s="170">
        <f>Q247*H247</f>
        <v>0.19800000000000001</v>
      </c>
      <c r="S247" s="170">
        <v>0</v>
      </c>
      <c r="T247" s="171">
        <f>S247*H247</f>
        <v>0</v>
      </c>
      <c r="AR247" s="15" t="s">
        <v>138</v>
      </c>
      <c r="AT247" s="15" t="s">
        <v>133</v>
      </c>
      <c r="AU247" s="15" t="s">
        <v>84</v>
      </c>
      <c r="AY247" s="15" t="s">
        <v>131</v>
      </c>
      <c r="BE247" s="172">
        <f>IF(N247="základní",J247,0)</f>
        <v>0</v>
      </c>
      <c r="BF247" s="172">
        <f>IF(N247="snížená",J247,0)</f>
        <v>0</v>
      </c>
      <c r="BG247" s="172">
        <f>IF(N247="zákl. přenesená",J247,0)</f>
        <v>0</v>
      </c>
      <c r="BH247" s="172">
        <f>IF(N247="sníž. přenesená",J247,0)</f>
        <v>0</v>
      </c>
      <c r="BI247" s="172">
        <f>IF(N247="nulová",J247,0)</f>
        <v>0</v>
      </c>
      <c r="BJ247" s="15" t="s">
        <v>82</v>
      </c>
      <c r="BK247" s="172">
        <f>ROUND(I247*H247,2)</f>
        <v>0</v>
      </c>
      <c r="BL247" s="15" t="s">
        <v>138</v>
      </c>
      <c r="BM247" s="15" t="s">
        <v>366</v>
      </c>
    </row>
    <row r="248" s="1" customFormat="1">
      <c r="B248" s="33"/>
      <c r="D248" s="173" t="s">
        <v>140</v>
      </c>
      <c r="F248" s="174" t="s">
        <v>367</v>
      </c>
      <c r="I248" s="106"/>
      <c r="L248" s="33"/>
      <c r="M248" s="175"/>
      <c r="N248" s="63"/>
      <c r="O248" s="63"/>
      <c r="P248" s="63"/>
      <c r="Q248" s="63"/>
      <c r="R248" s="63"/>
      <c r="S248" s="63"/>
      <c r="T248" s="64"/>
      <c r="AT248" s="15" t="s">
        <v>140</v>
      </c>
      <c r="AU248" s="15" t="s">
        <v>84</v>
      </c>
    </row>
    <row r="249" s="1" customFormat="1">
      <c r="B249" s="33"/>
      <c r="D249" s="173" t="s">
        <v>142</v>
      </c>
      <c r="F249" s="176" t="s">
        <v>368</v>
      </c>
      <c r="I249" s="106"/>
      <c r="L249" s="33"/>
      <c r="M249" s="175"/>
      <c r="N249" s="63"/>
      <c r="O249" s="63"/>
      <c r="P249" s="63"/>
      <c r="Q249" s="63"/>
      <c r="R249" s="63"/>
      <c r="S249" s="63"/>
      <c r="T249" s="64"/>
      <c r="AT249" s="15" t="s">
        <v>142</v>
      </c>
      <c r="AU249" s="15" t="s">
        <v>84</v>
      </c>
    </row>
    <row r="250" s="1" customFormat="1" ht="20.4" customHeight="1">
      <c r="B250" s="160"/>
      <c r="C250" s="185" t="s">
        <v>369</v>
      </c>
      <c r="D250" s="185" t="s">
        <v>335</v>
      </c>
      <c r="E250" s="186" t="s">
        <v>370</v>
      </c>
      <c r="F250" s="187" t="s">
        <v>371</v>
      </c>
      <c r="G250" s="188" t="s">
        <v>365</v>
      </c>
      <c r="H250" s="189">
        <v>9</v>
      </c>
      <c r="I250" s="190"/>
      <c r="J250" s="191">
        <f>ROUND(I250*H250,2)</f>
        <v>0</v>
      </c>
      <c r="K250" s="187" t="s">
        <v>137</v>
      </c>
      <c r="L250" s="192"/>
      <c r="M250" s="193" t="s">
        <v>3</v>
      </c>
      <c r="N250" s="194" t="s">
        <v>45</v>
      </c>
      <c r="O250" s="63"/>
      <c r="P250" s="170">
        <f>O250*H250</f>
        <v>0</v>
      </c>
      <c r="Q250" s="170">
        <v>0.027</v>
      </c>
      <c r="R250" s="170">
        <f>Q250*H250</f>
        <v>0.24299999999999999</v>
      </c>
      <c r="S250" s="170">
        <v>0</v>
      </c>
      <c r="T250" s="171">
        <f>S250*H250</f>
        <v>0</v>
      </c>
      <c r="AR250" s="15" t="s">
        <v>183</v>
      </c>
      <c r="AT250" s="15" t="s">
        <v>335</v>
      </c>
      <c r="AU250" s="15" t="s">
        <v>84</v>
      </c>
      <c r="AY250" s="15" t="s">
        <v>131</v>
      </c>
      <c r="BE250" s="172">
        <f>IF(N250="základní",J250,0)</f>
        <v>0</v>
      </c>
      <c r="BF250" s="172">
        <f>IF(N250="snížená",J250,0)</f>
        <v>0</v>
      </c>
      <c r="BG250" s="172">
        <f>IF(N250="zákl. přenesená",J250,0)</f>
        <v>0</v>
      </c>
      <c r="BH250" s="172">
        <f>IF(N250="sníž. přenesená",J250,0)</f>
        <v>0</v>
      </c>
      <c r="BI250" s="172">
        <f>IF(N250="nulová",J250,0)</f>
        <v>0</v>
      </c>
      <c r="BJ250" s="15" t="s">
        <v>82</v>
      </c>
      <c r="BK250" s="172">
        <f>ROUND(I250*H250,2)</f>
        <v>0</v>
      </c>
      <c r="BL250" s="15" t="s">
        <v>138</v>
      </c>
      <c r="BM250" s="15" t="s">
        <v>372</v>
      </c>
    </row>
    <row r="251" s="1" customFormat="1">
      <c r="B251" s="33"/>
      <c r="D251" s="173" t="s">
        <v>140</v>
      </c>
      <c r="F251" s="174" t="s">
        <v>371</v>
      </c>
      <c r="I251" s="106"/>
      <c r="L251" s="33"/>
      <c r="M251" s="175"/>
      <c r="N251" s="63"/>
      <c r="O251" s="63"/>
      <c r="P251" s="63"/>
      <c r="Q251" s="63"/>
      <c r="R251" s="63"/>
      <c r="S251" s="63"/>
      <c r="T251" s="64"/>
      <c r="AT251" s="15" t="s">
        <v>140</v>
      </c>
      <c r="AU251" s="15" t="s">
        <v>84</v>
      </c>
    </row>
    <row r="252" s="1" customFormat="1" ht="14.4" customHeight="1">
      <c r="B252" s="160"/>
      <c r="C252" s="185" t="s">
        <v>373</v>
      </c>
      <c r="D252" s="185" t="s">
        <v>335</v>
      </c>
      <c r="E252" s="186" t="s">
        <v>374</v>
      </c>
      <c r="F252" s="187" t="s">
        <v>375</v>
      </c>
      <c r="G252" s="188" t="s">
        <v>365</v>
      </c>
      <c r="H252" s="189">
        <v>2</v>
      </c>
      <c r="I252" s="190"/>
      <c r="J252" s="191">
        <f>ROUND(I252*H252,2)</f>
        <v>0</v>
      </c>
      <c r="K252" s="187" t="s">
        <v>3</v>
      </c>
      <c r="L252" s="192"/>
      <c r="M252" s="193" t="s">
        <v>3</v>
      </c>
      <c r="N252" s="194" t="s">
        <v>45</v>
      </c>
      <c r="O252" s="63"/>
      <c r="P252" s="170">
        <f>O252*H252</f>
        <v>0</v>
      </c>
      <c r="Q252" s="170">
        <v>0.050999999999999997</v>
      </c>
      <c r="R252" s="170">
        <f>Q252*H252</f>
        <v>0.10199999999999999</v>
      </c>
      <c r="S252" s="170">
        <v>0</v>
      </c>
      <c r="T252" s="171">
        <f>S252*H252</f>
        <v>0</v>
      </c>
      <c r="AR252" s="15" t="s">
        <v>183</v>
      </c>
      <c r="AT252" s="15" t="s">
        <v>335</v>
      </c>
      <c r="AU252" s="15" t="s">
        <v>84</v>
      </c>
      <c r="AY252" s="15" t="s">
        <v>131</v>
      </c>
      <c r="BE252" s="172">
        <f>IF(N252="základní",J252,0)</f>
        <v>0</v>
      </c>
      <c r="BF252" s="172">
        <f>IF(N252="snížená",J252,0)</f>
        <v>0</v>
      </c>
      <c r="BG252" s="172">
        <f>IF(N252="zákl. přenesená",J252,0)</f>
        <v>0</v>
      </c>
      <c r="BH252" s="172">
        <f>IF(N252="sníž. přenesená",J252,0)</f>
        <v>0</v>
      </c>
      <c r="BI252" s="172">
        <f>IF(N252="nulová",J252,0)</f>
        <v>0</v>
      </c>
      <c r="BJ252" s="15" t="s">
        <v>82</v>
      </c>
      <c r="BK252" s="172">
        <f>ROUND(I252*H252,2)</f>
        <v>0</v>
      </c>
      <c r="BL252" s="15" t="s">
        <v>138</v>
      </c>
      <c r="BM252" s="15" t="s">
        <v>376</v>
      </c>
    </row>
    <row r="253" s="1" customFormat="1">
      <c r="B253" s="33"/>
      <c r="D253" s="173" t="s">
        <v>140</v>
      </c>
      <c r="F253" s="174" t="s">
        <v>377</v>
      </c>
      <c r="I253" s="106"/>
      <c r="L253" s="33"/>
      <c r="M253" s="175"/>
      <c r="N253" s="63"/>
      <c r="O253" s="63"/>
      <c r="P253" s="63"/>
      <c r="Q253" s="63"/>
      <c r="R253" s="63"/>
      <c r="S253" s="63"/>
      <c r="T253" s="64"/>
      <c r="AT253" s="15" t="s">
        <v>140</v>
      </c>
      <c r="AU253" s="15" t="s">
        <v>84</v>
      </c>
    </row>
    <row r="254" s="1" customFormat="1" ht="14.4" customHeight="1">
      <c r="B254" s="160"/>
      <c r="C254" s="185" t="s">
        <v>378</v>
      </c>
      <c r="D254" s="185" t="s">
        <v>335</v>
      </c>
      <c r="E254" s="186" t="s">
        <v>379</v>
      </c>
      <c r="F254" s="187" t="s">
        <v>375</v>
      </c>
      <c r="G254" s="188" t="s">
        <v>365</v>
      </c>
      <c r="H254" s="189">
        <v>11</v>
      </c>
      <c r="I254" s="190"/>
      <c r="J254" s="191">
        <f>ROUND(I254*H254,2)</f>
        <v>0</v>
      </c>
      <c r="K254" s="187" t="s">
        <v>3</v>
      </c>
      <c r="L254" s="192"/>
      <c r="M254" s="193" t="s">
        <v>3</v>
      </c>
      <c r="N254" s="194" t="s">
        <v>45</v>
      </c>
      <c r="O254" s="63"/>
      <c r="P254" s="170">
        <f>O254*H254</f>
        <v>0</v>
      </c>
      <c r="Q254" s="170">
        <v>0.050999999999999997</v>
      </c>
      <c r="R254" s="170">
        <f>Q254*H254</f>
        <v>0.56099999999999994</v>
      </c>
      <c r="S254" s="170">
        <v>0</v>
      </c>
      <c r="T254" s="171">
        <f>S254*H254</f>
        <v>0</v>
      </c>
      <c r="AR254" s="15" t="s">
        <v>183</v>
      </c>
      <c r="AT254" s="15" t="s">
        <v>335</v>
      </c>
      <c r="AU254" s="15" t="s">
        <v>84</v>
      </c>
      <c r="AY254" s="15" t="s">
        <v>131</v>
      </c>
      <c r="BE254" s="172">
        <f>IF(N254="základní",J254,0)</f>
        <v>0</v>
      </c>
      <c r="BF254" s="172">
        <f>IF(N254="snížená",J254,0)</f>
        <v>0</v>
      </c>
      <c r="BG254" s="172">
        <f>IF(N254="zákl. přenesená",J254,0)</f>
        <v>0</v>
      </c>
      <c r="BH254" s="172">
        <f>IF(N254="sníž. přenesená",J254,0)</f>
        <v>0</v>
      </c>
      <c r="BI254" s="172">
        <f>IF(N254="nulová",J254,0)</f>
        <v>0</v>
      </c>
      <c r="BJ254" s="15" t="s">
        <v>82</v>
      </c>
      <c r="BK254" s="172">
        <f>ROUND(I254*H254,2)</f>
        <v>0</v>
      </c>
      <c r="BL254" s="15" t="s">
        <v>138</v>
      </c>
      <c r="BM254" s="15" t="s">
        <v>380</v>
      </c>
    </row>
    <row r="255" s="1" customFormat="1">
      <c r="B255" s="33"/>
      <c r="D255" s="173" t="s">
        <v>140</v>
      </c>
      <c r="F255" s="174" t="s">
        <v>381</v>
      </c>
      <c r="I255" s="106"/>
      <c r="L255" s="33"/>
      <c r="M255" s="175"/>
      <c r="N255" s="63"/>
      <c r="O255" s="63"/>
      <c r="P255" s="63"/>
      <c r="Q255" s="63"/>
      <c r="R255" s="63"/>
      <c r="S255" s="63"/>
      <c r="T255" s="64"/>
      <c r="AT255" s="15" t="s">
        <v>140</v>
      </c>
      <c r="AU255" s="15" t="s">
        <v>84</v>
      </c>
    </row>
    <row r="256" s="1" customFormat="1" ht="20.4" customHeight="1">
      <c r="B256" s="160"/>
      <c r="C256" s="185" t="s">
        <v>382</v>
      </c>
      <c r="D256" s="185" t="s">
        <v>335</v>
      </c>
      <c r="E256" s="186" t="s">
        <v>383</v>
      </c>
      <c r="F256" s="187" t="s">
        <v>375</v>
      </c>
      <c r="G256" s="188" t="s">
        <v>365</v>
      </c>
      <c r="H256" s="189">
        <v>2</v>
      </c>
      <c r="I256" s="190"/>
      <c r="J256" s="191">
        <f>ROUND(I256*H256,2)</f>
        <v>0</v>
      </c>
      <c r="K256" s="187" t="s">
        <v>137</v>
      </c>
      <c r="L256" s="192"/>
      <c r="M256" s="193" t="s">
        <v>3</v>
      </c>
      <c r="N256" s="194" t="s">
        <v>45</v>
      </c>
      <c r="O256" s="63"/>
      <c r="P256" s="170">
        <f>O256*H256</f>
        <v>0</v>
      </c>
      <c r="Q256" s="170">
        <v>0.050999999999999997</v>
      </c>
      <c r="R256" s="170">
        <f>Q256*H256</f>
        <v>0.10199999999999999</v>
      </c>
      <c r="S256" s="170">
        <v>0</v>
      </c>
      <c r="T256" s="171">
        <f>S256*H256</f>
        <v>0</v>
      </c>
      <c r="AR256" s="15" t="s">
        <v>183</v>
      </c>
      <c r="AT256" s="15" t="s">
        <v>335</v>
      </c>
      <c r="AU256" s="15" t="s">
        <v>84</v>
      </c>
      <c r="AY256" s="15" t="s">
        <v>131</v>
      </c>
      <c r="BE256" s="172">
        <f>IF(N256="základní",J256,0)</f>
        <v>0</v>
      </c>
      <c r="BF256" s="172">
        <f>IF(N256="snížená",J256,0)</f>
        <v>0</v>
      </c>
      <c r="BG256" s="172">
        <f>IF(N256="zákl. přenesená",J256,0)</f>
        <v>0</v>
      </c>
      <c r="BH256" s="172">
        <f>IF(N256="sníž. přenesená",J256,0)</f>
        <v>0</v>
      </c>
      <c r="BI256" s="172">
        <f>IF(N256="nulová",J256,0)</f>
        <v>0</v>
      </c>
      <c r="BJ256" s="15" t="s">
        <v>82</v>
      </c>
      <c r="BK256" s="172">
        <f>ROUND(I256*H256,2)</f>
        <v>0</v>
      </c>
      <c r="BL256" s="15" t="s">
        <v>138</v>
      </c>
      <c r="BM256" s="15" t="s">
        <v>384</v>
      </c>
    </row>
    <row r="257" s="1" customFormat="1">
      <c r="B257" s="33"/>
      <c r="D257" s="173" t="s">
        <v>140</v>
      </c>
      <c r="F257" s="174" t="s">
        <v>375</v>
      </c>
      <c r="I257" s="106"/>
      <c r="L257" s="33"/>
      <c r="M257" s="175"/>
      <c r="N257" s="63"/>
      <c r="O257" s="63"/>
      <c r="P257" s="63"/>
      <c r="Q257" s="63"/>
      <c r="R257" s="63"/>
      <c r="S257" s="63"/>
      <c r="T257" s="64"/>
      <c r="AT257" s="15" t="s">
        <v>140</v>
      </c>
      <c r="AU257" s="15" t="s">
        <v>84</v>
      </c>
    </row>
    <row r="258" s="1" customFormat="1" ht="14.4" customHeight="1">
      <c r="B258" s="160"/>
      <c r="C258" s="185" t="s">
        <v>385</v>
      </c>
      <c r="D258" s="185" t="s">
        <v>335</v>
      </c>
      <c r="E258" s="186" t="s">
        <v>386</v>
      </c>
      <c r="F258" s="187" t="s">
        <v>375</v>
      </c>
      <c r="G258" s="188" t="s">
        <v>365</v>
      </c>
      <c r="H258" s="189">
        <v>6</v>
      </c>
      <c r="I258" s="190"/>
      <c r="J258" s="191">
        <f>ROUND(I258*H258,2)</f>
        <v>0</v>
      </c>
      <c r="K258" s="187" t="s">
        <v>3</v>
      </c>
      <c r="L258" s="192"/>
      <c r="M258" s="193" t="s">
        <v>3</v>
      </c>
      <c r="N258" s="194" t="s">
        <v>45</v>
      </c>
      <c r="O258" s="63"/>
      <c r="P258" s="170">
        <f>O258*H258</f>
        <v>0</v>
      </c>
      <c r="Q258" s="170">
        <v>0.050999999999999997</v>
      </c>
      <c r="R258" s="170">
        <f>Q258*H258</f>
        <v>0.30599999999999999</v>
      </c>
      <c r="S258" s="170">
        <v>0</v>
      </c>
      <c r="T258" s="171">
        <f>S258*H258</f>
        <v>0</v>
      </c>
      <c r="AR258" s="15" t="s">
        <v>183</v>
      </c>
      <c r="AT258" s="15" t="s">
        <v>335</v>
      </c>
      <c r="AU258" s="15" t="s">
        <v>84</v>
      </c>
      <c r="AY258" s="15" t="s">
        <v>131</v>
      </c>
      <c r="BE258" s="172">
        <f>IF(N258="základní",J258,0)</f>
        <v>0</v>
      </c>
      <c r="BF258" s="172">
        <f>IF(N258="snížená",J258,0)</f>
        <v>0</v>
      </c>
      <c r="BG258" s="172">
        <f>IF(N258="zákl. přenesená",J258,0)</f>
        <v>0</v>
      </c>
      <c r="BH258" s="172">
        <f>IF(N258="sníž. přenesená",J258,0)</f>
        <v>0</v>
      </c>
      <c r="BI258" s="172">
        <f>IF(N258="nulová",J258,0)</f>
        <v>0</v>
      </c>
      <c r="BJ258" s="15" t="s">
        <v>82</v>
      </c>
      <c r="BK258" s="172">
        <f>ROUND(I258*H258,2)</f>
        <v>0</v>
      </c>
      <c r="BL258" s="15" t="s">
        <v>138</v>
      </c>
      <c r="BM258" s="15" t="s">
        <v>387</v>
      </c>
    </row>
    <row r="259" s="1" customFormat="1">
      <c r="B259" s="33"/>
      <c r="D259" s="173" t="s">
        <v>140</v>
      </c>
      <c r="F259" s="174" t="s">
        <v>388</v>
      </c>
      <c r="I259" s="106"/>
      <c r="L259" s="33"/>
      <c r="M259" s="175"/>
      <c r="N259" s="63"/>
      <c r="O259" s="63"/>
      <c r="P259" s="63"/>
      <c r="Q259" s="63"/>
      <c r="R259" s="63"/>
      <c r="S259" s="63"/>
      <c r="T259" s="64"/>
      <c r="AT259" s="15" t="s">
        <v>140</v>
      </c>
      <c r="AU259" s="15" t="s">
        <v>84</v>
      </c>
    </row>
    <row r="260" s="1" customFormat="1" ht="20.4" customHeight="1">
      <c r="B260" s="160"/>
      <c r="C260" s="161" t="s">
        <v>389</v>
      </c>
      <c r="D260" s="161" t="s">
        <v>133</v>
      </c>
      <c r="E260" s="162" t="s">
        <v>390</v>
      </c>
      <c r="F260" s="163" t="s">
        <v>391</v>
      </c>
      <c r="G260" s="164" t="s">
        <v>214</v>
      </c>
      <c r="H260" s="165">
        <v>3.1499999999999999</v>
      </c>
      <c r="I260" s="166"/>
      <c r="J260" s="167">
        <f>ROUND(I260*H260,2)</f>
        <v>0</v>
      </c>
      <c r="K260" s="163" t="s">
        <v>137</v>
      </c>
      <c r="L260" s="33"/>
      <c r="M260" s="168" t="s">
        <v>3</v>
      </c>
      <c r="N260" s="169" t="s">
        <v>45</v>
      </c>
      <c r="O260" s="63"/>
      <c r="P260" s="170">
        <f>O260*H260</f>
        <v>0</v>
      </c>
      <c r="Q260" s="170">
        <v>2.234</v>
      </c>
      <c r="R260" s="170">
        <f>Q260*H260</f>
        <v>7.0370999999999997</v>
      </c>
      <c r="S260" s="170">
        <v>0</v>
      </c>
      <c r="T260" s="171">
        <f>S260*H260</f>
        <v>0</v>
      </c>
      <c r="AR260" s="15" t="s">
        <v>138</v>
      </c>
      <c r="AT260" s="15" t="s">
        <v>133</v>
      </c>
      <c r="AU260" s="15" t="s">
        <v>84</v>
      </c>
      <c r="AY260" s="15" t="s">
        <v>131</v>
      </c>
      <c r="BE260" s="172">
        <f>IF(N260="základní",J260,0)</f>
        <v>0</v>
      </c>
      <c r="BF260" s="172">
        <f>IF(N260="snížená",J260,0)</f>
        <v>0</v>
      </c>
      <c r="BG260" s="172">
        <f>IF(N260="zákl. přenesená",J260,0)</f>
        <v>0</v>
      </c>
      <c r="BH260" s="172">
        <f>IF(N260="sníž. přenesená",J260,0)</f>
        <v>0</v>
      </c>
      <c r="BI260" s="172">
        <f>IF(N260="nulová",J260,0)</f>
        <v>0</v>
      </c>
      <c r="BJ260" s="15" t="s">
        <v>82</v>
      </c>
      <c r="BK260" s="172">
        <f>ROUND(I260*H260,2)</f>
        <v>0</v>
      </c>
      <c r="BL260" s="15" t="s">
        <v>138</v>
      </c>
      <c r="BM260" s="15" t="s">
        <v>392</v>
      </c>
    </row>
    <row r="261" s="1" customFormat="1">
      <c r="B261" s="33"/>
      <c r="D261" s="173" t="s">
        <v>140</v>
      </c>
      <c r="F261" s="174" t="s">
        <v>393</v>
      </c>
      <c r="I261" s="106"/>
      <c r="L261" s="33"/>
      <c r="M261" s="175"/>
      <c r="N261" s="63"/>
      <c r="O261" s="63"/>
      <c r="P261" s="63"/>
      <c r="Q261" s="63"/>
      <c r="R261" s="63"/>
      <c r="S261" s="63"/>
      <c r="T261" s="64"/>
      <c r="AT261" s="15" t="s">
        <v>140</v>
      </c>
      <c r="AU261" s="15" t="s">
        <v>84</v>
      </c>
    </row>
    <row r="262" s="1" customFormat="1">
      <c r="B262" s="33"/>
      <c r="D262" s="173" t="s">
        <v>142</v>
      </c>
      <c r="F262" s="176" t="s">
        <v>394</v>
      </c>
      <c r="I262" s="106"/>
      <c r="L262" s="33"/>
      <c r="M262" s="175"/>
      <c r="N262" s="63"/>
      <c r="O262" s="63"/>
      <c r="P262" s="63"/>
      <c r="Q262" s="63"/>
      <c r="R262" s="63"/>
      <c r="S262" s="63"/>
      <c r="T262" s="64"/>
      <c r="AT262" s="15" t="s">
        <v>142</v>
      </c>
      <c r="AU262" s="15" t="s">
        <v>84</v>
      </c>
    </row>
    <row r="263" s="11" customFormat="1">
      <c r="B263" s="177"/>
      <c r="D263" s="173" t="s">
        <v>144</v>
      </c>
      <c r="E263" s="178" t="s">
        <v>3</v>
      </c>
      <c r="F263" s="179" t="s">
        <v>395</v>
      </c>
      <c r="H263" s="180">
        <v>3.1499999999999999</v>
      </c>
      <c r="I263" s="181"/>
      <c r="L263" s="177"/>
      <c r="M263" s="182"/>
      <c r="N263" s="183"/>
      <c r="O263" s="183"/>
      <c r="P263" s="183"/>
      <c r="Q263" s="183"/>
      <c r="R263" s="183"/>
      <c r="S263" s="183"/>
      <c r="T263" s="184"/>
      <c r="AT263" s="178" t="s">
        <v>144</v>
      </c>
      <c r="AU263" s="178" t="s">
        <v>84</v>
      </c>
      <c r="AV263" s="11" t="s">
        <v>84</v>
      </c>
      <c r="AW263" s="11" t="s">
        <v>35</v>
      </c>
      <c r="AX263" s="11" t="s">
        <v>82</v>
      </c>
      <c r="AY263" s="178" t="s">
        <v>131</v>
      </c>
    </row>
    <row r="264" s="10" customFormat="1" ht="22.8" customHeight="1">
      <c r="B264" s="147"/>
      <c r="D264" s="148" t="s">
        <v>73</v>
      </c>
      <c r="E264" s="158" t="s">
        <v>163</v>
      </c>
      <c r="F264" s="158" t="s">
        <v>396</v>
      </c>
      <c r="I264" s="150"/>
      <c r="J264" s="159">
        <f>BK264</f>
        <v>0</v>
      </c>
      <c r="L264" s="147"/>
      <c r="M264" s="152"/>
      <c r="N264" s="153"/>
      <c r="O264" s="153"/>
      <c r="P264" s="154">
        <f>SUM(P265:P286)</f>
        <v>0</v>
      </c>
      <c r="Q264" s="153"/>
      <c r="R264" s="154">
        <f>SUM(R265:R286)</f>
        <v>0</v>
      </c>
      <c r="S264" s="153"/>
      <c r="T264" s="155">
        <f>SUM(T265:T286)</f>
        <v>0</v>
      </c>
      <c r="AR264" s="148" t="s">
        <v>82</v>
      </c>
      <c r="AT264" s="156" t="s">
        <v>73</v>
      </c>
      <c r="AU264" s="156" t="s">
        <v>82</v>
      </c>
      <c r="AY264" s="148" t="s">
        <v>131</v>
      </c>
      <c r="BK264" s="157">
        <f>SUM(BK265:BK286)</f>
        <v>0</v>
      </c>
    </row>
    <row r="265" s="1" customFormat="1" ht="20.4" customHeight="1">
      <c r="B265" s="160"/>
      <c r="C265" s="161" t="s">
        <v>397</v>
      </c>
      <c r="D265" s="161" t="s">
        <v>133</v>
      </c>
      <c r="E265" s="162" t="s">
        <v>398</v>
      </c>
      <c r="F265" s="163" t="s">
        <v>399</v>
      </c>
      <c r="G265" s="164" t="s">
        <v>136</v>
      </c>
      <c r="H265" s="165">
        <v>485.39999999999998</v>
      </c>
      <c r="I265" s="166"/>
      <c r="J265" s="167">
        <f>ROUND(I265*H265,2)</f>
        <v>0</v>
      </c>
      <c r="K265" s="163" t="s">
        <v>137</v>
      </c>
      <c r="L265" s="33"/>
      <c r="M265" s="168" t="s">
        <v>3</v>
      </c>
      <c r="N265" s="169" t="s">
        <v>45</v>
      </c>
      <c r="O265" s="63"/>
      <c r="P265" s="170">
        <f>O265*H265</f>
        <v>0</v>
      </c>
      <c r="Q265" s="170">
        <v>0</v>
      </c>
      <c r="R265" s="170">
        <f>Q265*H265</f>
        <v>0</v>
      </c>
      <c r="S265" s="170">
        <v>0</v>
      </c>
      <c r="T265" s="171">
        <f>S265*H265</f>
        <v>0</v>
      </c>
      <c r="AR265" s="15" t="s">
        <v>138</v>
      </c>
      <c r="AT265" s="15" t="s">
        <v>133</v>
      </c>
      <c r="AU265" s="15" t="s">
        <v>84</v>
      </c>
      <c r="AY265" s="15" t="s">
        <v>131</v>
      </c>
      <c r="BE265" s="172">
        <f>IF(N265="základní",J265,0)</f>
        <v>0</v>
      </c>
      <c r="BF265" s="172">
        <f>IF(N265="snížená",J265,0)</f>
        <v>0</v>
      </c>
      <c r="BG265" s="172">
        <f>IF(N265="zákl. přenesená",J265,0)</f>
        <v>0</v>
      </c>
      <c r="BH265" s="172">
        <f>IF(N265="sníž. přenesená",J265,0)</f>
        <v>0</v>
      </c>
      <c r="BI265" s="172">
        <f>IF(N265="nulová",J265,0)</f>
        <v>0</v>
      </c>
      <c r="BJ265" s="15" t="s">
        <v>82</v>
      </c>
      <c r="BK265" s="172">
        <f>ROUND(I265*H265,2)</f>
        <v>0</v>
      </c>
      <c r="BL265" s="15" t="s">
        <v>138</v>
      </c>
      <c r="BM265" s="15" t="s">
        <v>400</v>
      </c>
    </row>
    <row r="266" s="1" customFormat="1">
      <c r="B266" s="33"/>
      <c r="D266" s="173" t="s">
        <v>140</v>
      </c>
      <c r="F266" s="174" t="s">
        <v>401</v>
      </c>
      <c r="I266" s="106"/>
      <c r="L266" s="33"/>
      <c r="M266" s="175"/>
      <c r="N266" s="63"/>
      <c r="O266" s="63"/>
      <c r="P266" s="63"/>
      <c r="Q266" s="63"/>
      <c r="R266" s="63"/>
      <c r="S266" s="63"/>
      <c r="T266" s="64"/>
      <c r="AT266" s="15" t="s">
        <v>140</v>
      </c>
      <c r="AU266" s="15" t="s">
        <v>84</v>
      </c>
    </row>
    <row r="267" s="11" customFormat="1">
      <c r="B267" s="177"/>
      <c r="D267" s="173" t="s">
        <v>144</v>
      </c>
      <c r="E267" s="178" t="s">
        <v>3</v>
      </c>
      <c r="F267" s="179" t="s">
        <v>157</v>
      </c>
      <c r="H267" s="180">
        <v>485.39999999999998</v>
      </c>
      <c r="I267" s="181"/>
      <c r="L267" s="177"/>
      <c r="M267" s="182"/>
      <c r="N267" s="183"/>
      <c r="O267" s="183"/>
      <c r="P267" s="183"/>
      <c r="Q267" s="183"/>
      <c r="R267" s="183"/>
      <c r="S267" s="183"/>
      <c r="T267" s="184"/>
      <c r="AT267" s="178" t="s">
        <v>144</v>
      </c>
      <c r="AU267" s="178" t="s">
        <v>84</v>
      </c>
      <c r="AV267" s="11" t="s">
        <v>84</v>
      </c>
      <c r="AW267" s="11" t="s">
        <v>35</v>
      </c>
      <c r="AX267" s="11" t="s">
        <v>82</v>
      </c>
      <c r="AY267" s="178" t="s">
        <v>131</v>
      </c>
    </row>
    <row r="268" s="1" customFormat="1" ht="20.4" customHeight="1">
      <c r="B268" s="160"/>
      <c r="C268" s="161" t="s">
        <v>402</v>
      </c>
      <c r="D268" s="161" t="s">
        <v>133</v>
      </c>
      <c r="E268" s="162" t="s">
        <v>403</v>
      </c>
      <c r="F268" s="163" t="s">
        <v>404</v>
      </c>
      <c r="G268" s="164" t="s">
        <v>136</v>
      </c>
      <c r="H268" s="165">
        <v>724.79999999999995</v>
      </c>
      <c r="I268" s="166"/>
      <c r="J268" s="167">
        <f>ROUND(I268*H268,2)</f>
        <v>0</v>
      </c>
      <c r="K268" s="163" t="s">
        <v>137</v>
      </c>
      <c r="L268" s="33"/>
      <c r="M268" s="168" t="s">
        <v>3</v>
      </c>
      <c r="N268" s="169" t="s">
        <v>45</v>
      </c>
      <c r="O268" s="63"/>
      <c r="P268" s="170">
        <f>O268*H268</f>
        <v>0</v>
      </c>
      <c r="Q268" s="170">
        <v>0</v>
      </c>
      <c r="R268" s="170">
        <f>Q268*H268</f>
        <v>0</v>
      </c>
      <c r="S268" s="170">
        <v>0</v>
      </c>
      <c r="T268" s="171">
        <f>S268*H268</f>
        <v>0</v>
      </c>
      <c r="AR268" s="15" t="s">
        <v>138</v>
      </c>
      <c r="AT268" s="15" t="s">
        <v>133</v>
      </c>
      <c r="AU268" s="15" t="s">
        <v>84</v>
      </c>
      <c r="AY268" s="15" t="s">
        <v>131</v>
      </c>
      <c r="BE268" s="172">
        <f>IF(N268="základní",J268,0)</f>
        <v>0</v>
      </c>
      <c r="BF268" s="172">
        <f>IF(N268="snížená",J268,0)</f>
        <v>0</v>
      </c>
      <c r="BG268" s="172">
        <f>IF(N268="zákl. přenesená",J268,0)</f>
        <v>0</v>
      </c>
      <c r="BH268" s="172">
        <f>IF(N268="sníž. přenesená",J268,0)</f>
        <v>0</v>
      </c>
      <c r="BI268" s="172">
        <f>IF(N268="nulová",J268,0)</f>
        <v>0</v>
      </c>
      <c r="BJ268" s="15" t="s">
        <v>82</v>
      </c>
      <c r="BK268" s="172">
        <f>ROUND(I268*H268,2)</f>
        <v>0</v>
      </c>
      <c r="BL268" s="15" t="s">
        <v>138</v>
      </c>
      <c r="BM268" s="15" t="s">
        <v>405</v>
      </c>
    </row>
    <row r="269" s="1" customFormat="1">
      <c r="B269" s="33"/>
      <c r="D269" s="173" t="s">
        <v>140</v>
      </c>
      <c r="F269" s="174" t="s">
        <v>406</v>
      </c>
      <c r="I269" s="106"/>
      <c r="L269" s="33"/>
      <c r="M269" s="175"/>
      <c r="N269" s="63"/>
      <c r="O269" s="63"/>
      <c r="P269" s="63"/>
      <c r="Q269" s="63"/>
      <c r="R269" s="63"/>
      <c r="S269" s="63"/>
      <c r="T269" s="64"/>
      <c r="AT269" s="15" t="s">
        <v>140</v>
      </c>
      <c r="AU269" s="15" t="s">
        <v>84</v>
      </c>
    </row>
    <row r="270" s="1" customFormat="1">
      <c r="B270" s="33"/>
      <c r="D270" s="173" t="s">
        <v>142</v>
      </c>
      <c r="F270" s="176" t="s">
        <v>407</v>
      </c>
      <c r="I270" s="106"/>
      <c r="L270" s="33"/>
      <c r="M270" s="175"/>
      <c r="N270" s="63"/>
      <c r="O270" s="63"/>
      <c r="P270" s="63"/>
      <c r="Q270" s="63"/>
      <c r="R270" s="63"/>
      <c r="S270" s="63"/>
      <c r="T270" s="64"/>
      <c r="AT270" s="15" t="s">
        <v>142</v>
      </c>
      <c r="AU270" s="15" t="s">
        <v>84</v>
      </c>
    </row>
    <row r="271" s="11" customFormat="1">
      <c r="B271" s="177"/>
      <c r="D271" s="173" t="s">
        <v>144</v>
      </c>
      <c r="E271" s="178" t="s">
        <v>3</v>
      </c>
      <c r="F271" s="179" t="s">
        <v>151</v>
      </c>
      <c r="H271" s="180">
        <v>724.79999999999995</v>
      </c>
      <c r="I271" s="181"/>
      <c r="L271" s="177"/>
      <c r="M271" s="182"/>
      <c r="N271" s="183"/>
      <c r="O271" s="183"/>
      <c r="P271" s="183"/>
      <c r="Q271" s="183"/>
      <c r="R271" s="183"/>
      <c r="S271" s="183"/>
      <c r="T271" s="184"/>
      <c r="AT271" s="178" t="s">
        <v>144</v>
      </c>
      <c r="AU271" s="178" t="s">
        <v>84</v>
      </c>
      <c r="AV271" s="11" t="s">
        <v>84</v>
      </c>
      <c r="AW271" s="11" t="s">
        <v>35</v>
      </c>
      <c r="AX271" s="11" t="s">
        <v>82</v>
      </c>
      <c r="AY271" s="178" t="s">
        <v>131</v>
      </c>
    </row>
    <row r="272" s="1" customFormat="1" ht="20.4" customHeight="1">
      <c r="B272" s="160"/>
      <c r="C272" s="161" t="s">
        <v>408</v>
      </c>
      <c r="D272" s="161" t="s">
        <v>133</v>
      </c>
      <c r="E272" s="162" t="s">
        <v>409</v>
      </c>
      <c r="F272" s="163" t="s">
        <v>410</v>
      </c>
      <c r="G272" s="164" t="s">
        <v>136</v>
      </c>
      <c r="H272" s="165">
        <v>964.20000000000005</v>
      </c>
      <c r="I272" s="166"/>
      <c r="J272" s="167">
        <f>ROUND(I272*H272,2)</f>
        <v>0</v>
      </c>
      <c r="K272" s="163" t="s">
        <v>137</v>
      </c>
      <c r="L272" s="33"/>
      <c r="M272" s="168" t="s">
        <v>3</v>
      </c>
      <c r="N272" s="169" t="s">
        <v>45</v>
      </c>
      <c r="O272" s="63"/>
      <c r="P272" s="170">
        <f>O272*H272</f>
        <v>0</v>
      </c>
      <c r="Q272" s="170">
        <v>0</v>
      </c>
      <c r="R272" s="170">
        <f>Q272*H272</f>
        <v>0</v>
      </c>
      <c r="S272" s="170">
        <v>0</v>
      </c>
      <c r="T272" s="171">
        <f>S272*H272</f>
        <v>0</v>
      </c>
      <c r="AR272" s="15" t="s">
        <v>138</v>
      </c>
      <c r="AT272" s="15" t="s">
        <v>133</v>
      </c>
      <c r="AU272" s="15" t="s">
        <v>84</v>
      </c>
      <c r="AY272" s="15" t="s">
        <v>131</v>
      </c>
      <c r="BE272" s="172">
        <f>IF(N272="základní",J272,0)</f>
        <v>0</v>
      </c>
      <c r="BF272" s="172">
        <f>IF(N272="snížená",J272,0)</f>
        <v>0</v>
      </c>
      <c r="BG272" s="172">
        <f>IF(N272="zákl. přenesená",J272,0)</f>
        <v>0</v>
      </c>
      <c r="BH272" s="172">
        <f>IF(N272="sníž. přenesená",J272,0)</f>
        <v>0</v>
      </c>
      <c r="BI272" s="172">
        <f>IF(N272="nulová",J272,0)</f>
        <v>0</v>
      </c>
      <c r="BJ272" s="15" t="s">
        <v>82</v>
      </c>
      <c r="BK272" s="172">
        <f>ROUND(I272*H272,2)</f>
        <v>0</v>
      </c>
      <c r="BL272" s="15" t="s">
        <v>138</v>
      </c>
      <c r="BM272" s="15" t="s">
        <v>411</v>
      </c>
    </row>
    <row r="273" s="1" customFormat="1">
      <c r="B273" s="33"/>
      <c r="D273" s="173" t="s">
        <v>140</v>
      </c>
      <c r="F273" s="174" t="s">
        <v>412</v>
      </c>
      <c r="I273" s="106"/>
      <c r="L273" s="33"/>
      <c r="M273" s="175"/>
      <c r="N273" s="63"/>
      <c r="O273" s="63"/>
      <c r="P273" s="63"/>
      <c r="Q273" s="63"/>
      <c r="R273" s="63"/>
      <c r="S273" s="63"/>
      <c r="T273" s="64"/>
      <c r="AT273" s="15" t="s">
        <v>140</v>
      </c>
      <c r="AU273" s="15" t="s">
        <v>84</v>
      </c>
    </row>
    <row r="274" s="1" customFormat="1">
      <c r="B274" s="33"/>
      <c r="D274" s="173" t="s">
        <v>142</v>
      </c>
      <c r="F274" s="176" t="s">
        <v>413</v>
      </c>
      <c r="I274" s="106"/>
      <c r="L274" s="33"/>
      <c r="M274" s="175"/>
      <c r="N274" s="63"/>
      <c r="O274" s="63"/>
      <c r="P274" s="63"/>
      <c r="Q274" s="63"/>
      <c r="R274" s="63"/>
      <c r="S274" s="63"/>
      <c r="T274" s="64"/>
      <c r="AT274" s="15" t="s">
        <v>142</v>
      </c>
      <c r="AU274" s="15" t="s">
        <v>84</v>
      </c>
    </row>
    <row r="275" s="11" customFormat="1">
      <c r="B275" s="177"/>
      <c r="D275" s="173" t="s">
        <v>144</v>
      </c>
      <c r="E275" s="178" t="s">
        <v>3</v>
      </c>
      <c r="F275" s="179" t="s">
        <v>145</v>
      </c>
      <c r="H275" s="180">
        <v>964.20000000000005</v>
      </c>
      <c r="I275" s="181"/>
      <c r="L275" s="177"/>
      <c r="M275" s="182"/>
      <c r="N275" s="183"/>
      <c r="O275" s="183"/>
      <c r="P275" s="183"/>
      <c r="Q275" s="183"/>
      <c r="R275" s="183"/>
      <c r="S275" s="183"/>
      <c r="T275" s="184"/>
      <c r="AT275" s="178" t="s">
        <v>144</v>
      </c>
      <c r="AU275" s="178" t="s">
        <v>84</v>
      </c>
      <c r="AV275" s="11" t="s">
        <v>84</v>
      </c>
      <c r="AW275" s="11" t="s">
        <v>35</v>
      </c>
      <c r="AX275" s="11" t="s">
        <v>82</v>
      </c>
      <c r="AY275" s="178" t="s">
        <v>131</v>
      </c>
    </row>
    <row r="276" s="1" customFormat="1" ht="20.4" customHeight="1">
      <c r="B276" s="160"/>
      <c r="C276" s="161" t="s">
        <v>414</v>
      </c>
      <c r="D276" s="161" t="s">
        <v>133</v>
      </c>
      <c r="E276" s="162" t="s">
        <v>415</v>
      </c>
      <c r="F276" s="163" t="s">
        <v>416</v>
      </c>
      <c r="G276" s="164" t="s">
        <v>136</v>
      </c>
      <c r="H276" s="165">
        <v>2633.4000000000001</v>
      </c>
      <c r="I276" s="166"/>
      <c r="J276" s="167">
        <f>ROUND(I276*H276,2)</f>
        <v>0</v>
      </c>
      <c r="K276" s="163" t="s">
        <v>137</v>
      </c>
      <c r="L276" s="33"/>
      <c r="M276" s="168" t="s">
        <v>3</v>
      </c>
      <c r="N276" s="169" t="s">
        <v>45</v>
      </c>
      <c r="O276" s="63"/>
      <c r="P276" s="170">
        <f>O276*H276</f>
        <v>0</v>
      </c>
      <c r="Q276" s="170">
        <v>0</v>
      </c>
      <c r="R276" s="170">
        <f>Q276*H276</f>
        <v>0</v>
      </c>
      <c r="S276" s="170">
        <v>0</v>
      </c>
      <c r="T276" s="171">
        <f>S276*H276</f>
        <v>0</v>
      </c>
      <c r="AR276" s="15" t="s">
        <v>138</v>
      </c>
      <c r="AT276" s="15" t="s">
        <v>133</v>
      </c>
      <c r="AU276" s="15" t="s">
        <v>84</v>
      </c>
      <c r="AY276" s="15" t="s">
        <v>131</v>
      </c>
      <c r="BE276" s="172">
        <f>IF(N276="základní",J276,0)</f>
        <v>0</v>
      </c>
      <c r="BF276" s="172">
        <f>IF(N276="snížená",J276,0)</f>
        <v>0</v>
      </c>
      <c r="BG276" s="172">
        <f>IF(N276="zákl. přenesená",J276,0)</f>
        <v>0</v>
      </c>
      <c r="BH276" s="172">
        <f>IF(N276="sníž. přenesená",J276,0)</f>
        <v>0</v>
      </c>
      <c r="BI276" s="172">
        <f>IF(N276="nulová",J276,0)</f>
        <v>0</v>
      </c>
      <c r="BJ276" s="15" t="s">
        <v>82</v>
      </c>
      <c r="BK276" s="172">
        <f>ROUND(I276*H276,2)</f>
        <v>0</v>
      </c>
      <c r="BL276" s="15" t="s">
        <v>138</v>
      </c>
      <c r="BM276" s="15" t="s">
        <v>417</v>
      </c>
    </row>
    <row r="277" s="1" customFormat="1">
      <c r="B277" s="33"/>
      <c r="D277" s="173" t="s">
        <v>140</v>
      </c>
      <c r="F277" s="174" t="s">
        <v>418</v>
      </c>
      <c r="I277" s="106"/>
      <c r="L277" s="33"/>
      <c r="M277" s="175"/>
      <c r="N277" s="63"/>
      <c r="O277" s="63"/>
      <c r="P277" s="63"/>
      <c r="Q277" s="63"/>
      <c r="R277" s="63"/>
      <c r="S277" s="63"/>
      <c r="T277" s="64"/>
      <c r="AT277" s="15" t="s">
        <v>140</v>
      </c>
      <c r="AU277" s="15" t="s">
        <v>84</v>
      </c>
    </row>
    <row r="278" s="11" customFormat="1">
      <c r="B278" s="177"/>
      <c r="D278" s="173" t="s">
        <v>144</v>
      </c>
      <c r="E278" s="178" t="s">
        <v>3</v>
      </c>
      <c r="F278" s="179" t="s">
        <v>168</v>
      </c>
      <c r="H278" s="180">
        <v>1203.5999999999999</v>
      </c>
      <c r="I278" s="181"/>
      <c r="L278" s="177"/>
      <c r="M278" s="182"/>
      <c r="N278" s="183"/>
      <c r="O278" s="183"/>
      <c r="P278" s="183"/>
      <c r="Q278" s="183"/>
      <c r="R278" s="183"/>
      <c r="S278" s="183"/>
      <c r="T278" s="184"/>
      <c r="AT278" s="178" t="s">
        <v>144</v>
      </c>
      <c r="AU278" s="178" t="s">
        <v>84</v>
      </c>
      <c r="AV278" s="11" t="s">
        <v>84</v>
      </c>
      <c r="AW278" s="11" t="s">
        <v>35</v>
      </c>
      <c r="AX278" s="11" t="s">
        <v>74</v>
      </c>
      <c r="AY278" s="178" t="s">
        <v>131</v>
      </c>
    </row>
    <row r="279" s="11" customFormat="1">
      <c r="B279" s="177"/>
      <c r="D279" s="173" t="s">
        <v>144</v>
      </c>
      <c r="E279" s="178" t="s">
        <v>3</v>
      </c>
      <c r="F279" s="179" t="s">
        <v>162</v>
      </c>
      <c r="H279" s="180">
        <v>1429.8</v>
      </c>
      <c r="I279" s="181"/>
      <c r="L279" s="177"/>
      <c r="M279" s="182"/>
      <c r="N279" s="183"/>
      <c r="O279" s="183"/>
      <c r="P279" s="183"/>
      <c r="Q279" s="183"/>
      <c r="R279" s="183"/>
      <c r="S279" s="183"/>
      <c r="T279" s="184"/>
      <c r="AT279" s="178" t="s">
        <v>144</v>
      </c>
      <c r="AU279" s="178" t="s">
        <v>84</v>
      </c>
      <c r="AV279" s="11" t="s">
        <v>84</v>
      </c>
      <c r="AW279" s="11" t="s">
        <v>35</v>
      </c>
      <c r="AX279" s="11" t="s">
        <v>74</v>
      </c>
      <c r="AY279" s="178" t="s">
        <v>131</v>
      </c>
    </row>
    <row r="280" s="1" customFormat="1" ht="20.4" customHeight="1">
      <c r="B280" s="160"/>
      <c r="C280" s="161" t="s">
        <v>419</v>
      </c>
      <c r="D280" s="161" t="s">
        <v>133</v>
      </c>
      <c r="E280" s="162" t="s">
        <v>420</v>
      </c>
      <c r="F280" s="163" t="s">
        <v>421</v>
      </c>
      <c r="G280" s="164" t="s">
        <v>136</v>
      </c>
      <c r="H280" s="165">
        <v>1429.8</v>
      </c>
      <c r="I280" s="166"/>
      <c r="J280" s="167">
        <f>ROUND(I280*H280,2)</f>
        <v>0</v>
      </c>
      <c r="K280" s="163" t="s">
        <v>137</v>
      </c>
      <c r="L280" s="33"/>
      <c r="M280" s="168" t="s">
        <v>3</v>
      </c>
      <c r="N280" s="169" t="s">
        <v>45</v>
      </c>
      <c r="O280" s="63"/>
      <c r="P280" s="170">
        <f>O280*H280</f>
        <v>0</v>
      </c>
      <c r="Q280" s="170">
        <v>0</v>
      </c>
      <c r="R280" s="170">
        <f>Q280*H280</f>
        <v>0</v>
      </c>
      <c r="S280" s="170">
        <v>0</v>
      </c>
      <c r="T280" s="171">
        <f>S280*H280</f>
        <v>0</v>
      </c>
      <c r="AR280" s="15" t="s">
        <v>138</v>
      </c>
      <c r="AT280" s="15" t="s">
        <v>133</v>
      </c>
      <c r="AU280" s="15" t="s">
        <v>84</v>
      </c>
      <c r="AY280" s="15" t="s">
        <v>131</v>
      </c>
      <c r="BE280" s="172">
        <f>IF(N280="základní",J280,0)</f>
        <v>0</v>
      </c>
      <c r="BF280" s="172">
        <f>IF(N280="snížená",J280,0)</f>
        <v>0</v>
      </c>
      <c r="BG280" s="172">
        <f>IF(N280="zákl. přenesená",J280,0)</f>
        <v>0</v>
      </c>
      <c r="BH280" s="172">
        <f>IF(N280="sníž. přenesená",J280,0)</f>
        <v>0</v>
      </c>
      <c r="BI280" s="172">
        <f>IF(N280="nulová",J280,0)</f>
        <v>0</v>
      </c>
      <c r="BJ280" s="15" t="s">
        <v>82</v>
      </c>
      <c r="BK280" s="172">
        <f>ROUND(I280*H280,2)</f>
        <v>0</v>
      </c>
      <c r="BL280" s="15" t="s">
        <v>138</v>
      </c>
      <c r="BM280" s="15" t="s">
        <v>422</v>
      </c>
    </row>
    <row r="281" s="1" customFormat="1">
      <c r="B281" s="33"/>
      <c r="D281" s="173" t="s">
        <v>140</v>
      </c>
      <c r="F281" s="174" t="s">
        <v>423</v>
      </c>
      <c r="I281" s="106"/>
      <c r="L281" s="33"/>
      <c r="M281" s="175"/>
      <c r="N281" s="63"/>
      <c r="O281" s="63"/>
      <c r="P281" s="63"/>
      <c r="Q281" s="63"/>
      <c r="R281" s="63"/>
      <c r="S281" s="63"/>
      <c r="T281" s="64"/>
      <c r="AT281" s="15" t="s">
        <v>140</v>
      </c>
      <c r="AU281" s="15" t="s">
        <v>84</v>
      </c>
    </row>
    <row r="282" s="11" customFormat="1">
      <c r="B282" s="177"/>
      <c r="D282" s="173" t="s">
        <v>144</v>
      </c>
      <c r="E282" s="178" t="s">
        <v>3</v>
      </c>
      <c r="F282" s="179" t="s">
        <v>162</v>
      </c>
      <c r="H282" s="180">
        <v>1429.8</v>
      </c>
      <c r="I282" s="181"/>
      <c r="L282" s="177"/>
      <c r="M282" s="182"/>
      <c r="N282" s="183"/>
      <c r="O282" s="183"/>
      <c r="P282" s="183"/>
      <c r="Q282" s="183"/>
      <c r="R282" s="183"/>
      <c r="S282" s="183"/>
      <c r="T282" s="184"/>
      <c r="AT282" s="178" t="s">
        <v>144</v>
      </c>
      <c r="AU282" s="178" t="s">
        <v>84</v>
      </c>
      <c r="AV282" s="11" t="s">
        <v>84</v>
      </c>
      <c r="AW282" s="11" t="s">
        <v>35</v>
      </c>
      <c r="AX282" s="11" t="s">
        <v>82</v>
      </c>
      <c r="AY282" s="178" t="s">
        <v>131</v>
      </c>
    </row>
    <row r="283" s="1" customFormat="1" ht="20.4" customHeight="1">
      <c r="B283" s="160"/>
      <c r="C283" s="161" t="s">
        <v>424</v>
      </c>
      <c r="D283" s="161" t="s">
        <v>133</v>
      </c>
      <c r="E283" s="162" t="s">
        <v>425</v>
      </c>
      <c r="F283" s="163" t="s">
        <v>426</v>
      </c>
      <c r="G283" s="164" t="s">
        <v>136</v>
      </c>
      <c r="H283" s="165">
        <v>1203.5999999999999</v>
      </c>
      <c r="I283" s="166"/>
      <c r="J283" s="167">
        <f>ROUND(I283*H283,2)</f>
        <v>0</v>
      </c>
      <c r="K283" s="163" t="s">
        <v>137</v>
      </c>
      <c r="L283" s="33"/>
      <c r="M283" s="168" t="s">
        <v>3</v>
      </c>
      <c r="N283" s="169" t="s">
        <v>45</v>
      </c>
      <c r="O283" s="63"/>
      <c r="P283" s="170">
        <f>O283*H283</f>
        <v>0</v>
      </c>
      <c r="Q283" s="170">
        <v>0</v>
      </c>
      <c r="R283" s="170">
        <f>Q283*H283</f>
        <v>0</v>
      </c>
      <c r="S283" s="170">
        <v>0</v>
      </c>
      <c r="T283" s="171">
        <f>S283*H283</f>
        <v>0</v>
      </c>
      <c r="AR283" s="15" t="s">
        <v>138</v>
      </c>
      <c r="AT283" s="15" t="s">
        <v>133</v>
      </c>
      <c r="AU283" s="15" t="s">
        <v>84</v>
      </c>
      <c r="AY283" s="15" t="s">
        <v>131</v>
      </c>
      <c r="BE283" s="172">
        <f>IF(N283="základní",J283,0)</f>
        <v>0</v>
      </c>
      <c r="BF283" s="172">
        <f>IF(N283="snížená",J283,0)</f>
        <v>0</v>
      </c>
      <c r="BG283" s="172">
        <f>IF(N283="zákl. přenesená",J283,0)</f>
        <v>0</v>
      </c>
      <c r="BH283" s="172">
        <f>IF(N283="sníž. přenesená",J283,0)</f>
        <v>0</v>
      </c>
      <c r="BI283" s="172">
        <f>IF(N283="nulová",J283,0)</f>
        <v>0</v>
      </c>
      <c r="BJ283" s="15" t="s">
        <v>82</v>
      </c>
      <c r="BK283" s="172">
        <f>ROUND(I283*H283,2)</f>
        <v>0</v>
      </c>
      <c r="BL283" s="15" t="s">
        <v>138</v>
      </c>
      <c r="BM283" s="15" t="s">
        <v>427</v>
      </c>
    </row>
    <row r="284" s="1" customFormat="1">
      <c r="B284" s="33"/>
      <c r="D284" s="173" t="s">
        <v>140</v>
      </c>
      <c r="F284" s="174" t="s">
        <v>428</v>
      </c>
      <c r="I284" s="106"/>
      <c r="L284" s="33"/>
      <c r="M284" s="175"/>
      <c r="N284" s="63"/>
      <c r="O284" s="63"/>
      <c r="P284" s="63"/>
      <c r="Q284" s="63"/>
      <c r="R284" s="63"/>
      <c r="S284" s="63"/>
      <c r="T284" s="64"/>
      <c r="AT284" s="15" t="s">
        <v>140</v>
      </c>
      <c r="AU284" s="15" t="s">
        <v>84</v>
      </c>
    </row>
    <row r="285" s="1" customFormat="1">
      <c r="B285" s="33"/>
      <c r="D285" s="173" t="s">
        <v>142</v>
      </c>
      <c r="F285" s="176" t="s">
        <v>429</v>
      </c>
      <c r="I285" s="106"/>
      <c r="L285" s="33"/>
      <c r="M285" s="175"/>
      <c r="N285" s="63"/>
      <c r="O285" s="63"/>
      <c r="P285" s="63"/>
      <c r="Q285" s="63"/>
      <c r="R285" s="63"/>
      <c r="S285" s="63"/>
      <c r="T285" s="64"/>
      <c r="AT285" s="15" t="s">
        <v>142</v>
      </c>
      <c r="AU285" s="15" t="s">
        <v>84</v>
      </c>
    </row>
    <row r="286" s="11" customFormat="1">
      <c r="B286" s="177"/>
      <c r="D286" s="173" t="s">
        <v>144</v>
      </c>
      <c r="E286" s="178" t="s">
        <v>3</v>
      </c>
      <c r="F286" s="179" t="s">
        <v>168</v>
      </c>
      <c r="H286" s="180">
        <v>1203.5999999999999</v>
      </c>
      <c r="I286" s="181"/>
      <c r="L286" s="177"/>
      <c r="M286" s="182"/>
      <c r="N286" s="183"/>
      <c r="O286" s="183"/>
      <c r="P286" s="183"/>
      <c r="Q286" s="183"/>
      <c r="R286" s="183"/>
      <c r="S286" s="183"/>
      <c r="T286" s="184"/>
      <c r="AT286" s="178" t="s">
        <v>144</v>
      </c>
      <c r="AU286" s="178" t="s">
        <v>84</v>
      </c>
      <c r="AV286" s="11" t="s">
        <v>84</v>
      </c>
      <c r="AW286" s="11" t="s">
        <v>35</v>
      </c>
      <c r="AX286" s="11" t="s">
        <v>82</v>
      </c>
      <c r="AY286" s="178" t="s">
        <v>131</v>
      </c>
    </row>
    <row r="287" s="10" customFormat="1" ht="22.8" customHeight="1">
      <c r="B287" s="147"/>
      <c r="D287" s="148" t="s">
        <v>73</v>
      </c>
      <c r="E287" s="158" t="s">
        <v>183</v>
      </c>
      <c r="F287" s="158" t="s">
        <v>430</v>
      </c>
      <c r="I287" s="150"/>
      <c r="J287" s="159">
        <f>BK287</f>
        <v>0</v>
      </c>
      <c r="L287" s="147"/>
      <c r="M287" s="152"/>
      <c r="N287" s="153"/>
      <c r="O287" s="153"/>
      <c r="P287" s="154">
        <f>SUM(P288:P422)</f>
        <v>0</v>
      </c>
      <c r="Q287" s="153"/>
      <c r="R287" s="154">
        <f>SUM(R288:R422)</f>
        <v>56.975236380000013</v>
      </c>
      <c r="S287" s="153"/>
      <c r="T287" s="155">
        <f>SUM(T288:T422)</f>
        <v>0</v>
      </c>
      <c r="AR287" s="148" t="s">
        <v>82</v>
      </c>
      <c r="AT287" s="156" t="s">
        <v>73</v>
      </c>
      <c r="AU287" s="156" t="s">
        <v>82</v>
      </c>
      <c r="AY287" s="148" t="s">
        <v>131</v>
      </c>
      <c r="BK287" s="157">
        <f>SUM(BK288:BK422)</f>
        <v>0</v>
      </c>
    </row>
    <row r="288" s="1" customFormat="1" ht="20.4" customHeight="1">
      <c r="B288" s="160"/>
      <c r="C288" s="161" t="s">
        <v>431</v>
      </c>
      <c r="D288" s="161" t="s">
        <v>133</v>
      </c>
      <c r="E288" s="162" t="s">
        <v>432</v>
      </c>
      <c r="F288" s="163" t="s">
        <v>433</v>
      </c>
      <c r="G288" s="164" t="s">
        <v>186</v>
      </c>
      <c r="H288" s="165">
        <v>20</v>
      </c>
      <c r="I288" s="166"/>
      <c r="J288" s="167">
        <f>ROUND(I288*H288,2)</f>
        <v>0</v>
      </c>
      <c r="K288" s="163" t="s">
        <v>137</v>
      </c>
      <c r="L288" s="33"/>
      <c r="M288" s="168" t="s">
        <v>3</v>
      </c>
      <c r="N288" s="169" t="s">
        <v>45</v>
      </c>
      <c r="O288" s="63"/>
      <c r="P288" s="170">
        <f>O288*H288</f>
        <v>0</v>
      </c>
      <c r="Q288" s="170">
        <v>1.0000000000000001E-05</v>
      </c>
      <c r="R288" s="170">
        <f>Q288*H288</f>
        <v>0.00020000000000000001</v>
      </c>
      <c r="S288" s="170">
        <v>0</v>
      </c>
      <c r="T288" s="171">
        <f>S288*H288</f>
        <v>0</v>
      </c>
      <c r="AR288" s="15" t="s">
        <v>138</v>
      </c>
      <c r="AT288" s="15" t="s">
        <v>133</v>
      </c>
      <c r="AU288" s="15" t="s">
        <v>84</v>
      </c>
      <c r="AY288" s="15" t="s">
        <v>131</v>
      </c>
      <c r="BE288" s="172">
        <f>IF(N288="základní",J288,0)</f>
        <v>0</v>
      </c>
      <c r="BF288" s="172">
        <f>IF(N288="snížená",J288,0)</f>
        <v>0</v>
      </c>
      <c r="BG288" s="172">
        <f>IF(N288="zákl. přenesená",J288,0)</f>
        <v>0</v>
      </c>
      <c r="BH288" s="172">
        <f>IF(N288="sníž. přenesená",J288,0)</f>
        <v>0</v>
      </c>
      <c r="BI288" s="172">
        <f>IF(N288="nulová",J288,0)</f>
        <v>0</v>
      </c>
      <c r="BJ288" s="15" t="s">
        <v>82</v>
      </c>
      <c r="BK288" s="172">
        <f>ROUND(I288*H288,2)</f>
        <v>0</v>
      </c>
      <c r="BL288" s="15" t="s">
        <v>138</v>
      </c>
      <c r="BM288" s="15" t="s">
        <v>434</v>
      </c>
    </row>
    <row r="289" s="1" customFormat="1">
      <c r="B289" s="33"/>
      <c r="D289" s="173" t="s">
        <v>140</v>
      </c>
      <c r="F289" s="174" t="s">
        <v>435</v>
      </c>
      <c r="I289" s="106"/>
      <c r="L289" s="33"/>
      <c r="M289" s="175"/>
      <c r="N289" s="63"/>
      <c r="O289" s="63"/>
      <c r="P289" s="63"/>
      <c r="Q289" s="63"/>
      <c r="R289" s="63"/>
      <c r="S289" s="63"/>
      <c r="T289" s="64"/>
      <c r="AT289" s="15" t="s">
        <v>140</v>
      </c>
      <c r="AU289" s="15" t="s">
        <v>84</v>
      </c>
    </row>
    <row r="290" s="1" customFormat="1">
      <c r="B290" s="33"/>
      <c r="D290" s="173" t="s">
        <v>142</v>
      </c>
      <c r="F290" s="176" t="s">
        <v>436</v>
      </c>
      <c r="I290" s="106"/>
      <c r="L290" s="33"/>
      <c r="M290" s="175"/>
      <c r="N290" s="63"/>
      <c r="O290" s="63"/>
      <c r="P290" s="63"/>
      <c r="Q290" s="63"/>
      <c r="R290" s="63"/>
      <c r="S290" s="63"/>
      <c r="T290" s="64"/>
      <c r="AT290" s="15" t="s">
        <v>142</v>
      </c>
      <c r="AU290" s="15" t="s">
        <v>84</v>
      </c>
    </row>
    <row r="291" s="1" customFormat="1" ht="20.4" customHeight="1">
      <c r="B291" s="160"/>
      <c r="C291" s="185" t="s">
        <v>437</v>
      </c>
      <c r="D291" s="185" t="s">
        <v>335</v>
      </c>
      <c r="E291" s="186" t="s">
        <v>438</v>
      </c>
      <c r="F291" s="187" t="s">
        <v>439</v>
      </c>
      <c r="G291" s="188" t="s">
        <v>186</v>
      </c>
      <c r="H291" s="189">
        <v>20.600000000000001</v>
      </c>
      <c r="I291" s="190"/>
      <c r="J291" s="191">
        <f>ROUND(I291*H291,2)</f>
        <v>0</v>
      </c>
      <c r="K291" s="187" t="s">
        <v>137</v>
      </c>
      <c r="L291" s="192"/>
      <c r="M291" s="193" t="s">
        <v>3</v>
      </c>
      <c r="N291" s="194" t="s">
        <v>45</v>
      </c>
      <c r="O291" s="63"/>
      <c r="P291" s="170">
        <f>O291*H291</f>
        <v>0</v>
      </c>
      <c r="Q291" s="170">
        <v>0.0041099999999999999</v>
      </c>
      <c r="R291" s="170">
        <f>Q291*H291</f>
        <v>0.084666000000000005</v>
      </c>
      <c r="S291" s="170">
        <v>0</v>
      </c>
      <c r="T291" s="171">
        <f>S291*H291</f>
        <v>0</v>
      </c>
      <c r="AR291" s="15" t="s">
        <v>183</v>
      </c>
      <c r="AT291" s="15" t="s">
        <v>335</v>
      </c>
      <c r="AU291" s="15" t="s">
        <v>84</v>
      </c>
      <c r="AY291" s="15" t="s">
        <v>131</v>
      </c>
      <c r="BE291" s="172">
        <f>IF(N291="základní",J291,0)</f>
        <v>0</v>
      </c>
      <c r="BF291" s="172">
        <f>IF(N291="snížená",J291,0)</f>
        <v>0</v>
      </c>
      <c r="BG291" s="172">
        <f>IF(N291="zákl. přenesená",J291,0)</f>
        <v>0</v>
      </c>
      <c r="BH291" s="172">
        <f>IF(N291="sníž. přenesená",J291,0)</f>
        <v>0</v>
      </c>
      <c r="BI291" s="172">
        <f>IF(N291="nulová",J291,0)</f>
        <v>0</v>
      </c>
      <c r="BJ291" s="15" t="s">
        <v>82</v>
      </c>
      <c r="BK291" s="172">
        <f>ROUND(I291*H291,2)</f>
        <v>0</v>
      </c>
      <c r="BL291" s="15" t="s">
        <v>138</v>
      </c>
      <c r="BM291" s="15" t="s">
        <v>440</v>
      </c>
    </row>
    <row r="292" s="1" customFormat="1">
      <c r="B292" s="33"/>
      <c r="D292" s="173" t="s">
        <v>140</v>
      </c>
      <c r="F292" s="174" t="s">
        <v>439</v>
      </c>
      <c r="I292" s="106"/>
      <c r="L292" s="33"/>
      <c r="M292" s="175"/>
      <c r="N292" s="63"/>
      <c r="O292" s="63"/>
      <c r="P292" s="63"/>
      <c r="Q292" s="63"/>
      <c r="R292" s="63"/>
      <c r="S292" s="63"/>
      <c r="T292" s="64"/>
      <c r="AT292" s="15" t="s">
        <v>140</v>
      </c>
      <c r="AU292" s="15" t="s">
        <v>84</v>
      </c>
    </row>
    <row r="293" s="11" customFormat="1">
      <c r="B293" s="177"/>
      <c r="D293" s="173" t="s">
        <v>144</v>
      </c>
      <c r="F293" s="179" t="s">
        <v>441</v>
      </c>
      <c r="H293" s="180">
        <v>20.600000000000001</v>
      </c>
      <c r="I293" s="181"/>
      <c r="L293" s="177"/>
      <c r="M293" s="182"/>
      <c r="N293" s="183"/>
      <c r="O293" s="183"/>
      <c r="P293" s="183"/>
      <c r="Q293" s="183"/>
      <c r="R293" s="183"/>
      <c r="S293" s="183"/>
      <c r="T293" s="184"/>
      <c r="AT293" s="178" t="s">
        <v>144</v>
      </c>
      <c r="AU293" s="178" t="s">
        <v>84</v>
      </c>
      <c r="AV293" s="11" t="s">
        <v>84</v>
      </c>
      <c r="AW293" s="11" t="s">
        <v>4</v>
      </c>
      <c r="AX293" s="11" t="s">
        <v>82</v>
      </c>
      <c r="AY293" s="178" t="s">
        <v>131</v>
      </c>
    </row>
    <row r="294" s="1" customFormat="1" ht="20.4" customHeight="1">
      <c r="B294" s="160"/>
      <c r="C294" s="161" t="s">
        <v>442</v>
      </c>
      <c r="D294" s="161" t="s">
        <v>133</v>
      </c>
      <c r="E294" s="162" t="s">
        <v>443</v>
      </c>
      <c r="F294" s="163" t="s">
        <v>444</v>
      </c>
      <c r="G294" s="164" t="s">
        <v>186</v>
      </c>
      <c r="H294" s="165">
        <v>217.66999999999999</v>
      </c>
      <c r="I294" s="166"/>
      <c r="J294" s="167">
        <f>ROUND(I294*H294,2)</f>
        <v>0</v>
      </c>
      <c r="K294" s="163" t="s">
        <v>137</v>
      </c>
      <c r="L294" s="33"/>
      <c r="M294" s="168" t="s">
        <v>3</v>
      </c>
      <c r="N294" s="169" t="s">
        <v>45</v>
      </c>
      <c r="O294" s="63"/>
      <c r="P294" s="170">
        <f>O294*H294</f>
        <v>0</v>
      </c>
      <c r="Q294" s="170">
        <v>2.0000000000000002E-05</v>
      </c>
      <c r="R294" s="170">
        <f>Q294*H294</f>
        <v>0.0043534000000000003</v>
      </c>
      <c r="S294" s="170">
        <v>0</v>
      </c>
      <c r="T294" s="171">
        <f>S294*H294</f>
        <v>0</v>
      </c>
      <c r="AR294" s="15" t="s">
        <v>138</v>
      </c>
      <c r="AT294" s="15" t="s">
        <v>133</v>
      </c>
      <c r="AU294" s="15" t="s">
        <v>84</v>
      </c>
      <c r="AY294" s="15" t="s">
        <v>131</v>
      </c>
      <c r="BE294" s="172">
        <f>IF(N294="základní",J294,0)</f>
        <v>0</v>
      </c>
      <c r="BF294" s="172">
        <f>IF(N294="snížená",J294,0)</f>
        <v>0</v>
      </c>
      <c r="BG294" s="172">
        <f>IF(N294="zákl. přenesená",J294,0)</f>
        <v>0</v>
      </c>
      <c r="BH294" s="172">
        <f>IF(N294="sníž. přenesená",J294,0)</f>
        <v>0</v>
      </c>
      <c r="BI294" s="172">
        <f>IF(N294="nulová",J294,0)</f>
        <v>0</v>
      </c>
      <c r="BJ294" s="15" t="s">
        <v>82</v>
      </c>
      <c r="BK294" s="172">
        <f>ROUND(I294*H294,2)</f>
        <v>0</v>
      </c>
      <c r="BL294" s="15" t="s">
        <v>138</v>
      </c>
      <c r="BM294" s="15" t="s">
        <v>445</v>
      </c>
    </row>
    <row r="295" s="1" customFormat="1">
      <c r="B295" s="33"/>
      <c r="D295" s="173" t="s">
        <v>140</v>
      </c>
      <c r="F295" s="174" t="s">
        <v>446</v>
      </c>
      <c r="I295" s="106"/>
      <c r="L295" s="33"/>
      <c r="M295" s="175"/>
      <c r="N295" s="63"/>
      <c r="O295" s="63"/>
      <c r="P295" s="63"/>
      <c r="Q295" s="63"/>
      <c r="R295" s="63"/>
      <c r="S295" s="63"/>
      <c r="T295" s="64"/>
      <c r="AT295" s="15" t="s">
        <v>140</v>
      </c>
      <c r="AU295" s="15" t="s">
        <v>84</v>
      </c>
    </row>
    <row r="296" s="1" customFormat="1">
      <c r="B296" s="33"/>
      <c r="D296" s="173" t="s">
        <v>142</v>
      </c>
      <c r="F296" s="176" t="s">
        <v>436</v>
      </c>
      <c r="I296" s="106"/>
      <c r="L296" s="33"/>
      <c r="M296" s="175"/>
      <c r="N296" s="63"/>
      <c r="O296" s="63"/>
      <c r="P296" s="63"/>
      <c r="Q296" s="63"/>
      <c r="R296" s="63"/>
      <c r="S296" s="63"/>
      <c r="T296" s="64"/>
      <c r="AT296" s="15" t="s">
        <v>142</v>
      </c>
      <c r="AU296" s="15" t="s">
        <v>84</v>
      </c>
    </row>
    <row r="297" s="1" customFormat="1" ht="20.4" customHeight="1">
      <c r="B297" s="160"/>
      <c r="C297" s="185" t="s">
        <v>447</v>
      </c>
      <c r="D297" s="185" t="s">
        <v>335</v>
      </c>
      <c r="E297" s="186" t="s">
        <v>448</v>
      </c>
      <c r="F297" s="187" t="s">
        <v>449</v>
      </c>
      <c r="G297" s="188" t="s">
        <v>186</v>
      </c>
      <c r="H297" s="189">
        <v>224.19999999999999</v>
      </c>
      <c r="I297" s="190"/>
      <c r="J297" s="191">
        <f>ROUND(I297*H297,2)</f>
        <v>0</v>
      </c>
      <c r="K297" s="187" t="s">
        <v>137</v>
      </c>
      <c r="L297" s="192"/>
      <c r="M297" s="193" t="s">
        <v>3</v>
      </c>
      <c r="N297" s="194" t="s">
        <v>45</v>
      </c>
      <c r="O297" s="63"/>
      <c r="P297" s="170">
        <f>O297*H297</f>
        <v>0</v>
      </c>
      <c r="Q297" s="170">
        <v>0.0129</v>
      </c>
      <c r="R297" s="170">
        <f>Q297*H297</f>
        <v>2.8921799999999998</v>
      </c>
      <c r="S297" s="170">
        <v>0</v>
      </c>
      <c r="T297" s="171">
        <f>S297*H297</f>
        <v>0</v>
      </c>
      <c r="AR297" s="15" t="s">
        <v>183</v>
      </c>
      <c r="AT297" s="15" t="s">
        <v>335</v>
      </c>
      <c r="AU297" s="15" t="s">
        <v>84</v>
      </c>
      <c r="AY297" s="15" t="s">
        <v>131</v>
      </c>
      <c r="BE297" s="172">
        <f>IF(N297="základní",J297,0)</f>
        <v>0</v>
      </c>
      <c r="BF297" s="172">
        <f>IF(N297="snížená",J297,0)</f>
        <v>0</v>
      </c>
      <c r="BG297" s="172">
        <f>IF(N297="zákl. přenesená",J297,0)</f>
        <v>0</v>
      </c>
      <c r="BH297" s="172">
        <f>IF(N297="sníž. přenesená",J297,0)</f>
        <v>0</v>
      </c>
      <c r="BI297" s="172">
        <f>IF(N297="nulová",J297,0)</f>
        <v>0</v>
      </c>
      <c r="BJ297" s="15" t="s">
        <v>82</v>
      </c>
      <c r="BK297" s="172">
        <f>ROUND(I297*H297,2)</f>
        <v>0</v>
      </c>
      <c r="BL297" s="15" t="s">
        <v>138</v>
      </c>
      <c r="BM297" s="15" t="s">
        <v>450</v>
      </c>
    </row>
    <row r="298" s="1" customFormat="1">
      <c r="B298" s="33"/>
      <c r="D298" s="173" t="s">
        <v>140</v>
      </c>
      <c r="F298" s="174" t="s">
        <v>449</v>
      </c>
      <c r="I298" s="106"/>
      <c r="L298" s="33"/>
      <c r="M298" s="175"/>
      <c r="N298" s="63"/>
      <c r="O298" s="63"/>
      <c r="P298" s="63"/>
      <c r="Q298" s="63"/>
      <c r="R298" s="63"/>
      <c r="S298" s="63"/>
      <c r="T298" s="64"/>
      <c r="AT298" s="15" t="s">
        <v>140</v>
      </c>
      <c r="AU298" s="15" t="s">
        <v>84</v>
      </c>
    </row>
    <row r="299" s="11" customFormat="1">
      <c r="B299" s="177"/>
      <c r="D299" s="173" t="s">
        <v>144</v>
      </c>
      <c r="F299" s="179" t="s">
        <v>451</v>
      </c>
      <c r="H299" s="180">
        <v>224.19999999999999</v>
      </c>
      <c r="I299" s="181"/>
      <c r="L299" s="177"/>
      <c r="M299" s="182"/>
      <c r="N299" s="183"/>
      <c r="O299" s="183"/>
      <c r="P299" s="183"/>
      <c r="Q299" s="183"/>
      <c r="R299" s="183"/>
      <c r="S299" s="183"/>
      <c r="T299" s="184"/>
      <c r="AT299" s="178" t="s">
        <v>144</v>
      </c>
      <c r="AU299" s="178" t="s">
        <v>84</v>
      </c>
      <c r="AV299" s="11" t="s">
        <v>84</v>
      </c>
      <c r="AW299" s="11" t="s">
        <v>4</v>
      </c>
      <c r="AX299" s="11" t="s">
        <v>82</v>
      </c>
      <c r="AY299" s="178" t="s">
        <v>131</v>
      </c>
    </row>
    <row r="300" s="1" customFormat="1" ht="20.4" customHeight="1">
      <c r="B300" s="160"/>
      <c r="C300" s="161" t="s">
        <v>452</v>
      </c>
      <c r="D300" s="161" t="s">
        <v>133</v>
      </c>
      <c r="E300" s="162" t="s">
        <v>453</v>
      </c>
      <c r="F300" s="163" t="s">
        <v>454</v>
      </c>
      <c r="G300" s="164" t="s">
        <v>186</v>
      </c>
      <c r="H300" s="165">
        <v>94.819999999999993</v>
      </c>
      <c r="I300" s="166"/>
      <c r="J300" s="167">
        <f>ROUND(I300*H300,2)</f>
        <v>0</v>
      </c>
      <c r="K300" s="163" t="s">
        <v>137</v>
      </c>
      <c r="L300" s="33"/>
      <c r="M300" s="168" t="s">
        <v>3</v>
      </c>
      <c r="N300" s="169" t="s">
        <v>45</v>
      </c>
      <c r="O300" s="63"/>
      <c r="P300" s="170">
        <f>O300*H300</f>
        <v>0</v>
      </c>
      <c r="Q300" s="170">
        <v>3.0000000000000001E-05</v>
      </c>
      <c r="R300" s="170">
        <f>Q300*H300</f>
        <v>0.0028446000000000001</v>
      </c>
      <c r="S300" s="170">
        <v>0</v>
      </c>
      <c r="T300" s="171">
        <f>S300*H300</f>
        <v>0</v>
      </c>
      <c r="AR300" s="15" t="s">
        <v>138</v>
      </c>
      <c r="AT300" s="15" t="s">
        <v>133</v>
      </c>
      <c r="AU300" s="15" t="s">
        <v>84</v>
      </c>
      <c r="AY300" s="15" t="s">
        <v>131</v>
      </c>
      <c r="BE300" s="172">
        <f>IF(N300="základní",J300,0)</f>
        <v>0</v>
      </c>
      <c r="BF300" s="172">
        <f>IF(N300="snížená",J300,0)</f>
        <v>0</v>
      </c>
      <c r="BG300" s="172">
        <f>IF(N300="zákl. přenesená",J300,0)</f>
        <v>0</v>
      </c>
      <c r="BH300" s="172">
        <f>IF(N300="sníž. přenesená",J300,0)</f>
        <v>0</v>
      </c>
      <c r="BI300" s="172">
        <f>IF(N300="nulová",J300,0)</f>
        <v>0</v>
      </c>
      <c r="BJ300" s="15" t="s">
        <v>82</v>
      </c>
      <c r="BK300" s="172">
        <f>ROUND(I300*H300,2)</f>
        <v>0</v>
      </c>
      <c r="BL300" s="15" t="s">
        <v>138</v>
      </c>
      <c r="BM300" s="15" t="s">
        <v>455</v>
      </c>
    </row>
    <row r="301" s="1" customFormat="1">
      <c r="B301" s="33"/>
      <c r="D301" s="173" t="s">
        <v>140</v>
      </c>
      <c r="F301" s="174" t="s">
        <v>456</v>
      </c>
      <c r="I301" s="106"/>
      <c r="L301" s="33"/>
      <c r="M301" s="175"/>
      <c r="N301" s="63"/>
      <c r="O301" s="63"/>
      <c r="P301" s="63"/>
      <c r="Q301" s="63"/>
      <c r="R301" s="63"/>
      <c r="S301" s="63"/>
      <c r="T301" s="64"/>
      <c r="AT301" s="15" t="s">
        <v>140</v>
      </c>
      <c r="AU301" s="15" t="s">
        <v>84</v>
      </c>
    </row>
    <row r="302" s="1" customFormat="1">
      <c r="B302" s="33"/>
      <c r="D302" s="173" t="s">
        <v>142</v>
      </c>
      <c r="F302" s="176" t="s">
        <v>436</v>
      </c>
      <c r="I302" s="106"/>
      <c r="L302" s="33"/>
      <c r="M302" s="175"/>
      <c r="N302" s="63"/>
      <c r="O302" s="63"/>
      <c r="P302" s="63"/>
      <c r="Q302" s="63"/>
      <c r="R302" s="63"/>
      <c r="S302" s="63"/>
      <c r="T302" s="64"/>
      <c r="AT302" s="15" t="s">
        <v>142</v>
      </c>
      <c r="AU302" s="15" t="s">
        <v>84</v>
      </c>
    </row>
    <row r="303" s="1" customFormat="1" ht="20.4" customHeight="1">
      <c r="B303" s="160"/>
      <c r="C303" s="185" t="s">
        <v>457</v>
      </c>
      <c r="D303" s="185" t="s">
        <v>335</v>
      </c>
      <c r="E303" s="186" t="s">
        <v>458</v>
      </c>
      <c r="F303" s="187" t="s">
        <v>459</v>
      </c>
      <c r="G303" s="188" t="s">
        <v>186</v>
      </c>
      <c r="H303" s="189">
        <v>97.665000000000006</v>
      </c>
      <c r="I303" s="190"/>
      <c r="J303" s="191">
        <f>ROUND(I303*H303,2)</f>
        <v>0</v>
      </c>
      <c r="K303" s="187" t="s">
        <v>137</v>
      </c>
      <c r="L303" s="192"/>
      <c r="M303" s="193" t="s">
        <v>3</v>
      </c>
      <c r="N303" s="194" t="s">
        <v>45</v>
      </c>
      <c r="O303" s="63"/>
      <c r="P303" s="170">
        <f>O303*H303</f>
        <v>0</v>
      </c>
      <c r="Q303" s="170">
        <v>0.025839999999999998</v>
      </c>
      <c r="R303" s="170">
        <f>Q303*H303</f>
        <v>2.5236635999999999</v>
      </c>
      <c r="S303" s="170">
        <v>0</v>
      </c>
      <c r="T303" s="171">
        <f>S303*H303</f>
        <v>0</v>
      </c>
      <c r="AR303" s="15" t="s">
        <v>183</v>
      </c>
      <c r="AT303" s="15" t="s">
        <v>335</v>
      </c>
      <c r="AU303" s="15" t="s">
        <v>84</v>
      </c>
      <c r="AY303" s="15" t="s">
        <v>131</v>
      </c>
      <c r="BE303" s="172">
        <f>IF(N303="základní",J303,0)</f>
        <v>0</v>
      </c>
      <c r="BF303" s="172">
        <f>IF(N303="snížená",J303,0)</f>
        <v>0</v>
      </c>
      <c r="BG303" s="172">
        <f>IF(N303="zákl. přenesená",J303,0)</f>
        <v>0</v>
      </c>
      <c r="BH303" s="172">
        <f>IF(N303="sníž. přenesená",J303,0)</f>
        <v>0</v>
      </c>
      <c r="BI303" s="172">
        <f>IF(N303="nulová",J303,0)</f>
        <v>0</v>
      </c>
      <c r="BJ303" s="15" t="s">
        <v>82</v>
      </c>
      <c r="BK303" s="172">
        <f>ROUND(I303*H303,2)</f>
        <v>0</v>
      </c>
      <c r="BL303" s="15" t="s">
        <v>138</v>
      </c>
      <c r="BM303" s="15" t="s">
        <v>460</v>
      </c>
    </row>
    <row r="304" s="1" customFormat="1">
      <c r="B304" s="33"/>
      <c r="D304" s="173" t="s">
        <v>140</v>
      </c>
      <c r="F304" s="174" t="s">
        <v>459</v>
      </c>
      <c r="I304" s="106"/>
      <c r="L304" s="33"/>
      <c r="M304" s="175"/>
      <c r="N304" s="63"/>
      <c r="O304" s="63"/>
      <c r="P304" s="63"/>
      <c r="Q304" s="63"/>
      <c r="R304" s="63"/>
      <c r="S304" s="63"/>
      <c r="T304" s="64"/>
      <c r="AT304" s="15" t="s">
        <v>140</v>
      </c>
      <c r="AU304" s="15" t="s">
        <v>84</v>
      </c>
    </row>
    <row r="305" s="11" customFormat="1">
      <c r="B305" s="177"/>
      <c r="D305" s="173" t="s">
        <v>144</v>
      </c>
      <c r="F305" s="179" t="s">
        <v>461</v>
      </c>
      <c r="H305" s="180">
        <v>97.665000000000006</v>
      </c>
      <c r="I305" s="181"/>
      <c r="L305" s="177"/>
      <c r="M305" s="182"/>
      <c r="N305" s="183"/>
      <c r="O305" s="183"/>
      <c r="P305" s="183"/>
      <c r="Q305" s="183"/>
      <c r="R305" s="183"/>
      <c r="S305" s="183"/>
      <c r="T305" s="184"/>
      <c r="AT305" s="178" t="s">
        <v>144</v>
      </c>
      <c r="AU305" s="178" t="s">
        <v>84</v>
      </c>
      <c r="AV305" s="11" t="s">
        <v>84</v>
      </c>
      <c r="AW305" s="11" t="s">
        <v>4</v>
      </c>
      <c r="AX305" s="11" t="s">
        <v>82</v>
      </c>
      <c r="AY305" s="178" t="s">
        <v>131</v>
      </c>
    </row>
    <row r="306" s="1" customFormat="1" ht="20.4" customHeight="1">
      <c r="B306" s="160"/>
      <c r="C306" s="161" t="s">
        <v>462</v>
      </c>
      <c r="D306" s="161" t="s">
        <v>133</v>
      </c>
      <c r="E306" s="162" t="s">
        <v>463</v>
      </c>
      <c r="F306" s="163" t="s">
        <v>464</v>
      </c>
      <c r="G306" s="164" t="s">
        <v>186</v>
      </c>
      <c r="H306" s="165">
        <v>65.409999999999997</v>
      </c>
      <c r="I306" s="166"/>
      <c r="J306" s="167">
        <f>ROUND(I306*H306,2)</f>
        <v>0</v>
      </c>
      <c r="K306" s="163" t="s">
        <v>137</v>
      </c>
      <c r="L306" s="33"/>
      <c r="M306" s="168" t="s">
        <v>3</v>
      </c>
      <c r="N306" s="169" t="s">
        <v>45</v>
      </c>
      <c r="O306" s="63"/>
      <c r="P306" s="170">
        <f>O306*H306</f>
        <v>0</v>
      </c>
      <c r="Q306" s="170">
        <v>3.0000000000000001E-05</v>
      </c>
      <c r="R306" s="170">
        <f>Q306*H306</f>
        <v>0.0019623000000000002</v>
      </c>
      <c r="S306" s="170">
        <v>0</v>
      </c>
      <c r="T306" s="171">
        <f>S306*H306</f>
        <v>0</v>
      </c>
      <c r="AR306" s="15" t="s">
        <v>138</v>
      </c>
      <c r="AT306" s="15" t="s">
        <v>133</v>
      </c>
      <c r="AU306" s="15" t="s">
        <v>84</v>
      </c>
      <c r="AY306" s="15" t="s">
        <v>131</v>
      </c>
      <c r="BE306" s="172">
        <f>IF(N306="základní",J306,0)</f>
        <v>0</v>
      </c>
      <c r="BF306" s="172">
        <f>IF(N306="snížená",J306,0)</f>
        <v>0</v>
      </c>
      <c r="BG306" s="172">
        <f>IF(N306="zákl. přenesená",J306,0)</f>
        <v>0</v>
      </c>
      <c r="BH306" s="172">
        <f>IF(N306="sníž. přenesená",J306,0)</f>
        <v>0</v>
      </c>
      <c r="BI306" s="172">
        <f>IF(N306="nulová",J306,0)</f>
        <v>0</v>
      </c>
      <c r="BJ306" s="15" t="s">
        <v>82</v>
      </c>
      <c r="BK306" s="172">
        <f>ROUND(I306*H306,2)</f>
        <v>0</v>
      </c>
      <c r="BL306" s="15" t="s">
        <v>138</v>
      </c>
      <c r="BM306" s="15" t="s">
        <v>465</v>
      </c>
    </row>
    <row r="307" s="1" customFormat="1">
      <c r="B307" s="33"/>
      <c r="D307" s="173" t="s">
        <v>140</v>
      </c>
      <c r="F307" s="174" t="s">
        <v>466</v>
      </c>
      <c r="I307" s="106"/>
      <c r="L307" s="33"/>
      <c r="M307" s="175"/>
      <c r="N307" s="63"/>
      <c r="O307" s="63"/>
      <c r="P307" s="63"/>
      <c r="Q307" s="63"/>
      <c r="R307" s="63"/>
      <c r="S307" s="63"/>
      <c r="T307" s="64"/>
      <c r="AT307" s="15" t="s">
        <v>140</v>
      </c>
      <c r="AU307" s="15" t="s">
        <v>84</v>
      </c>
    </row>
    <row r="308" s="1" customFormat="1">
      <c r="B308" s="33"/>
      <c r="D308" s="173" t="s">
        <v>142</v>
      </c>
      <c r="F308" s="176" t="s">
        <v>436</v>
      </c>
      <c r="I308" s="106"/>
      <c r="L308" s="33"/>
      <c r="M308" s="175"/>
      <c r="N308" s="63"/>
      <c r="O308" s="63"/>
      <c r="P308" s="63"/>
      <c r="Q308" s="63"/>
      <c r="R308" s="63"/>
      <c r="S308" s="63"/>
      <c r="T308" s="64"/>
      <c r="AT308" s="15" t="s">
        <v>142</v>
      </c>
      <c r="AU308" s="15" t="s">
        <v>84</v>
      </c>
    </row>
    <row r="309" s="1" customFormat="1" ht="20.4" customHeight="1">
      <c r="B309" s="160"/>
      <c r="C309" s="185" t="s">
        <v>467</v>
      </c>
      <c r="D309" s="185" t="s">
        <v>335</v>
      </c>
      <c r="E309" s="186" t="s">
        <v>468</v>
      </c>
      <c r="F309" s="187" t="s">
        <v>469</v>
      </c>
      <c r="G309" s="188" t="s">
        <v>186</v>
      </c>
      <c r="H309" s="189">
        <v>67.372</v>
      </c>
      <c r="I309" s="190"/>
      <c r="J309" s="191">
        <f>ROUND(I309*H309,2)</f>
        <v>0</v>
      </c>
      <c r="K309" s="187" t="s">
        <v>137</v>
      </c>
      <c r="L309" s="192"/>
      <c r="M309" s="193" t="s">
        <v>3</v>
      </c>
      <c r="N309" s="194" t="s">
        <v>45</v>
      </c>
      <c r="O309" s="63"/>
      <c r="P309" s="170">
        <f>O309*H309</f>
        <v>0</v>
      </c>
      <c r="Q309" s="170">
        <v>0.0053400000000000001</v>
      </c>
      <c r="R309" s="170">
        <f>Q309*H309</f>
        <v>0.35976648</v>
      </c>
      <c r="S309" s="170">
        <v>0</v>
      </c>
      <c r="T309" s="171">
        <f>S309*H309</f>
        <v>0</v>
      </c>
      <c r="AR309" s="15" t="s">
        <v>183</v>
      </c>
      <c r="AT309" s="15" t="s">
        <v>335</v>
      </c>
      <c r="AU309" s="15" t="s">
        <v>84</v>
      </c>
      <c r="AY309" s="15" t="s">
        <v>131</v>
      </c>
      <c r="BE309" s="172">
        <f>IF(N309="základní",J309,0)</f>
        <v>0</v>
      </c>
      <c r="BF309" s="172">
        <f>IF(N309="snížená",J309,0)</f>
        <v>0</v>
      </c>
      <c r="BG309" s="172">
        <f>IF(N309="zákl. přenesená",J309,0)</f>
        <v>0</v>
      </c>
      <c r="BH309" s="172">
        <f>IF(N309="sníž. přenesená",J309,0)</f>
        <v>0</v>
      </c>
      <c r="BI309" s="172">
        <f>IF(N309="nulová",J309,0)</f>
        <v>0</v>
      </c>
      <c r="BJ309" s="15" t="s">
        <v>82</v>
      </c>
      <c r="BK309" s="172">
        <f>ROUND(I309*H309,2)</f>
        <v>0</v>
      </c>
      <c r="BL309" s="15" t="s">
        <v>138</v>
      </c>
      <c r="BM309" s="15" t="s">
        <v>470</v>
      </c>
    </row>
    <row r="310" s="1" customFormat="1">
      <c r="B310" s="33"/>
      <c r="D310" s="173" t="s">
        <v>140</v>
      </c>
      <c r="F310" s="174" t="s">
        <v>469</v>
      </c>
      <c r="I310" s="106"/>
      <c r="L310" s="33"/>
      <c r="M310" s="175"/>
      <c r="N310" s="63"/>
      <c r="O310" s="63"/>
      <c r="P310" s="63"/>
      <c r="Q310" s="63"/>
      <c r="R310" s="63"/>
      <c r="S310" s="63"/>
      <c r="T310" s="64"/>
      <c r="AT310" s="15" t="s">
        <v>140</v>
      </c>
      <c r="AU310" s="15" t="s">
        <v>84</v>
      </c>
    </row>
    <row r="311" s="11" customFormat="1">
      <c r="B311" s="177"/>
      <c r="D311" s="173" t="s">
        <v>144</v>
      </c>
      <c r="F311" s="179" t="s">
        <v>471</v>
      </c>
      <c r="H311" s="180">
        <v>67.372</v>
      </c>
      <c r="I311" s="181"/>
      <c r="L311" s="177"/>
      <c r="M311" s="182"/>
      <c r="N311" s="183"/>
      <c r="O311" s="183"/>
      <c r="P311" s="183"/>
      <c r="Q311" s="183"/>
      <c r="R311" s="183"/>
      <c r="S311" s="183"/>
      <c r="T311" s="184"/>
      <c r="AT311" s="178" t="s">
        <v>144</v>
      </c>
      <c r="AU311" s="178" t="s">
        <v>84</v>
      </c>
      <c r="AV311" s="11" t="s">
        <v>84</v>
      </c>
      <c r="AW311" s="11" t="s">
        <v>4</v>
      </c>
      <c r="AX311" s="11" t="s">
        <v>82</v>
      </c>
      <c r="AY311" s="178" t="s">
        <v>131</v>
      </c>
    </row>
    <row r="312" s="1" customFormat="1" ht="20.4" customHeight="1">
      <c r="B312" s="160"/>
      <c r="C312" s="161" t="s">
        <v>472</v>
      </c>
      <c r="D312" s="161" t="s">
        <v>133</v>
      </c>
      <c r="E312" s="162" t="s">
        <v>473</v>
      </c>
      <c r="F312" s="163" t="s">
        <v>474</v>
      </c>
      <c r="G312" s="164" t="s">
        <v>365</v>
      </c>
      <c r="H312" s="165">
        <v>60</v>
      </c>
      <c r="I312" s="166"/>
      <c r="J312" s="167">
        <f>ROUND(I312*H312,2)</f>
        <v>0</v>
      </c>
      <c r="K312" s="163" t="s">
        <v>137</v>
      </c>
      <c r="L312" s="33"/>
      <c r="M312" s="168" t="s">
        <v>3</v>
      </c>
      <c r="N312" s="169" t="s">
        <v>45</v>
      </c>
      <c r="O312" s="63"/>
      <c r="P312" s="170">
        <f>O312*H312</f>
        <v>0</v>
      </c>
      <c r="Q312" s="170">
        <v>0</v>
      </c>
      <c r="R312" s="170">
        <f>Q312*H312</f>
        <v>0</v>
      </c>
      <c r="S312" s="170">
        <v>0</v>
      </c>
      <c r="T312" s="171">
        <f>S312*H312</f>
        <v>0</v>
      </c>
      <c r="AR312" s="15" t="s">
        <v>138</v>
      </c>
      <c r="AT312" s="15" t="s">
        <v>133</v>
      </c>
      <c r="AU312" s="15" t="s">
        <v>84</v>
      </c>
      <c r="AY312" s="15" t="s">
        <v>131</v>
      </c>
      <c r="BE312" s="172">
        <f>IF(N312="základní",J312,0)</f>
        <v>0</v>
      </c>
      <c r="BF312" s="172">
        <f>IF(N312="snížená",J312,0)</f>
        <v>0</v>
      </c>
      <c r="BG312" s="172">
        <f>IF(N312="zákl. přenesená",J312,0)</f>
        <v>0</v>
      </c>
      <c r="BH312" s="172">
        <f>IF(N312="sníž. přenesená",J312,0)</f>
        <v>0</v>
      </c>
      <c r="BI312" s="172">
        <f>IF(N312="nulová",J312,0)</f>
        <v>0</v>
      </c>
      <c r="BJ312" s="15" t="s">
        <v>82</v>
      </c>
      <c r="BK312" s="172">
        <f>ROUND(I312*H312,2)</f>
        <v>0</v>
      </c>
      <c r="BL312" s="15" t="s">
        <v>138</v>
      </c>
      <c r="BM312" s="15" t="s">
        <v>475</v>
      </c>
    </row>
    <row r="313" s="1" customFormat="1">
      <c r="B313" s="33"/>
      <c r="D313" s="173" t="s">
        <v>140</v>
      </c>
      <c r="F313" s="174" t="s">
        <v>476</v>
      </c>
      <c r="I313" s="106"/>
      <c r="L313" s="33"/>
      <c r="M313" s="175"/>
      <c r="N313" s="63"/>
      <c r="O313" s="63"/>
      <c r="P313" s="63"/>
      <c r="Q313" s="63"/>
      <c r="R313" s="63"/>
      <c r="S313" s="63"/>
      <c r="T313" s="64"/>
      <c r="AT313" s="15" t="s">
        <v>140</v>
      </c>
      <c r="AU313" s="15" t="s">
        <v>84</v>
      </c>
    </row>
    <row r="314" s="1" customFormat="1">
      <c r="B314" s="33"/>
      <c r="D314" s="173" t="s">
        <v>142</v>
      </c>
      <c r="F314" s="176" t="s">
        <v>477</v>
      </c>
      <c r="I314" s="106"/>
      <c r="L314" s="33"/>
      <c r="M314" s="175"/>
      <c r="N314" s="63"/>
      <c r="O314" s="63"/>
      <c r="P314" s="63"/>
      <c r="Q314" s="63"/>
      <c r="R314" s="63"/>
      <c r="S314" s="63"/>
      <c r="T314" s="64"/>
      <c r="AT314" s="15" t="s">
        <v>142</v>
      </c>
      <c r="AU314" s="15" t="s">
        <v>84</v>
      </c>
    </row>
    <row r="315" s="1" customFormat="1" ht="20.4" customHeight="1">
      <c r="B315" s="160"/>
      <c r="C315" s="185" t="s">
        <v>478</v>
      </c>
      <c r="D315" s="185" t="s">
        <v>335</v>
      </c>
      <c r="E315" s="186" t="s">
        <v>479</v>
      </c>
      <c r="F315" s="187" t="s">
        <v>480</v>
      </c>
      <c r="G315" s="188" t="s">
        <v>365</v>
      </c>
      <c r="H315" s="189">
        <v>58</v>
      </c>
      <c r="I315" s="190"/>
      <c r="J315" s="191">
        <f>ROUND(I315*H315,2)</f>
        <v>0</v>
      </c>
      <c r="K315" s="187" t="s">
        <v>137</v>
      </c>
      <c r="L315" s="192"/>
      <c r="M315" s="193" t="s">
        <v>3</v>
      </c>
      <c r="N315" s="194" t="s">
        <v>45</v>
      </c>
      <c r="O315" s="63"/>
      <c r="P315" s="170">
        <f>O315*H315</f>
        <v>0</v>
      </c>
      <c r="Q315" s="170">
        <v>0.00064999999999999997</v>
      </c>
      <c r="R315" s="170">
        <f>Q315*H315</f>
        <v>0.037699999999999997</v>
      </c>
      <c r="S315" s="170">
        <v>0</v>
      </c>
      <c r="T315" s="171">
        <f>S315*H315</f>
        <v>0</v>
      </c>
      <c r="AR315" s="15" t="s">
        <v>183</v>
      </c>
      <c r="AT315" s="15" t="s">
        <v>335</v>
      </c>
      <c r="AU315" s="15" t="s">
        <v>84</v>
      </c>
      <c r="AY315" s="15" t="s">
        <v>131</v>
      </c>
      <c r="BE315" s="172">
        <f>IF(N315="základní",J315,0)</f>
        <v>0</v>
      </c>
      <c r="BF315" s="172">
        <f>IF(N315="snížená",J315,0)</f>
        <v>0</v>
      </c>
      <c r="BG315" s="172">
        <f>IF(N315="zákl. přenesená",J315,0)</f>
        <v>0</v>
      </c>
      <c r="BH315" s="172">
        <f>IF(N315="sníž. přenesená",J315,0)</f>
        <v>0</v>
      </c>
      <c r="BI315" s="172">
        <f>IF(N315="nulová",J315,0)</f>
        <v>0</v>
      </c>
      <c r="BJ315" s="15" t="s">
        <v>82</v>
      </c>
      <c r="BK315" s="172">
        <f>ROUND(I315*H315,2)</f>
        <v>0</v>
      </c>
      <c r="BL315" s="15" t="s">
        <v>138</v>
      </c>
      <c r="BM315" s="15" t="s">
        <v>481</v>
      </c>
    </row>
    <row r="316" s="1" customFormat="1">
      <c r="B316" s="33"/>
      <c r="D316" s="173" t="s">
        <v>140</v>
      </c>
      <c r="F316" s="174" t="s">
        <v>480</v>
      </c>
      <c r="I316" s="106"/>
      <c r="L316" s="33"/>
      <c r="M316" s="175"/>
      <c r="N316" s="63"/>
      <c r="O316" s="63"/>
      <c r="P316" s="63"/>
      <c r="Q316" s="63"/>
      <c r="R316" s="63"/>
      <c r="S316" s="63"/>
      <c r="T316" s="64"/>
      <c r="AT316" s="15" t="s">
        <v>140</v>
      </c>
      <c r="AU316" s="15" t="s">
        <v>84</v>
      </c>
    </row>
    <row r="317" s="1" customFormat="1" ht="20.4" customHeight="1">
      <c r="B317" s="160"/>
      <c r="C317" s="185" t="s">
        <v>482</v>
      </c>
      <c r="D317" s="185" t="s">
        <v>335</v>
      </c>
      <c r="E317" s="186" t="s">
        <v>483</v>
      </c>
      <c r="F317" s="187" t="s">
        <v>484</v>
      </c>
      <c r="G317" s="188" t="s">
        <v>365</v>
      </c>
      <c r="H317" s="189">
        <v>2</v>
      </c>
      <c r="I317" s="190"/>
      <c r="J317" s="191">
        <f>ROUND(I317*H317,2)</f>
        <v>0</v>
      </c>
      <c r="K317" s="187" t="s">
        <v>137</v>
      </c>
      <c r="L317" s="192"/>
      <c r="M317" s="193" t="s">
        <v>3</v>
      </c>
      <c r="N317" s="194" t="s">
        <v>45</v>
      </c>
      <c r="O317" s="63"/>
      <c r="P317" s="170">
        <f>O317*H317</f>
        <v>0</v>
      </c>
      <c r="Q317" s="170">
        <v>0.00050000000000000001</v>
      </c>
      <c r="R317" s="170">
        <f>Q317*H317</f>
        <v>0.001</v>
      </c>
      <c r="S317" s="170">
        <v>0</v>
      </c>
      <c r="T317" s="171">
        <f>S317*H317</f>
        <v>0</v>
      </c>
      <c r="AR317" s="15" t="s">
        <v>183</v>
      </c>
      <c r="AT317" s="15" t="s">
        <v>335</v>
      </c>
      <c r="AU317" s="15" t="s">
        <v>84</v>
      </c>
      <c r="AY317" s="15" t="s">
        <v>131</v>
      </c>
      <c r="BE317" s="172">
        <f>IF(N317="základní",J317,0)</f>
        <v>0</v>
      </c>
      <c r="BF317" s="172">
        <f>IF(N317="snížená",J317,0)</f>
        <v>0</v>
      </c>
      <c r="BG317" s="172">
        <f>IF(N317="zákl. přenesená",J317,0)</f>
        <v>0</v>
      </c>
      <c r="BH317" s="172">
        <f>IF(N317="sníž. přenesená",J317,0)</f>
        <v>0</v>
      </c>
      <c r="BI317" s="172">
        <f>IF(N317="nulová",J317,0)</f>
        <v>0</v>
      </c>
      <c r="BJ317" s="15" t="s">
        <v>82</v>
      </c>
      <c r="BK317" s="172">
        <f>ROUND(I317*H317,2)</f>
        <v>0</v>
      </c>
      <c r="BL317" s="15" t="s">
        <v>138</v>
      </c>
      <c r="BM317" s="15" t="s">
        <v>485</v>
      </c>
    </row>
    <row r="318" s="1" customFormat="1">
      <c r="B318" s="33"/>
      <c r="D318" s="173" t="s">
        <v>140</v>
      </c>
      <c r="F318" s="174" t="s">
        <v>484</v>
      </c>
      <c r="I318" s="106"/>
      <c r="L318" s="33"/>
      <c r="M318" s="175"/>
      <c r="N318" s="63"/>
      <c r="O318" s="63"/>
      <c r="P318" s="63"/>
      <c r="Q318" s="63"/>
      <c r="R318" s="63"/>
      <c r="S318" s="63"/>
      <c r="T318" s="64"/>
      <c r="AT318" s="15" t="s">
        <v>140</v>
      </c>
      <c r="AU318" s="15" t="s">
        <v>84</v>
      </c>
    </row>
    <row r="319" s="1" customFormat="1" ht="20.4" customHeight="1">
      <c r="B319" s="160"/>
      <c r="C319" s="161" t="s">
        <v>486</v>
      </c>
      <c r="D319" s="161" t="s">
        <v>133</v>
      </c>
      <c r="E319" s="162" t="s">
        <v>487</v>
      </c>
      <c r="F319" s="163" t="s">
        <v>488</v>
      </c>
      <c r="G319" s="164" t="s">
        <v>365</v>
      </c>
      <c r="H319" s="165">
        <v>2</v>
      </c>
      <c r="I319" s="166"/>
      <c r="J319" s="167">
        <f>ROUND(I319*H319,2)</f>
        <v>0</v>
      </c>
      <c r="K319" s="163" t="s">
        <v>137</v>
      </c>
      <c r="L319" s="33"/>
      <c r="M319" s="168" t="s">
        <v>3</v>
      </c>
      <c r="N319" s="169" t="s">
        <v>45</v>
      </c>
      <c r="O319" s="63"/>
      <c r="P319" s="170">
        <f>O319*H319</f>
        <v>0</v>
      </c>
      <c r="Q319" s="170">
        <v>1.0000000000000001E-05</v>
      </c>
      <c r="R319" s="170">
        <f>Q319*H319</f>
        <v>2.0000000000000002E-05</v>
      </c>
      <c r="S319" s="170">
        <v>0</v>
      </c>
      <c r="T319" s="171">
        <f>S319*H319</f>
        <v>0</v>
      </c>
      <c r="AR319" s="15" t="s">
        <v>138</v>
      </c>
      <c r="AT319" s="15" t="s">
        <v>133</v>
      </c>
      <c r="AU319" s="15" t="s">
        <v>84</v>
      </c>
      <c r="AY319" s="15" t="s">
        <v>131</v>
      </c>
      <c r="BE319" s="172">
        <f>IF(N319="základní",J319,0)</f>
        <v>0</v>
      </c>
      <c r="BF319" s="172">
        <f>IF(N319="snížená",J319,0)</f>
        <v>0</v>
      </c>
      <c r="BG319" s="172">
        <f>IF(N319="zákl. přenesená",J319,0)</f>
        <v>0</v>
      </c>
      <c r="BH319" s="172">
        <f>IF(N319="sníž. přenesená",J319,0)</f>
        <v>0</v>
      </c>
      <c r="BI319" s="172">
        <f>IF(N319="nulová",J319,0)</f>
        <v>0</v>
      </c>
      <c r="BJ319" s="15" t="s">
        <v>82</v>
      </c>
      <c r="BK319" s="172">
        <f>ROUND(I319*H319,2)</f>
        <v>0</v>
      </c>
      <c r="BL319" s="15" t="s">
        <v>138</v>
      </c>
      <c r="BM319" s="15" t="s">
        <v>489</v>
      </c>
    </row>
    <row r="320" s="1" customFormat="1">
      <c r="B320" s="33"/>
      <c r="D320" s="173" t="s">
        <v>140</v>
      </c>
      <c r="F320" s="174" t="s">
        <v>490</v>
      </c>
      <c r="I320" s="106"/>
      <c r="L320" s="33"/>
      <c r="M320" s="175"/>
      <c r="N320" s="63"/>
      <c r="O320" s="63"/>
      <c r="P320" s="63"/>
      <c r="Q320" s="63"/>
      <c r="R320" s="63"/>
      <c r="S320" s="63"/>
      <c r="T320" s="64"/>
      <c r="AT320" s="15" t="s">
        <v>140</v>
      </c>
      <c r="AU320" s="15" t="s">
        <v>84</v>
      </c>
    </row>
    <row r="321" s="1" customFormat="1">
      <c r="B321" s="33"/>
      <c r="D321" s="173" t="s">
        <v>142</v>
      </c>
      <c r="F321" s="176" t="s">
        <v>477</v>
      </c>
      <c r="I321" s="106"/>
      <c r="L321" s="33"/>
      <c r="M321" s="175"/>
      <c r="N321" s="63"/>
      <c r="O321" s="63"/>
      <c r="P321" s="63"/>
      <c r="Q321" s="63"/>
      <c r="R321" s="63"/>
      <c r="S321" s="63"/>
      <c r="T321" s="64"/>
      <c r="AT321" s="15" t="s">
        <v>142</v>
      </c>
      <c r="AU321" s="15" t="s">
        <v>84</v>
      </c>
    </row>
    <row r="322" s="1" customFormat="1" ht="20.4" customHeight="1">
      <c r="B322" s="160"/>
      <c r="C322" s="185" t="s">
        <v>491</v>
      </c>
      <c r="D322" s="185" t="s">
        <v>335</v>
      </c>
      <c r="E322" s="186" t="s">
        <v>492</v>
      </c>
      <c r="F322" s="187" t="s">
        <v>493</v>
      </c>
      <c r="G322" s="188" t="s">
        <v>365</v>
      </c>
      <c r="H322" s="189">
        <v>2</v>
      </c>
      <c r="I322" s="190"/>
      <c r="J322" s="191">
        <f>ROUND(I322*H322,2)</f>
        <v>0</v>
      </c>
      <c r="K322" s="187" t="s">
        <v>137</v>
      </c>
      <c r="L322" s="192"/>
      <c r="M322" s="193" t="s">
        <v>3</v>
      </c>
      <c r="N322" s="194" t="s">
        <v>45</v>
      </c>
      <c r="O322" s="63"/>
      <c r="P322" s="170">
        <f>O322*H322</f>
        <v>0</v>
      </c>
      <c r="Q322" s="170">
        <v>0.00125</v>
      </c>
      <c r="R322" s="170">
        <f>Q322*H322</f>
        <v>0.0025000000000000001</v>
      </c>
      <c r="S322" s="170">
        <v>0</v>
      </c>
      <c r="T322" s="171">
        <f>S322*H322</f>
        <v>0</v>
      </c>
      <c r="AR322" s="15" t="s">
        <v>183</v>
      </c>
      <c r="AT322" s="15" t="s">
        <v>335</v>
      </c>
      <c r="AU322" s="15" t="s">
        <v>84</v>
      </c>
      <c r="AY322" s="15" t="s">
        <v>131</v>
      </c>
      <c r="BE322" s="172">
        <f>IF(N322="základní",J322,0)</f>
        <v>0</v>
      </c>
      <c r="BF322" s="172">
        <f>IF(N322="snížená",J322,0)</f>
        <v>0</v>
      </c>
      <c r="BG322" s="172">
        <f>IF(N322="zákl. přenesená",J322,0)</f>
        <v>0</v>
      </c>
      <c r="BH322" s="172">
        <f>IF(N322="sníž. přenesená",J322,0)</f>
        <v>0</v>
      </c>
      <c r="BI322" s="172">
        <f>IF(N322="nulová",J322,0)</f>
        <v>0</v>
      </c>
      <c r="BJ322" s="15" t="s">
        <v>82</v>
      </c>
      <c r="BK322" s="172">
        <f>ROUND(I322*H322,2)</f>
        <v>0</v>
      </c>
      <c r="BL322" s="15" t="s">
        <v>138</v>
      </c>
      <c r="BM322" s="15" t="s">
        <v>494</v>
      </c>
    </row>
    <row r="323" s="1" customFormat="1">
      <c r="B323" s="33"/>
      <c r="D323" s="173" t="s">
        <v>140</v>
      </c>
      <c r="F323" s="174" t="s">
        <v>493</v>
      </c>
      <c r="I323" s="106"/>
      <c r="L323" s="33"/>
      <c r="M323" s="175"/>
      <c r="N323" s="63"/>
      <c r="O323" s="63"/>
      <c r="P323" s="63"/>
      <c r="Q323" s="63"/>
      <c r="R323" s="63"/>
      <c r="S323" s="63"/>
      <c r="T323" s="64"/>
      <c r="AT323" s="15" t="s">
        <v>140</v>
      </c>
      <c r="AU323" s="15" t="s">
        <v>84</v>
      </c>
    </row>
    <row r="324" s="1" customFormat="1" ht="20.4" customHeight="1">
      <c r="B324" s="160"/>
      <c r="C324" s="161" t="s">
        <v>495</v>
      </c>
      <c r="D324" s="161" t="s">
        <v>133</v>
      </c>
      <c r="E324" s="162" t="s">
        <v>496</v>
      </c>
      <c r="F324" s="163" t="s">
        <v>497</v>
      </c>
      <c r="G324" s="164" t="s">
        <v>365</v>
      </c>
      <c r="H324" s="165">
        <v>19</v>
      </c>
      <c r="I324" s="166"/>
      <c r="J324" s="167">
        <f>ROUND(I324*H324,2)</f>
        <v>0</v>
      </c>
      <c r="K324" s="163" t="s">
        <v>137</v>
      </c>
      <c r="L324" s="33"/>
      <c r="M324" s="168" t="s">
        <v>3</v>
      </c>
      <c r="N324" s="169" t="s">
        <v>45</v>
      </c>
      <c r="O324" s="63"/>
      <c r="P324" s="170">
        <f>O324*H324</f>
        <v>0</v>
      </c>
      <c r="Q324" s="170">
        <v>1.0000000000000001E-05</v>
      </c>
      <c r="R324" s="170">
        <f>Q324*H324</f>
        <v>0.00019000000000000001</v>
      </c>
      <c r="S324" s="170">
        <v>0</v>
      </c>
      <c r="T324" s="171">
        <f>S324*H324</f>
        <v>0</v>
      </c>
      <c r="AR324" s="15" t="s">
        <v>138</v>
      </c>
      <c r="AT324" s="15" t="s">
        <v>133</v>
      </c>
      <c r="AU324" s="15" t="s">
        <v>84</v>
      </c>
      <c r="AY324" s="15" t="s">
        <v>131</v>
      </c>
      <c r="BE324" s="172">
        <f>IF(N324="základní",J324,0)</f>
        <v>0</v>
      </c>
      <c r="BF324" s="172">
        <f>IF(N324="snížená",J324,0)</f>
        <v>0</v>
      </c>
      <c r="BG324" s="172">
        <f>IF(N324="zákl. přenesená",J324,0)</f>
        <v>0</v>
      </c>
      <c r="BH324" s="172">
        <f>IF(N324="sníž. přenesená",J324,0)</f>
        <v>0</v>
      </c>
      <c r="BI324" s="172">
        <f>IF(N324="nulová",J324,0)</f>
        <v>0</v>
      </c>
      <c r="BJ324" s="15" t="s">
        <v>82</v>
      </c>
      <c r="BK324" s="172">
        <f>ROUND(I324*H324,2)</f>
        <v>0</v>
      </c>
      <c r="BL324" s="15" t="s">
        <v>138</v>
      </c>
      <c r="BM324" s="15" t="s">
        <v>498</v>
      </c>
    </row>
    <row r="325" s="1" customFormat="1">
      <c r="B325" s="33"/>
      <c r="D325" s="173" t="s">
        <v>140</v>
      </c>
      <c r="F325" s="174" t="s">
        <v>499</v>
      </c>
      <c r="I325" s="106"/>
      <c r="L325" s="33"/>
      <c r="M325" s="175"/>
      <c r="N325" s="63"/>
      <c r="O325" s="63"/>
      <c r="P325" s="63"/>
      <c r="Q325" s="63"/>
      <c r="R325" s="63"/>
      <c r="S325" s="63"/>
      <c r="T325" s="64"/>
      <c r="AT325" s="15" t="s">
        <v>140</v>
      </c>
      <c r="AU325" s="15" t="s">
        <v>84</v>
      </c>
    </row>
    <row r="326" s="1" customFormat="1">
      <c r="B326" s="33"/>
      <c r="D326" s="173" t="s">
        <v>142</v>
      </c>
      <c r="F326" s="176" t="s">
        <v>477</v>
      </c>
      <c r="I326" s="106"/>
      <c r="L326" s="33"/>
      <c r="M326" s="175"/>
      <c r="N326" s="63"/>
      <c r="O326" s="63"/>
      <c r="P326" s="63"/>
      <c r="Q326" s="63"/>
      <c r="R326" s="63"/>
      <c r="S326" s="63"/>
      <c r="T326" s="64"/>
      <c r="AT326" s="15" t="s">
        <v>142</v>
      </c>
      <c r="AU326" s="15" t="s">
        <v>84</v>
      </c>
    </row>
    <row r="327" s="1" customFormat="1" ht="20.4" customHeight="1">
      <c r="B327" s="160"/>
      <c r="C327" s="185" t="s">
        <v>500</v>
      </c>
      <c r="D327" s="185" t="s">
        <v>335</v>
      </c>
      <c r="E327" s="186" t="s">
        <v>501</v>
      </c>
      <c r="F327" s="187" t="s">
        <v>502</v>
      </c>
      <c r="G327" s="188" t="s">
        <v>365</v>
      </c>
      <c r="H327" s="189">
        <v>19</v>
      </c>
      <c r="I327" s="190"/>
      <c r="J327" s="191">
        <f>ROUND(I327*H327,2)</f>
        <v>0</v>
      </c>
      <c r="K327" s="187" t="s">
        <v>137</v>
      </c>
      <c r="L327" s="192"/>
      <c r="M327" s="193" t="s">
        <v>3</v>
      </c>
      <c r="N327" s="194" t="s">
        <v>45</v>
      </c>
      <c r="O327" s="63"/>
      <c r="P327" s="170">
        <f>O327*H327</f>
        <v>0</v>
      </c>
      <c r="Q327" s="170">
        <v>0.00069999999999999999</v>
      </c>
      <c r="R327" s="170">
        <f>Q327*H327</f>
        <v>0.013299999999999999</v>
      </c>
      <c r="S327" s="170">
        <v>0</v>
      </c>
      <c r="T327" s="171">
        <f>S327*H327</f>
        <v>0</v>
      </c>
      <c r="AR327" s="15" t="s">
        <v>183</v>
      </c>
      <c r="AT327" s="15" t="s">
        <v>335</v>
      </c>
      <c r="AU327" s="15" t="s">
        <v>84</v>
      </c>
      <c r="AY327" s="15" t="s">
        <v>131</v>
      </c>
      <c r="BE327" s="172">
        <f>IF(N327="základní",J327,0)</f>
        <v>0</v>
      </c>
      <c r="BF327" s="172">
        <f>IF(N327="snížená",J327,0)</f>
        <v>0</v>
      </c>
      <c r="BG327" s="172">
        <f>IF(N327="zákl. přenesená",J327,0)</f>
        <v>0</v>
      </c>
      <c r="BH327" s="172">
        <f>IF(N327="sníž. přenesená",J327,0)</f>
        <v>0</v>
      </c>
      <c r="BI327" s="172">
        <f>IF(N327="nulová",J327,0)</f>
        <v>0</v>
      </c>
      <c r="BJ327" s="15" t="s">
        <v>82</v>
      </c>
      <c r="BK327" s="172">
        <f>ROUND(I327*H327,2)</f>
        <v>0</v>
      </c>
      <c r="BL327" s="15" t="s">
        <v>138</v>
      </c>
      <c r="BM327" s="15" t="s">
        <v>503</v>
      </c>
    </row>
    <row r="328" s="1" customFormat="1">
      <c r="B328" s="33"/>
      <c r="D328" s="173" t="s">
        <v>140</v>
      </c>
      <c r="F328" s="174" t="s">
        <v>502</v>
      </c>
      <c r="I328" s="106"/>
      <c r="L328" s="33"/>
      <c r="M328" s="175"/>
      <c r="N328" s="63"/>
      <c r="O328" s="63"/>
      <c r="P328" s="63"/>
      <c r="Q328" s="63"/>
      <c r="R328" s="63"/>
      <c r="S328" s="63"/>
      <c r="T328" s="64"/>
      <c r="AT328" s="15" t="s">
        <v>140</v>
      </c>
      <c r="AU328" s="15" t="s">
        <v>84</v>
      </c>
    </row>
    <row r="329" s="1" customFormat="1" ht="20.4" customHeight="1">
      <c r="B329" s="160"/>
      <c r="C329" s="161" t="s">
        <v>504</v>
      </c>
      <c r="D329" s="161" t="s">
        <v>133</v>
      </c>
      <c r="E329" s="162" t="s">
        <v>505</v>
      </c>
      <c r="F329" s="163" t="s">
        <v>506</v>
      </c>
      <c r="G329" s="164" t="s">
        <v>365</v>
      </c>
      <c r="H329" s="165">
        <v>33</v>
      </c>
      <c r="I329" s="166"/>
      <c r="J329" s="167">
        <f>ROUND(I329*H329,2)</f>
        <v>0</v>
      </c>
      <c r="K329" s="163" t="s">
        <v>137</v>
      </c>
      <c r="L329" s="33"/>
      <c r="M329" s="168" t="s">
        <v>3</v>
      </c>
      <c r="N329" s="169" t="s">
        <v>45</v>
      </c>
      <c r="O329" s="63"/>
      <c r="P329" s="170">
        <f>O329*H329</f>
        <v>0</v>
      </c>
      <c r="Q329" s="170">
        <v>2.0000000000000002E-05</v>
      </c>
      <c r="R329" s="170">
        <f>Q329*H329</f>
        <v>0.0006600000000000001</v>
      </c>
      <c r="S329" s="170">
        <v>0</v>
      </c>
      <c r="T329" s="171">
        <f>S329*H329</f>
        <v>0</v>
      </c>
      <c r="AR329" s="15" t="s">
        <v>138</v>
      </c>
      <c r="AT329" s="15" t="s">
        <v>133</v>
      </c>
      <c r="AU329" s="15" t="s">
        <v>84</v>
      </c>
      <c r="AY329" s="15" t="s">
        <v>131</v>
      </c>
      <c r="BE329" s="172">
        <f>IF(N329="základní",J329,0)</f>
        <v>0</v>
      </c>
      <c r="BF329" s="172">
        <f>IF(N329="snížená",J329,0)</f>
        <v>0</v>
      </c>
      <c r="BG329" s="172">
        <f>IF(N329="zákl. přenesená",J329,0)</f>
        <v>0</v>
      </c>
      <c r="BH329" s="172">
        <f>IF(N329="sníž. přenesená",J329,0)</f>
        <v>0</v>
      </c>
      <c r="BI329" s="172">
        <f>IF(N329="nulová",J329,0)</f>
        <v>0</v>
      </c>
      <c r="BJ329" s="15" t="s">
        <v>82</v>
      </c>
      <c r="BK329" s="172">
        <f>ROUND(I329*H329,2)</f>
        <v>0</v>
      </c>
      <c r="BL329" s="15" t="s">
        <v>138</v>
      </c>
      <c r="BM329" s="15" t="s">
        <v>507</v>
      </c>
    </row>
    <row r="330" s="1" customFormat="1">
      <c r="B330" s="33"/>
      <c r="D330" s="173" t="s">
        <v>140</v>
      </c>
      <c r="F330" s="174" t="s">
        <v>508</v>
      </c>
      <c r="I330" s="106"/>
      <c r="L330" s="33"/>
      <c r="M330" s="175"/>
      <c r="N330" s="63"/>
      <c r="O330" s="63"/>
      <c r="P330" s="63"/>
      <c r="Q330" s="63"/>
      <c r="R330" s="63"/>
      <c r="S330" s="63"/>
      <c r="T330" s="64"/>
      <c r="AT330" s="15" t="s">
        <v>140</v>
      </c>
      <c r="AU330" s="15" t="s">
        <v>84</v>
      </c>
    </row>
    <row r="331" s="1" customFormat="1">
      <c r="B331" s="33"/>
      <c r="D331" s="173" t="s">
        <v>142</v>
      </c>
      <c r="F331" s="176" t="s">
        <v>477</v>
      </c>
      <c r="I331" s="106"/>
      <c r="L331" s="33"/>
      <c r="M331" s="175"/>
      <c r="N331" s="63"/>
      <c r="O331" s="63"/>
      <c r="P331" s="63"/>
      <c r="Q331" s="63"/>
      <c r="R331" s="63"/>
      <c r="S331" s="63"/>
      <c r="T331" s="64"/>
      <c r="AT331" s="15" t="s">
        <v>142</v>
      </c>
      <c r="AU331" s="15" t="s">
        <v>84</v>
      </c>
    </row>
    <row r="332" s="1" customFormat="1" ht="20.4" customHeight="1">
      <c r="B332" s="160"/>
      <c r="C332" s="185" t="s">
        <v>509</v>
      </c>
      <c r="D332" s="185" t="s">
        <v>335</v>
      </c>
      <c r="E332" s="186" t="s">
        <v>510</v>
      </c>
      <c r="F332" s="187" t="s">
        <v>511</v>
      </c>
      <c r="G332" s="188" t="s">
        <v>365</v>
      </c>
      <c r="H332" s="189">
        <v>32</v>
      </c>
      <c r="I332" s="190"/>
      <c r="J332" s="191">
        <f>ROUND(I332*H332,2)</f>
        <v>0</v>
      </c>
      <c r="K332" s="187" t="s">
        <v>137</v>
      </c>
      <c r="L332" s="192"/>
      <c r="M332" s="193" t="s">
        <v>3</v>
      </c>
      <c r="N332" s="194" t="s">
        <v>45</v>
      </c>
      <c r="O332" s="63"/>
      <c r="P332" s="170">
        <f>O332*H332</f>
        <v>0</v>
      </c>
      <c r="Q332" s="170">
        <v>0.0071799999999999998</v>
      </c>
      <c r="R332" s="170">
        <f>Q332*H332</f>
        <v>0.22975999999999999</v>
      </c>
      <c r="S332" s="170">
        <v>0</v>
      </c>
      <c r="T332" s="171">
        <f>S332*H332</f>
        <v>0</v>
      </c>
      <c r="AR332" s="15" t="s">
        <v>183</v>
      </c>
      <c r="AT332" s="15" t="s">
        <v>335</v>
      </c>
      <c r="AU332" s="15" t="s">
        <v>84</v>
      </c>
      <c r="AY332" s="15" t="s">
        <v>131</v>
      </c>
      <c r="BE332" s="172">
        <f>IF(N332="základní",J332,0)</f>
        <v>0</v>
      </c>
      <c r="BF332" s="172">
        <f>IF(N332="snížená",J332,0)</f>
        <v>0</v>
      </c>
      <c r="BG332" s="172">
        <f>IF(N332="zákl. přenesená",J332,0)</f>
        <v>0</v>
      </c>
      <c r="BH332" s="172">
        <f>IF(N332="sníž. přenesená",J332,0)</f>
        <v>0</v>
      </c>
      <c r="BI332" s="172">
        <f>IF(N332="nulová",J332,0)</f>
        <v>0</v>
      </c>
      <c r="BJ332" s="15" t="s">
        <v>82</v>
      </c>
      <c r="BK332" s="172">
        <f>ROUND(I332*H332,2)</f>
        <v>0</v>
      </c>
      <c r="BL332" s="15" t="s">
        <v>138</v>
      </c>
      <c r="BM332" s="15" t="s">
        <v>512</v>
      </c>
    </row>
    <row r="333" s="1" customFormat="1">
      <c r="B333" s="33"/>
      <c r="D333" s="173" t="s">
        <v>140</v>
      </c>
      <c r="F333" s="174" t="s">
        <v>511</v>
      </c>
      <c r="I333" s="106"/>
      <c r="L333" s="33"/>
      <c r="M333" s="175"/>
      <c r="N333" s="63"/>
      <c r="O333" s="63"/>
      <c r="P333" s="63"/>
      <c r="Q333" s="63"/>
      <c r="R333" s="63"/>
      <c r="S333" s="63"/>
      <c r="T333" s="64"/>
      <c r="AT333" s="15" t="s">
        <v>140</v>
      </c>
      <c r="AU333" s="15" t="s">
        <v>84</v>
      </c>
    </row>
    <row r="334" s="1" customFormat="1" ht="20.4" customHeight="1">
      <c r="B334" s="160"/>
      <c r="C334" s="185" t="s">
        <v>513</v>
      </c>
      <c r="D334" s="185" t="s">
        <v>335</v>
      </c>
      <c r="E334" s="186" t="s">
        <v>514</v>
      </c>
      <c r="F334" s="187" t="s">
        <v>515</v>
      </c>
      <c r="G334" s="188" t="s">
        <v>365</v>
      </c>
      <c r="H334" s="189">
        <v>1</v>
      </c>
      <c r="I334" s="190"/>
      <c r="J334" s="191">
        <f>ROUND(I334*H334,2)</f>
        <v>0</v>
      </c>
      <c r="K334" s="187" t="s">
        <v>137</v>
      </c>
      <c r="L334" s="192"/>
      <c r="M334" s="193" t="s">
        <v>3</v>
      </c>
      <c r="N334" s="194" t="s">
        <v>45</v>
      </c>
      <c r="O334" s="63"/>
      <c r="P334" s="170">
        <f>O334*H334</f>
        <v>0</v>
      </c>
      <c r="Q334" s="170">
        <v>0.00445</v>
      </c>
      <c r="R334" s="170">
        <f>Q334*H334</f>
        <v>0.00445</v>
      </c>
      <c r="S334" s="170">
        <v>0</v>
      </c>
      <c r="T334" s="171">
        <f>S334*H334</f>
        <v>0</v>
      </c>
      <c r="AR334" s="15" t="s">
        <v>183</v>
      </c>
      <c r="AT334" s="15" t="s">
        <v>335</v>
      </c>
      <c r="AU334" s="15" t="s">
        <v>84</v>
      </c>
      <c r="AY334" s="15" t="s">
        <v>131</v>
      </c>
      <c r="BE334" s="172">
        <f>IF(N334="základní",J334,0)</f>
        <v>0</v>
      </c>
      <c r="BF334" s="172">
        <f>IF(N334="snížená",J334,0)</f>
        <v>0</v>
      </c>
      <c r="BG334" s="172">
        <f>IF(N334="zákl. přenesená",J334,0)</f>
        <v>0</v>
      </c>
      <c r="BH334" s="172">
        <f>IF(N334="sníž. přenesená",J334,0)</f>
        <v>0</v>
      </c>
      <c r="BI334" s="172">
        <f>IF(N334="nulová",J334,0)</f>
        <v>0</v>
      </c>
      <c r="BJ334" s="15" t="s">
        <v>82</v>
      </c>
      <c r="BK334" s="172">
        <f>ROUND(I334*H334,2)</f>
        <v>0</v>
      </c>
      <c r="BL334" s="15" t="s">
        <v>138</v>
      </c>
      <c r="BM334" s="15" t="s">
        <v>516</v>
      </c>
    </row>
    <row r="335" s="1" customFormat="1">
      <c r="B335" s="33"/>
      <c r="D335" s="173" t="s">
        <v>140</v>
      </c>
      <c r="F335" s="174" t="s">
        <v>515</v>
      </c>
      <c r="I335" s="106"/>
      <c r="L335" s="33"/>
      <c r="M335" s="175"/>
      <c r="N335" s="63"/>
      <c r="O335" s="63"/>
      <c r="P335" s="63"/>
      <c r="Q335" s="63"/>
      <c r="R335" s="63"/>
      <c r="S335" s="63"/>
      <c r="T335" s="64"/>
      <c r="AT335" s="15" t="s">
        <v>140</v>
      </c>
      <c r="AU335" s="15" t="s">
        <v>84</v>
      </c>
    </row>
    <row r="336" s="1" customFormat="1" ht="14.4" customHeight="1">
      <c r="B336" s="160"/>
      <c r="C336" s="161" t="s">
        <v>517</v>
      </c>
      <c r="D336" s="161" t="s">
        <v>133</v>
      </c>
      <c r="E336" s="162" t="s">
        <v>518</v>
      </c>
      <c r="F336" s="163" t="s">
        <v>519</v>
      </c>
      <c r="G336" s="164" t="s">
        <v>365</v>
      </c>
      <c r="H336" s="165">
        <v>1</v>
      </c>
      <c r="I336" s="166"/>
      <c r="J336" s="167">
        <f>ROUND(I336*H336,2)</f>
        <v>0</v>
      </c>
      <c r="K336" s="163" t="s">
        <v>3</v>
      </c>
      <c r="L336" s="33"/>
      <c r="M336" s="168" t="s">
        <v>3</v>
      </c>
      <c r="N336" s="169" t="s">
        <v>45</v>
      </c>
      <c r="O336" s="63"/>
      <c r="P336" s="170">
        <f>O336*H336</f>
        <v>0</v>
      </c>
      <c r="Q336" s="170">
        <v>0.00012</v>
      </c>
      <c r="R336" s="170">
        <f>Q336*H336</f>
        <v>0.00012</v>
      </c>
      <c r="S336" s="170">
        <v>0</v>
      </c>
      <c r="T336" s="171">
        <f>S336*H336</f>
        <v>0</v>
      </c>
      <c r="AR336" s="15" t="s">
        <v>138</v>
      </c>
      <c r="AT336" s="15" t="s">
        <v>133</v>
      </c>
      <c r="AU336" s="15" t="s">
        <v>84</v>
      </c>
      <c r="AY336" s="15" t="s">
        <v>131</v>
      </c>
      <c r="BE336" s="172">
        <f>IF(N336="základní",J336,0)</f>
        <v>0</v>
      </c>
      <c r="BF336" s="172">
        <f>IF(N336="snížená",J336,0)</f>
        <v>0</v>
      </c>
      <c r="BG336" s="172">
        <f>IF(N336="zákl. přenesená",J336,0)</f>
        <v>0</v>
      </c>
      <c r="BH336" s="172">
        <f>IF(N336="sníž. přenesená",J336,0)</f>
        <v>0</v>
      </c>
      <c r="BI336" s="172">
        <f>IF(N336="nulová",J336,0)</f>
        <v>0</v>
      </c>
      <c r="BJ336" s="15" t="s">
        <v>82</v>
      </c>
      <c r="BK336" s="172">
        <f>ROUND(I336*H336,2)</f>
        <v>0</v>
      </c>
      <c r="BL336" s="15" t="s">
        <v>138</v>
      </c>
      <c r="BM336" s="15" t="s">
        <v>520</v>
      </c>
    </row>
    <row r="337" s="1" customFormat="1">
      <c r="B337" s="33"/>
      <c r="D337" s="173" t="s">
        <v>140</v>
      </c>
      <c r="F337" s="174" t="s">
        <v>521</v>
      </c>
      <c r="I337" s="106"/>
      <c r="L337" s="33"/>
      <c r="M337" s="175"/>
      <c r="N337" s="63"/>
      <c r="O337" s="63"/>
      <c r="P337" s="63"/>
      <c r="Q337" s="63"/>
      <c r="R337" s="63"/>
      <c r="S337" s="63"/>
      <c r="T337" s="64"/>
      <c r="AT337" s="15" t="s">
        <v>140</v>
      </c>
      <c r="AU337" s="15" t="s">
        <v>84</v>
      </c>
    </row>
    <row r="338" s="1" customFormat="1">
      <c r="B338" s="33"/>
      <c r="D338" s="173" t="s">
        <v>142</v>
      </c>
      <c r="F338" s="176" t="s">
        <v>522</v>
      </c>
      <c r="I338" s="106"/>
      <c r="L338" s="33"/>
      <c r="M338" s="175"/>
      <c r="N338" s="63"/>
      <c r="O338" s="63"/>
      <c r="P338" s="63"/>
      <c r="Q338" s="63"/>
      <c r="R338" s="63"/>
      <c r="S338" s="63"/>
      <c r="T338" s="64"/>
      <c r="AT338" s="15" t="s">
        <v>142</v>
      </c>
      <c r="AU338" s="15" t="s">
        <v>84</v>
      </c>
    </row>
    <row r="339" s="1" customFormat="1" ht="20.4" customHeight="1">
      <c r="B339" s="160"/>
      <c r="C339" s="185" t="s">
        <v>523</v>
      </c>
      <c r="D339" s="185" t="s">
        <v>335</v>
      </c>
      <c r="E339" s="186" t="s">
        <v>524</v>
      </c>
      <c r="F339" s="187" t="s">
        <v>525</v>
      </c>
      <c r="G339" s="188" t="s">
        <v>365</v>
      </c>
      <c r="H339" s="189">
        <v>1</v>
      </c>
      <c r="I339" s="190"/>
      <c r="J339" s="191">
        <f>ROUND(I339*H339,2)</f>
        <v>0</v>
      </c>
      <c r="K339" s="187" t="s">
        <v>137</v>
      </c>
      <c r="L339" s="192"/>
      <c r="M339" s="193" t="s">
        <v>3</v>
      </c>
      <c r="N339" s="194" t="s">
        <v>45</v>
      </c>
      <c r="O339" s="63"/>
      <c r="P339" s="170">
        <f>O339*H339</f>
        <v>0</v>
      </c>
      <c r="Q339" s="170">
        <v>0.0022000000000000001</v>
      </c>
      <c r="R339" s="170">
        <f>Q339*H339</f>
        <v>0.0022000000000000001</v>
      </c>
      <c r="S339" s="170">
        <v>0</v>
      </c>
      <c r="T339" s="171">
        <f>S339*H339</f>
        <v>0</v>
      </c>
      <c r="AR339" s="15" t="s">
        <v>183</v>
      </c>
      <c r="AT339" s="15" t="s">
        <v>335</v>
      </c>
      <c r="AU339" s="15" t="s">
        <v>84</v>
      </c>
      <c r="AY339" s="15" t="s">
        <v>131</v>
      </c>
      <c r="BE339" s="172">
        <f>IF(N339="základní",J339,0)</f>
        <v>0</v>
      </c>
      <c r="BF339" s="172">
        <f>IF(N339="snížená",J339,0)</f>
        <v>0</v>
      </c>
      <c r="BG339" s="172">
        <f>IF(N339="zákl. přenesená",J339,0)</f>
        <v>0</v>
      </c>
      <c r="BH339" s="172">
        <f>IF(N339="sníž. přenesená",J339,0)</f>
        <v>0</v>
      </c>
      <c r="BI339" s="172">
        <f>IF(N339="nulová",J339,0)</f>
        <v>0</v>
      </c>
      <c r="BJ339" s="15" t="s">
        <v>82</v>
      </c>
      <c r="BK339" s="172">
        <f>ROUND(I339*H339,2)</f>
        <v>0</v>
      </c>
      <c r="BL339" s="15" t="s">
        <v>138</v>
      </c>
      <c r="BM339" s="15" t="s">
        <v>526</v>
      </c>
    </row>
    <row r="340" s="1" customFormat="1">
      <c r="B340" s="33"/>
      <c r="D340" s="173" t="s">
        <v>140</v>
      </c>
      <c r="F340" s="174" t="s">
        <v>525</v>
      </c>
      <c r="I340" s="106"/>
      <c r="L340" s="33"/>
      <c r="M340" s="175"/>
      <c r="N340" s="63"/>
      <c r="O340" s="63"/>
      <c r="P340" s="63"/>
      <c r="Q340" s="63"/>
      <c r="R340" s="63"/>
      <c r="S340" s="63"/>
      <c r="T340" s="64"/>
      <c r="AT340" s="15" t="s">
        <v>140</v>
      </c>
      <c r="AU340" s="15" t="s">
        <v>84</v>
      </c>
    </row>
    <row r="341" s="1" customFormat="1" ht="20.4" customHeight="1">
      <c r="B341" s="160"/>
      <c r="C341" s="161" t="s">
        <v>527</v>
      </c>
      <c r="D341" s="161" t="s">
        <v>133</v>
      </c>
      <c r="E341" s="162" t="s">
        <v>528</v>
      </c>
      <c r="F341" s="163" t="s">
        <v>529</v>
      </c>
      <c r="G341" s="164" t="s">
        <v>365</v>
      </c>
      <c r="H341" s="165">
        <v>4</v>
      </c>
      <c r="I341" s="166"/>
      <c r="J341" s="167">
        <f>ROUND(I341*H341,2)</f>
        <v>0</v>
      </c>
      <c r="K341" s="163" t="s">
        <v>137</v>
      </c>
      <c r="L341" s="33"/>
      <c r="M341" s="168" t="s">
        <v>3</v>
      </c>
      <c r="N341" s="169" t="s">
        <v>45</v>
      </c>
      <c r="O341" s="63"/>
      <c r="P341" s="170">
        <f>O341*H341</f>
        <v>0</v>
      </c>
      <c r="Q341" s="170">
        <v>2.0000000000000002E-05</v>
      </c>
      <c r="R341" s="170">
        <f>Q341*H341</f>
        <v>8.0000000000000007E-05</v>
      </c>
      <c r="S341" s="170">
        <v>0</v>
      </c>
      <c r="T341" s="171">
        <f>S341*H341</f>
        <v>0</v>
      </c>
      <c r="AR341" s="15" t="s">
        <v>138</v>
      </c>
      <c r="AT341" s="15" t="s">
        <v>133</v>
      </c>
      <c r="AU341" s="15" t="s">
        <v>84</v>
      </c>
      <c r="AY341" s="15" t="s">
        <v>131</v>
      </c>
      <c r="BE341" s="172">
        <f>IF(N341="základní",J341,0)</f>
        <v>0</v>
      </c>
      <c r="BF341" s="172">
        <f>IF(N341="snížená",J341,0)</f>
        <v>0</v>
      </c>
      <c r="BG341" s="172">
        <f>IF(N341="zákl. přenesená",J341,0)</f>
        <v>0</v>
      </c>
      <c r="BH341" s="172">
        <f>IF(N341="sníž. přenesená",J341,0)</f>
        <v>0</v>
      </c>
      <c r="BI341" s="172">
        <f>IF(N341="nulová",J341,0)</f>
        <v>0</v>
      </c>
      <c r="BJ341" s="15" t="s">
        <v>82</v>
      </c>
      <c r="BK341" s="172">
        <f>ROUND(I341*H341,2)</f>
        <v>0</v>
      </c>
      <c r="BL341" s="15" t="s">
        <v>138</v>
      </c>
      <c r="BM341" s="15" t="s">
        <v>530</v>
      </c>
    </row>
    <row r="342" s="1" customFormat="1">
      <c r="B342" s="33"/>
      <c r="D342" s="173" t="s">
        <v>140</v>
      </c>
      <c r="F342" s="174" t="s">
        <v>531</v>
      </c>
      <c r="I342" s="106"/>
      <c r="L342" s="33"/>
      <c r="M342" s="175"/>
      <c r="N342" s="63"/>
      <c r="O342" s="63"/>
      <c r="P342" s="63"/>
      <c r="Q342" s="63"/>
      <c r="R342" s="63"/>
      <c r="S342" s="63"/>
      <c r="T342" s="64"/>
      <c r="AT342" s="15" t="s">
        <v>140</v>
      </c>
      <c r="AU342" s="15" t="s">
        <v>84</v>
      </c>
    </row>
    <row r="343" s="1" customFormat="1">
      <c r="B343" s="33"/>
      <c r="D343" s="173" t="s">
        <v>142</v>
      </c>
      <c r="F343" s="176" t="s">
        <v>477</v>
      </c>
      <c r="I343" s="106"/>
      <c r="L343" s="33"/>
      <c r="M343" s="175"/>
      <c r="N343" s="63"/>
      <c r="O343" s="63"/>
      <c r="P343" s="63"/>
      <c r="Q343" s="63"/>
      <c r="R343" s="63"/>
      <c r="S343" s="63"/>
      <c r="T343" s="64"/>
      <c r="AT343" s="15" t="s">
        <v>142</v>
      </c>
      <c r="AU343" s="15" t="s">
        <v>84</v>
      </c>
    </row>
    <row r="344" s="1" customFormat="1" ht="20.4" customHeight="1">
      <c r="B344" s="160"/>
      <c r="C344" s="185" t="s">
        <v>532</v>
      </c>
      <c r="D344" s="185" t="s">
        <v>335</v>
      </c>
      <c r="E344" s="186" t="s">
        <v>533</v>
      </c>
      <c r="F344" s="187" t="s">
        <v>534</v>
      </c>
      <c r="G344" s="188" t="s">
        <v>365</v>
      </c>
      <c r="H344" s="189">
        <v>4</v>
      </c>
      <c r="I344" s="190"/>
      <c r="J344" s="191">
        <f>ROUND(I344*H344,2)</f>
        <v>0</v>
      </c>
      <c r="K344" s="187" t="s">
        <v>137</v>
      </c>
      <c r="L344" s="192"/>
      <c r="M344" s="193" t="s">
        <v>3</v>
      </c>
      <c r="N344" s="194" t="s">
        <v>45</v>
      </c>
      <c r="O344" s="63"/>
      <c r="P344" s="170">
        <f>O344*H344</f>
        <v>0</v>
      </c>
      <c r="Q344" s="170">
        <v>0.0011000000000000001</v>
      </c>
      <c r="R344" s="170">
        <f>Q344*H344</f>
        <v>0.0044000000000000003</v>
      </c>
      <c r="S344" s="170">
        <v>0</v>
      </c>
      <c r="T344" s="171">
        <f>S344*H344</f>
        <v>0</v>
      </c>
      <c r="AR344" s="15" t="s">
        <v>183</v>
      </c>
      <c r="AT344" s="15" t="s">
        <v>335</v>
      </c>
      <c r="AU344" s="15" t="s">
        <v>84</v>
      </c>
      <c r="AY344" s="15" t="s">
        <v>131</v>
      </c>
      <c r="BE344" s="172">
        <f>IF(N344="základní",J344,0)</f>
        <v>0</v>
      </c>
      <c r="BF344" s="172">
        <f>IF(N344="snížená",J344,0)</f>
        <v>0</v>
      </c>
      <c r="BG344" s="172">
        <f>IF(N344="zákl. přenesená",J344,0)</f>
        <v>0</v>
      </c>
      <c r="BH344" s="172">
        <f>IF(N344="sníž. přenesená",J344,0)</f>
        <v>0</v>
      </c>
      <c r="BI344" s="172">
        <f>IF(N344="nulová",J344,0)</f>
        <v>0</v>
      </c>
      <c r="BJ344" s="15" t="s">
        <v>82</v>
      </c>
      <c r="BK344" s="172">
        <f>ROUND(I344*H344,2)</f>
        <v>0</v>
      </c>
      <c r="BL344" s="15" t="s">
        <v>138</v>
      </c>
      <c r="BM344" s="15" t="s">
        <v>535</v>
      </c>
    </row>
    <row r="345" s="1" customFormat="1">
      <c r="B345" s="33"/>
      <c r="D345" s="173" t="s">
        <v>140</v>
      </c>
      <c r="F345" s="174" t="s">
        <v>534</v>
      </c>
      <c r="I345" s="106"/>
      <c r="L345" s="33"/>
      <c r="M345" s="175"/>
      <c r="N345" s="63"/>
      <c r="O345" s="63"/>
      <c r="P345" s="63"/>
      <c r="Q345" s="63"/>
      <c r="R345" s="63"/>
      <c r="S345" s="63"/>
      <c r="T345" s="64"/>
      <c r="AT345" s="15" t="s">
        <v>140</v>
      </c>
      <c r="AU345" s="15" t="s">
        <v>84</v>
      </c>
    </row>
    <row r="346" s="1" customFormat="1" ht="20.4" customHeight="1">
      <c r="B346" s="160"/>
      <c r="C346" s="161" t="s">
        <v>536</v>
      </c>
      <c r="D346" s="161" t="s">
        <v>133</v>
      </c>
      <c r="E346" s="162" t="s">
        <v>537</v>
      </c>
      <c r="F346" s="163" t="s">
        <v>538</v>
      </c>
      <c r="G346" s="164" t="s">
        <v>365</v>
      </c>
      <c r="H346" s="165">
        <v>15</v>
      </c>
      <c r="I346" s="166"/>
      <c r="J346" s="167">
        <f>ROUND(I346*H346,2)</f>
        <v>0</v>
      </c>
      <c r="K346" s="163" t="s">
        <v>137</v>
      </c>
      <c r="L346" s="33"/>
      <c r="M346" s="168" t="s">
        <v>3</v>
      </c>
      <c r="N346" s="169" t="s">
        <v>45</v>
      </c>
      <c r="O346" s="63"/>
      <c r="P346" s="170">
        <f>O346*H346</f>
        <v>0</v>
      </c>
      <c r="Q346" s="170">
        <v>3.0000000000000001E-05</v>
      </c>
      <c r="R346" s="170">
        <f>Q346*H346</f>
        <v>0.00044999999999999999</v>
      </c>
      <c r="S346" s="170">
        <v>0</v>
      </c>
      <c r="T346" s="171">
        <f>S346*H346</f>
        <v>0</v>
      </c>
      <c r="AR346" s="15" t="s">
        <v>138</v>
      </c>
      <c r="AT346" s="15" t="s">
        <v>133</v>
      </c>
      <c r="AU346" s="15" t="s">
        <v>84</v>
      </c>
      <c r="AY346" s="15" t="s">
        <v>131</v>
      </c>
      <c r="BE346" s="172">
        <f>IF(N346="základní",J346,0)</f>
        <v>0</v>
      </c>
      <c r="BF346" s="172">
        <f>IF(N346="snížená",J346,0)</f>
        <v>0</v>
      </c>
      <c r="BG346" s="172">
        <f>IF(N346="zákl. přenesená",J346,0)</f>
        <v>0</v>
      </c>
      <c r="BH346" s="172">
        <f>IF(N346="sníž. přenesená",J346,0)</f>
        <v>0</v>
      </c>
      <c r="BI346" s="172">
        <f>IF(N346="nulová",J346,0)</f>
        <v>0</v>
      </c>
      <c r="BJ346" s="15" t="s">
        <v>82</v>
      </c>
      <c r="BK346" s="172">
        <f>ROUND(I346*H346,2)</f>
        <v>0</v>
      </c>
      <c r="BL346" s="15" t="s">
        <v>138</v>
      </c>
      <c r="BM346" s="15" t="s">
        <v>539</v>
      </c>
    </row>
    <row r="347" s="1" customFormat="1">
      <c r="B347" s="33"/>
      <c r="D347" s="173" t="s">
        <v>140</v>
      </c>
      <c r="F347" s="174" t="s">
        <v>540</v>
      </c>
      <c r="I347" s="106"/>
      <c r="L347" s="33"/>
      <c r="M347" s="175"/>
      <c r="N347" s="63"/>
      <c r="O347" s="63"/>
      <c r="P347" s="63"/>
      <c r="Q347" s="63"/>
      <c r="R347" s="63"/>
      <c r="S347" s="63"/>
      <c r="T347" s="64"/>
      <c r="AT347" s="15" t="s">
        <v>140</v>
      </c>
      <c r="AU347" s="15" t="s">
        <v>84</v>
      </c>
    </row>
    <row r="348" s="1" customFormat="1">
      <c r="B348" s="33"/>
      <c r="D348" s="173" t="s">
        <v>142</v>
      </c>
      <c r="F348" s="176" t="s">
        <v>477</v>
      </c>
      <c r="I348" s="106"/>
      <c r="L348" s="33"/>
      <c r="M348" s="175"/>
      <c r="N348" s="63"/>
      <c r="O348" s="63"/>
      <c r="P348" s="63"/>
      <c r="Q348" s="63"/>
      <c r="R348" s="63"/>
      <c r="S348" s="63"/>
      <c r="T348" s="64"/>
      <c r="AT348" s="15" t="s">
        <v>142</v>
      </c>
      <c r="AU348" s="15" t="s">
        <v>84</v>
      </c>
    </row>
    <row r="349" s="1" customFormat="1" ht="20.4" customHeight="1">
      <c r="B349" s="160"/>
      <c r="C349" s="185" t="s">
        <v>541</v>
      </c>
      <c r="D349" s="185" t="s">
        <v>335</v>
      </c>
      <c r="E349" s="186" t="s">
        <v>542</v>
      </c>
      <c r="F349" s="187" t="s">
        <v>543</v>
      </c>
      <c r="G349" s="188" t="s">
        <v>365</v>
      </c>
      <c r="H349" s="189">
        <v>15</v>
      </c>
      <c r="I349" s="190"/>
      <c r="J349" s="191">
        <f>ROUND(I349*H349,2)</f>
        <v>0</v>
      </c>
      <c r="K349" s="187" t="s">
        <v>137</v>
      </c>
      <c r="L349" s="192"/>
      <c r="M349" s="193" t="s">
        <v>3</v>
      </c>
      <c r="N349" s="194" t="s">
        <v>45</v>
      </c>
      <c r="O349" s="63"/>
      <c r="P349" s="170">
        <f>O349*H349</f>
        <v>0</v>
      </c>
      <c r="Q349" s="170">
        <v>0.0123</v>
      </c>
      <c r="R349" s="170">
        <f>Q349*H349</f>
        <v>0.1845</v>
      </c>
      <c r="S349" s="170">
        <v>0</v>
      </c>
      <c r="T349" s="171">
        <f>S349*H349</f>
        <v>0</v>
      </c>
      <c r="AR349" s="15" t="s">
        <v>183</v>
      </c>
      <c r="AT349" s="15" t="s">
        <v>335</v>
      </c>
      <c r="AU349" s="15" t="s">
        <v>84</v>
      </c>
      <c r="AY349" s="15" t="s">
        <v>131</v>
      </c>
      <c r="BE349" s="172">
        <f>IF(N349="základní",J349,0)</f>
        <v>0</v>
      </c>
      <c r="BF349" s="172">
        <f>IF(N349="snížená",J349,0)</f>
        <v>0</v>
      </c>
      <c r="BG349" s="172">
        <f>IF(N349="zákl. přenesená",J349,0)</f>
        <v>0</v>
      </c>
      <c r="BH349" s="172">
        <f>IF(N349="sníž. přenesená",J349,0)</f>
        <v>0</v>
      </c>
      <c r="BI349" s="172">
        <f>IF(N349="nulová",J349,0)</f>
        <v>0</v>
      </c>
      <c r="BJ349" s="15" t="s">
        <v>82</v>
      </c>
      <c r="BK349" s="172">
        <f>ROUND(I349*H349,2)</f>
        <v>0</v>
      </c>
      <c r="BL349" s="15" t="s">
        <v>138</v>
      </c>
      <c r="BM349" s="15" t="s">
        <v>544</v>
      </c>
    </row>
    <row r="350" s="1" customFormat="1">
      <c r="B350" s="33"/>
      <c r="D350" s="173" t="s">
        <v>140</v>
      </c>
      <c r="F350" s="174" t="s">
        <v>543</v>
      </c>
      <c r="I350" s="106"/>
      <c r="L350" s="33"/>
      <c r="M350" s="175"/>
      <c r="N350" s="63"/>
      <c r="O350" s="63"/>
      <c r="P350" s="63"/>
      <c r="Q350" s="63"/>
      <c r="R350" s="63"/>
      <c r="S350" s="63"/>
      <c r="T350" s="64"/>
      <c r="AT350" s="15" t="s">
        <v>140</v>
      </c>
      <c r="AU350" s="15" t="s">
        <v>84</v>
      </c>
    </row>
    <row r="351" s="1" customFormat="1" ht="20.4" customHeight="1">
      <c r="B351" s="160"/>
      <c r="C351" s="161" t="s">
        <v>545</v>
      </c>
      <c r="D351" s="161" t="s">
        <v>133</v>
      </c>
      <c r="E351" s="162" t="s">
        <v>546</v>
      </c>
      <c r="F351" s="163" t="s">
        <v>547</v>
      </c>
      <c r="G351" s="164" t="s">
        <v>365</v>
      </c>
      <c r="H351" s="165">
        <v>4</v>
      </c>
      <c r="I351" s="166"/>
      <c r="J351" s="167">
        <f>ROUND(I351*H351,2)</f>
        <v>0</v>
      </c>
      <c r="K351" s="163" t="s">
        <v>137</v>
      </c>
      <c r="L351" s="33"/>
      <c r="M351" s="168" t="s">
        <v>3</v>
      </c>
      <c r="N351" s="169" t="s">
        <v>45</v>
      </c>
      <c r="O351" s="63"/>
      <c r="P351" s="170">
        <f>O351*H351</f>
        <v>0</v>
      </c>
      <c r="Q351" s="170">
        <v>2.0000000000000002E-05</v>
      </c>
      <c r="R351" s="170">
        <f>Q351*H351</f>
        <v>8.0000000000000007E-05</v>
      </c>
      <c r="S351" s="170">
        <v>0</v>
      </c>
      <c r="T351" s="171">
        <f>S351*H351</f>
        <v>0</v>
      </c>
      <c r="AR351" s="15" t="s">
        <v>138</v>
      </c>
      <c r="AT351" s="15" t="s">
        <v>133</v>
      </c>
      <c r="AU351" s="15" t="s">
        <v>84</v>
      </c>
      <c r="AY351" s="15" t="s">
        <v>131</v>
      </c>
      <c r="BE351" s="172">
        <f>IF(N351="základní",J351,0)</f>
        <v>0</v>
      </c>
      <c r="BF351" s="172">
        <f>IF(N351="snížená",J351,0)</f>
        <v>0</v>
      </c>
      <c r="BG351" s="172">
        <f>IF(N351="zákl. přenesená",J351,0)</f>
        <v>0</v>
      </c>
      <c r="BH351" s="172">
        <f>IF(N351="sníž. přenesená",J351,0)</f>
        <v>0</v>
      </c>
      <c r="BI351" s="172">
        <f>IF(N351="nulová",J351,0)</f>
        <v>0</v>
      </c>
      <c r="BJ351" s="15" t="s">
        <v>82</v>
      </c>
      <c r="BK351" s="172">
        <f>ROUND(I351*H351,2)</f>
        <v>0</v>
      </c>
      <c r="BL351" s="15" t="s">
        <v>138</v>
      </c>
      <c r="BM351" s="15" t="s">
        <v>548</v>
      </c>
    </row>
    <row r="352" s="1" customFormat="1">
      <c r="B352" s="33"/>
      <c r="D352" s="173" t="s">
        <v>140</v>
      </c>
      <c r="F352" s="174" t="s">
        <v>549</v>
      </c>
      <c r="I352" s="106"/>
      <c r="L352" s="33"/>
      <c r="M352" s="175"/>
      <c r="N352" s="63"/>
      <c r="O352" s="63"/>
      <c r="P352" s="63"/>
      <c r="Q352" s="63"/>
      <c r="R352" s="63"/>
      <c r="S352" s="63"/>
      <c r="T352" s="64"/>
      <c r="AT352" s="15" t="s">
        <v>140</v>
      </c>
      <c r="AU352" s="15" t="s">
        <v>84</v>
      </c>
    </row>
    <row r="353" s="1" customFormat="1">
      <c r="B353" s="33"/>
      <c r="D353" s="173" t="s">
        <v>142</v>
      </c>
      <c r="F353" s="176" t="s">
        <v>477</v>
      </c>
      <c r="I353" s="106"/>
      <c r="L353" s="33"/>
      <c r="M353" s="175"/>
      <c r="N353" s="63"/>
      <c r="O353" s="63"/>
      <c r="P353" s="63"/>
      <c r="Q353" s="63"/>
      <c r="R353" s="63"/>
      <c r="S353" s="63"/>
      <c r="T353" s="64"/>
      <c r="AT353" s="15" t="s">
        <v>142</v>
      </c>
      <c r="AU353" s="15" t="s">
        <v>84</v>
      </c>
    </row>
    <row r="354" s="1" customFormat="1" ht="14.4" customHeight="1">
      <c r="B354" s="160"/>
      <c r="C354" s="185" t="s">
        <v>550</v>
      </c>
      <c r="D354" s="185" t="s">
        <v>335</v>
      </c>
      <c r="E354" s="186" t="s">
        <v>551</v>
      </c>
      <c r="F354" s="187" t="s">
        <v>534</v>
      </c>
      <c r="G354" s="188" t="s">
        <v>365</v>
      </c>
      <c r="H354" s="189">
        <v>4</v>
      </c>
      <c r="I354" s="190"/>
      <c r="J354" s="191">
        <f>ROUND(I354*H354,2)</f>
        <v>0</v>
      </c>
      <c r="K354" s="187" t="s">
        <v>3</v>
      </c>
      <c r="L354" s="192"/>
      <c r="M354" s="193" t="s">
        <v>3</v>
      </c>
      <c r="N354" s="194" t="s">
        <v>45</v>
      </c>
      <c r="O354" s="63"/>
      <c r="P354" s="170">
        <f>O354*H354</f>
        <v>0</v>
      </c>
      <c r="Q354" s="170">
        <v>0.0011000000000000001</v>
      </c>
      <c r="R354" s="170">
        <f>Q354*H354</f>
        <v>0.0044000000000000003</v>
      </c>
      <c r="S354" s="170">
        <v>0</v>
      </c>
      <c r="T354" s="171">
        <f>S354*H354</f>
        <v>0</v>
      </c>
      <c r="AR354" s="15" t="s">
        <v>183</v>
      </c>
      <c r="AT354" s="15" t="s">
        <v>335</v>
      </c>
      <c r="AU354" s="15" t="s">
        <v>84</v>
      </c>
      <c r="AY354" s="15" t="s">
        <v>131</v>
      </c>
      <c r="BE354" s="172">
        <f>IF(N354="základní",J354,0)</f>
        <v>0</v>
      </c>
      <c r="BF354" s="172">
        <f>IF(N354="snížená",J354,0)</f>
        <v>0</v>
      </c>
      <c r="BG354" s="172">
        <f>IF(N354="zákl. přenesená",J354,0)</f>
        <v>0</v>
      </c>
      <c r="BH354" s="172">
        <f>IF(N354="sníž. přenesená",J354,0)</f>
        <v>0</v>
      </c>
      <c r="BI354" s="172">
        <f>IF(N354="nulová",J354,0)</f>
        <v>0</v>
      </c>
      <c r="BJ354" s="15" t="s">
        <v>82</v>
      </c>
      <c r="BK354" s="172">
        <f>ROUND(I354*H354,2)</f>
        <v>0</v>
      </c>
      <c r="BL354" s="15" t="s">
        <v>138</v>
      </c>
      <c r="BM354" s="15" t="s">
        <v>552</v>
      </c>
    </row>
    <row r="355" s="1" customFormat="1">
      <c r="B355" s="33"/>
      <c r="D355" s="173" t="s">
        <v>140</v>
      </c>
      <c r="F355" s="174" t="s">
        <v>553</v>
      </c>
      <c r="I355" s="106"/>
      <c r="L355" s="33"/>
      <c r="M355" s="175"/>
      <c r="N355" s="63"/>
      <c r="O355" s="63"/>
      <c r="P355" s="63"/>
      <c r="Q355" s="63"/>
      <c r="R355" s="63"/>
      <c r="S355" s="63"/>
      <c r="T355" s="64"/>
      <c r="AT355" s="15" t="s">
        <v>140</v>
      </c>
      <c r="AU355" s="15" t="s">
        <v>84</v>
      </c>
    </row>
    <row r="356" s="1" customFormat="1" ht="20.4" customHeight="1">
      <c r="B356" s="160"/>
      <c r="C356" s="161" t="s">
        <v>554</v>
      </c>
      <c r="D356" s="161" t="s">
        <v>133</v>
      </c>
      <c r="E356" s="162" t="s">
        <v>555</v>
      </c>
      <c r="F356" s="163" t="s">
        <v>556</v>
      </c>
      <c r="G356" s="164" t="s">
        <v>365</v>
      </c>
      <c r="H356" s="165">
        <v>12</v>
      </c>
      <c r="I356" s="166"/>
      <c r="J356" s="167">
        <f>ROUND(I356*H356,2)</f>
        <v>0</v>
      </c>
      <c r="K356" s="163" t="s">
        <v>137</v>
      </c>
      <c r="L356" s="33"/>
      <c r="M356" s="168" t="s">
        <v>3</v>
      </c>
      <c r="N356" s="169" t="s">
        <v>45</v>
      </c>
      <c r="O356" s="63"/>
      <c r="P356" s="170">
        <f>O356*H356</f>
        <v>0</v>
      </c>
      <c r="Q356" s="170">
        <v>5.0000000000000002E-05</v>
      </c>
      <c r="R356" s="170">
        <f>Q356*H356</f>
        <v>0.00060000000000000006</v>
      </c>
      <c r="S356" s="170">
        <v>0</v>
      </c>
      <c r="T356" s="171">
        <f>S356*H356</f>
        <v>0</v>
      </c>
      <c r="AR356" s="15" t="s">
        <v>138</v>
      </c>
      <c r="AT356" s="15" t="s">
        <v>133</v>
      </c>
      <c r="AU356" s="15" t="s">
        <v>84</v>
      </c>
      <c r="AY356" s="15" t="s">
        <v>131</v>
      </c>
      <c r="BE356" s="172">
        <f>IF(N356="základní",J356,0)</f>
        <v>0</v>
      </c>
      <c r="BF356" s="172">
        <f>IF(N356="snížená",J356,0)</f>
        <v>0</v>
      </c>
      <c r="BG356" s="172">
        <f>IF(N356="zákl. přenesená",J356,0)</f>
        <v>0</v>
      </c>
      <c r="BH356" s="172">
        <f>IF(N356="sníž. přenesená",J356,0)</f>
        <v>0</v>
      </c>
      <c r="BI356" s="172">
        <f>IF(N356="nulová",J356,0)</f>
        <v>0</v>
      </c>
      <c r="BJ356" s="15" t="s">
        <v>82</v>
      </c>
      <c r="BK356" s="172">
        <f>ROUND(I356*H356,2)</f>
        <v>0</v>
      </c>
      <c r="BL356" s="15" t="s">
        <v>138</v>
      </c>
      <c r="BM356" s="15" t="s">
        <v>557</v>
      </c>
    </row>
    <row r="357" s="1" customFormat="1">
      <c r="B357" s="33"/>
      <c r="D357" s="173" t="s">
        <v>140</v>
      </c>
      <c r="F357" s="174" t="s">
        <v>558</v>
      </c>
      <c r="I357" s="106"/>
      <c r="L357" s="33"/>
      <c r="M357" s="175"/>
      <c r="N357" s="63"/>
      <c r="O357" s="63"/>
      <c r="P357" s="63"/>
      <c r="Q357" s="63"/>
      <c r="R357" s="63"/>
      <c r="S357" s="63"/>
      <c r="T357" s="64"/>
      <c r="AT357" s="15" t="s">
        <v>140</v>
      </c>
      <c r="AU357" s="15" t="s">
        <v>84</v>
      </c>
    </row>
    <row r="358" s="1" customFormat="1">
      <c r="B358" s="33"/>
      <c r="D358" s="173" t="s">
        <v>142</v>
      </c>
      <c r="F358" s="176" t="s">
        <v>477</v>
      </c>
      <c r="I358" s="106"/>
      <c r="L358" s="33"/>
      <c r="M358" s="175"/>
      <c r="N358" s="63"/>
      <c r="O358" s="63"/>
      <c r="P358" s="63"/>
      <c r="Q358" s="63"/>
      <c r="R358" s="63"/>
      <c r="S358" s="63"/>
      <c r="T358" s="64"/>
      <c r="AT358" s="15" t="s">
        <v>142</v>
      </c>
      <c r="AU358" s="15" t="s">
        <v>84</v>
      </c>
    </row>
    <row r="359" s="1" customFormat="1" ht="20.4" customHeight="1">
      <c r="B359" s="160"/>
      <c r="C359" s="185" t="s">
        <v>559</v>
      </c>
      <c r="D359" s="185" t="s">
        <v>335</v>
      </c>
      <c r="E359" s="186" t="s">
        <v>560</v>
      </c>
      <c r="F359" s="187" t="s">
        <v>561</v>
      </c>
      <c r="G359" s="188" t="s">
        <v>365</v>
      </c>
      <c r="H359" s="189">
        <v>11</v>
      </c>
      <c r="I359" s="190"/>
      <c r="J359" s="191">
        <f>ROUND(I359*H359,2)</f>
        <v>0</v>
      </c>
      <c r="K359" s="187" t="s">
        <v>137</v>
      </c>
      <c r="L359" s="192"/>
      <c r="M359" s="193" t="s">
        <v>3</v>
      </c>
      <c r="N359" s="194" t="s">
        <v>45</v>
      </c>
      <c r="O359" s="63"/>
      <c r="P359" s="170">
        <f>O359*H359</f>
        <v>0</v>
      </c>
      <c r="Q359" s="170">
        <v>0.023900000000000001</v>
      </c>
      <c r="R359" s="170">
        <f>Q359*H359</f>
        <v>0.26290000000000002</v>
      </c>
      <c r="S359" s="170">
        <v>0</v>
      </c>
      <c r="T359" s="171">
        <f>S359*H359</f>
        <v>0</v>
      </c>
      <c r="AR359" s="15" t="s">
        <v>183</v>
      </c>
      <c r="AT359" s="15" t="s">
        <v>335</v>
      </c>
      <c r="AU359" s="15" t="s">
        <v>84</v>
      </c>
      <c r="AY359" s="15" t="s">
        <v>131</v>
      </c>
      <c r="BE359" s="172">
        <f>IF(N359="základní",J359,0)</f>
        <v>0</v>
      </c>
      <c r="BF359" s="172">
        <f>IF(N359="snížená",J359,0)</f>
        <v>0</v>
      </c>
      <c r="BG359" s="172">
        <f>IF(N359="zákl. přenesená",J359,0)</f>
        <v>0</v>
      </c>
      <c r="BH359" s="172">
        <f>IF(N359="sníž. přenesená",J359,0)</f>
        <v>0</v>
      </c>
      <c r="BI359" s="172">
        <f>IF(N359="nulová",J359,0)</f>
        <v>0</v>
      </c>
      <c r="BJ359" s="15" t="s">
        <v>82</v>
      </c>
      <c r="BK359" s="172">
        <f>ROUND(I359*H359,2)</f>
        <v>0</v>
      </c>
      <c r="BL359" s="15" t="s">
        <v>138</v>
      </c>
      <c r="BM359" s="15" t="s">
        <v>562</v>
      </c>
    </row>
    <row r="360" s="1" customFormat="1">
      <c r="B360" s="33"/>
      <c r="D360" s="173" t="s">
        <v>140</v>
      </c>
      <c r="F360" s="174" t="s">
        <v>561</v>
      </c>
      <c r="I360" s="106"/>
      <c r="L360" s="33"/>
      <c r="M360" s="175"/>
      <c r="N360" s="63"/>
      <c r="O360" s="63"/>
      <c r="P360" s="63"/>
      <c r="Q360" s="63"/>
      <c r="R360" s="63"/>
      <c r="S360" s="63"/>
      <c r="T360" s="64"/>
      <c r="AT360" s="15" t="s">
        <v>140</v>
      </c>
      <c r="AU360" s="15" t="s">
        <v>84</v>
      </c>
    </row>
    <row r="361" s="1" customFormat="1" ht="20.4" customHeight="1">
      <c r="B361" s="160"/>
      <c r="C361" s="185" t="s">
        <v>563</v>
      </c>
      <c r="D361" s="185" t="s">
        <v>335</v>
      </c>
      <c r="E361" s="186" t="s">
        <v>564</v>
      </c>
      <c r="F361" s="187" t="s">
        <v>565</v>
      </c>
      <c r="G361" s="188" t="s">
        <v>365</v>
      </c>
      <c r="H361" s="189">
        <v>1</v>
      </c>
      <c r="I361" s="190"/>
      <c r="J361" s="191">
        <f>ROUND(I361*H361,2)</f>
        <v>0</v>
      </c>
      <c r="K361" s="187" t="s">
        <v>137</v>
      </c>
      <c r="L361" s="192"/>
      <c r="M361" s="193" t="s">
        <v>3</v>
      </c>
      <c r="N361" s="194" t="s">
        <v>45</v>
      </c>
      <c r="O361" s="63"/>
      <c r="P361" s="170">
        <f>O361*H361</f>
        <v>0</v>
      </c>
      <c r="Q361" s="170">
        <v>0.025499999999999998</v>
      </c>
      <c r="R361" s="170">
        <f>Q361*H361</f>
        <v>0.025499999999999998</v>
      </c>
      <c r="S361" s="170">
        <v>0</v>
      </c>
      <c r="T361" s="171">
        <f>S361*H361</f>
        <v>0</v>
      </c>
      <c r="AR361" s="15" t="s">
        <v>183</v>
      </c>
      <c r="AT361" s="15" t="s">
        <v>335</v>
      </c>
      <c r="AU361" s="15" t="s">
        <v>84</v>
      </c>
      <c r="AY361" s="15" t="s">
        <v>131</v>
      </c>
      <c r="BE361" s="172">
        <f>IF(N361="základní",J361,0)</f>
        <v>0</v>
      </c>
      <c r="BF361" s="172">
        <f>IF(N361="snížená",J361,0)</f>
        <v>0</v>
      </c>
      <c r="BG361" s="172">
        <f>IF(N361="zákl. přenesená",J361,0)</f>
        <v>0</v>
      </c>
      <c r="BH361" s="172">
        <f>IF(N361="sníž. přenesená",J361,0)</f>
        <v>0</v>
      </c>
      <c r="BI361" s="172">
        <f>IF(N361="nulová",J361,0)</f>
        <v>0</v>
      </c>
      <c r="BJ361" s="15" t="s">
        <v>82</v>
      </c>
      <c r="BK361" s="172">
        <f>ROUND(I361*H361,2)</f>
        <v>0</v>
      </c>
      <c r="BL361" s="15" t="s">
        <v>138</v>
      </c>
      <c r="BM361" s="15" t="s">
        <v>566</v>
      </c>
    </row>
    <row r="362" s="1" customFormat="1">
      <c r="B362" s="33"/>
      <c r="D362" s="173" t="s">
        <v>140</v>
      </c>
      <c r="F362" s="174" t="s">
        <v>565</v>
      </c>
      <c r="I362" s="106"/>
      <c r="L362" s="33"/>
      <c r="M362" s="175"/>
      <c r="N362" s="63"/>
      <c r="O362" s="63"/>
      <c r="P362" s="63"/>
      <c r="Q362" s="63"/>
      <c r="R362" s="63"/>
      <c r="S362" s="63"/>
      <c r="T362" s="64"/>
      <c r="AT362" s="15" t="s">
        <v>140</v>
      </c>
      <c r="AU362" s="15" t="s">
        <v>84</v>
      </c>
    </row>
    <row r="363" s="1" customFormat="1" ht="20.4" customHeight="1">
      <c r="B363" s="160"/>
      <c r="C363" s="161" t="s">
        <v>567</v>
      </c>
      <c r="D363" s="161" t="s">
        <v>133</v>
      </c>
      <c r="E363" s="162" t="s">
        <v>568</v>
      </c>
      <c r="F363" s="163" t="s">
        <v>569</v>
      </c>
      <c r="G363" s="164" t="s">
        <v>186</v>
      </c>
      <c r="H363" s="165">
        <v>20</v>
      </c>
      <c r="I363" s="166"/>
      <c r="J363" s="167">
        <f>ROUND(I363*H363,2)</f>
        <v>0</v>
      </c>
      <c r="K363" s="163" t="s">
        <v>137</v>
      </c>
      <c r="L363" s="33"/>
      <c r="M363" s="168" t="s">
        <v>3</v>
      </c>
      <c r="N363" s="169" t="s">
        <v>45</v>
      </c>
      <c r="O363" s="63"/>
      <c r="P363" s="170">
        <f>O363*H363</f>
        <v>0</v>
      </c>
      <c r="Q363" s="170">
        <v>0</v>
      </c>
      <c r="R363" s="170">
        <f>Q363*H363</f>
        <v>0</v>
      </c>
      <c r="S363" s="170">
        <v>0</v>
      </c>
      <c r="T363" s="171">
        <f>S363*H363</f>
        <v>0</v>
      </c>
      <c r="AR363" s="15" t="s">
        <v>138</v>
      </c>
      <c r="AT363" s="15" t="s">
        <v>133</v>
      </c>
      <c r="AU363" s="15" t="s">
        <v>84</v>
      </c>
      <c r="AY363" s="15" t="s">
        <v>131</v>
      </c>
      <c r="BE363" s="172">
        <f>IF(N363="základní",J363,0)</f>
        <v>0</v>
      </c>
      <c r="BF363" s="172">
        <f>IF(N363="snížená",J363,0)</f>
        <v>0</v>
      </c>
      <c r="BG363" s="172">
        <f>IF(N363="zákl. přenesená",J363,0)</f>
        <v>0</v>
      </c>
      <c r="BH363" s="172">
        <f>IF(N363="sníž. přenesená",J363,0)</f>
        <v>0</v>
      </c>
      <c r="BI363" s="172">
        <f>IF(N363="nulová",J363,0)</f>
        <v>0</v>
      </c>
      <c r="BJ363" s="15" t="s">
        <v>82</v>
      </c>
      <c r="BK363" s="172">
        <f>ROUND(I363*H363,2)</f>
        <v>0</v>
      </c>
      <c r="BL363" s="15" t="s">
        <v>138</v>
      </c>
      <c r="BM363" s="15" t="s">
        <v>570</v>
      </c>
    </row>
    <row r="364" s="1" customFormat="1">
      <c r="B364" s="33"/>
      <c r="D364" s="173" t="s">
        <v>140</v>
      </c>
      <c r="F364" s="174" t="s">
        <v>571</v>
      </c>
      <c r="I364" s="106"/>
      <c r="L364" s="33"/>
      <c r="M364" s="175"/>
      <c r="N364" s="63"/>
      <c r="O364" s="63"/>
      <c r="P364" s="63"/>
      <c r="Q364" s="63"/>
      <c r="R364" s="63"/>
      <c r="S364" s="63"/>
      <c r="T364" s="64"/>
      <c r="AT364" s="15" t="s">
        <v>140</v>
      </c>
      <c r="AU364" s="15" t="s">
        <v>84</v>
      </c>
    </row>
    <row r="365" s="1" customFormat="1">
      <c r="B365" s="33"/>
      <c r="D365" s="173" t="s">
        <v>142</v>
      </c>
      <c r="F365" s="176" t="s">
        <v>572</v>
      </c>
      <c r="I365" s="106"/>
      <c r="L365" s="33"/>
      <c r="M365" s="175"/>
      <c r="N365" s="63"/>
      <c r="O365" s="63"/>
      <c r="P365" s="63"/>
      <c r="Q365" s="63"/>
      <c r="R365" s="63"/>
      <c r="S365" s="63"/>
      <c r="T365" s="64"/>
      <c r="AT365" s="15" t="s">
        <v>142</v>
      </c>
      <c r="AU365" s="15" t="s">
        <v>84</v>
      </c>
    </row>
    <row r="366" s="1" customFormat="1" ht="20.4" customHeight="1">
      <c r="B366" s="160"/>
      <c r="C366" s="161" t="s">
        <v>573</v>
      </c>
      <c r="D366" s="161" t="s">
        <v>133</v>
      </c>
      <c r="E366" s="162" t="s">
        <v>574</v>
      </c>
      <c r="F366" s="163" t="s">
        <v>575</v>
      </c>
      <c r="G366" s="164" t="s">
        <v>365</v>
      </c>
      <c r="H366" s="165">
        <v>1</v>
      </c>
      <c r="I366" s="166"/>
      <c r="J366" s="167">
        <f>ROUND(I366*H366,2)</f>
        <v>0</v>
      </c>
      <c r="K366" s="163" t="s">
        <v>137</v>
      </c>
      <c r="L366" s="33"/>
      <c r="M366" s="168" t="s">
        <v>3</v>
      </c>
      <c r="N366" s="169" t="s">
        <v>45</v>
      </c>
      <c r="O366" s="63"/>
      <c r="P366" s="170">
        <f>O366*H366</f>
        <v>0</v>
      </c>
      <c r="Q366" s="170">
        <v>0.46009</v>
      </c>
      <c r="R366" s="170">
        <f>Q366*H366</f>
        <v>0.46009</v>
      </c>
      <c r="S366" s="170">
        <v>0</v>
      </c>
      <c r="T366" s="171">
        <f>S366*H366</f>
        <v>0</v>
      </c>
      <c r="AR366" s="15" t="s">
        <v>138</v>
      </c>
      <c r="AT366" s="15" t="s">
        <v>133</v>
      </c>
      <c r="AU366" s="15" t="s">
        <v>84</v>
      </c>
      <c r="AY366" s="15" t="s">
        <v>131</v>
      </c>
      <c r="BE366" s="172">
        <f>IF(N366="základní",J366,0)</f>
        <v>0</v>
      </c>
      <c r="BF366" s="172">
        <f>IF(N366="snížená",J366,0)</f>
        <v>0</v>
      </c>
      <c r="BG366" s="172">
        <f>IF(N366="zákl. přenesená",J366,0)</f>
        <v>0</v>
      </c>
      <c r="BH366" s="172">
        <f>IF(N366="sníž. přenesená",J366,0)</f>
        <v>0</v>
      </c>
      <c r="BI366" s="172">
        <f>IF(N366="nulová",J366,0)</f>
        <v>0</v>
      </c>
      <c r="BJ366" s="15" t="s">
        <v>82</v>
      </c>
      <c r="BK366" s="172">
        <f>ROUND(I366*H366,2)</f>
        <v>0</v>
      </c>
      <c r="BL366" s="15" t="s">
        <v>138</v>
      </c>
      <c r="BM366" s="15" t="s">
        <v>576</v>
      </c>
    </row>
    <row r="367" s="1" customFormat="1">
      <c r="B367" s="33"/>
      <c r="D367" s="173" t="s">
        <v>140</v>
      </c>
      <c r="F367" s="174" t="s">
        <v>577</v>
      </c>
      <c r="I367" s="106"/>
      <c r="L367" s="33"/>
      <c r="M367" s="175"/>
      <c r="N367" s="63"/>
      <c r="O367" s="63"/>
      <c r="P367" s="63"/>
      <c r="Q367" s="63"/>
      <c r="R367" s="63"/>
      <c r="S367" s="63"/>
      <c r="T367" s="64"/>
      <c r="AT367" s="15" t="s">
        <v>140</v>
      </c>
      <c r="AU367" s="15" t="s">
        <v>84</v>
      </c>
    </row>
    <row r="368" s="1" customFormat="1">
      <c r="B368" s="33"/>
      <c r="D368" s="173" t="s">
        <v>142</v>
      </c>
      <c r="F368" s="176" t="s">
        <v>572</v>
      </c>
      <c r="I368" s="106"/>
      <c r="L368" s="33"/>
      <c r="M368" s="175"/>
      <c r="N368" s="63"/>
      <c r="O368" s="63"/>
      <c r="P368" s="63"/>
      <c r="Q368" s="63"/>
      <c r="R368" s="63"/>
      <c r="S368" s="63"/>
      <c r="T368" s="64"/>
      <c r="AT368" s="15" t="s">
        <v>142</v>
      </c>
      <c r="AU368" s="15" t="s">
        <v>84</v>
      </c>
    </row>
    <row r="369" s="1" customFormat="1" ht="20.4" customHeight="1">
      <c r="B369" s="160"/>
      <c r="C369" s="161" t="s">
        <v>578</v>
      </c>
      <c r="D369" s="161" t="s">
        <v>133</v>
      </c>
      <c r="E369" s="162" t="s">
        <v>579</v>
      </c>
      <c r="F369" s="163" t="s">
        <v>580</v>
      </c>
      <c r="G369" s="164" t="s">
        <v>186</v>
      </c>
      <c r="H369" s="165">
        <v>217.66999999999999</v>
      </c>
      <c r="I369" s="166"/>
      <c r="J369" s="167">
        <f>ROUND(I369*H369,2)</f>
        <v>0</v>
      </c>
      <c r="K369" s="163" t="s">
        <v>137</v>
      </c>
      <c r="L369" s="33"/>
      <c r="M369" s="168" t="s">
        <v>3</v>
      </c>
      <c r="N369" s="169" t="s">
        <v>45</v>
      </c>
      <c r="O369" s="63"/>
      <c r="P369" s="170">
        <f>O369*H369</f>
        <v>0</v>
      </c>
      <c r="Q369" s="170">
        <v>0</v>
      </c>
      <c r="R369" s="170">
        <f>Q369*H369</f>
        <v>0</v>
      </c>
      <c r="S369" s="170">
        <v>0</v>
      </c>
      <c r="T369" s="171">
        <f>S369*H369</f>
        <v>0</v>
      </c>
      <c r="AR369" s="15" t="s">
        <v>138</v>
      </c>
      <c r="AT369" s="15" t="s">
        <v>133</v>
      </c>
      <c r="AU369" s="15" t="s">
        <v>84</v>
      </c>
      <c r="AY369" s="15" t="s">
        <v>131</v>
      </c>
      <c r="BE369" s="172">
        <f>IF(N369="základní",J369,0)</f>
        <v>0</v>
      </c>
      <c r="BF369" s="172">
        <f>IF(N369="snížená",J369,0)</f>
        <v>0</v>
      </c>
      <c r="BG369" s="172">
        <f>IF(N369="zákl. přenesená",J369,0)</f>
        <v>0</v>
      </c>
      <c r="BH369" s="172">
        <f>IF(N369="sníž. přenesená",J369,0)</f>
        <v>0</v>
      </c>
      <c r="BI369" s="172">
        <f>IF(N369="nulová",J369,0)</f>
        <v>0</v>
      </c>
      <c r="BJ369" s="15" t="s">
        <v>82</v>
      </c>
      <c r="BK369" s="172">
        <f>ROUND(I369*H369,2)</f>
        <v>0</v>
      </c>
      <c r="BL369" s="15" t="s">
        <v>138</v>
      </c>
      <c r="BM369" s="15" t="s">
        <v>581</v>
      </c>
    </row>
    <row r="370" s="1" customFormat="1">
      <c r="B370" s="33"/>
      <c r="D370" s="173" t="s">
        <v>140</v>
      </c>
      <c r="F370" s="174" t="s">
        <v>582</v>
      </c>
      <c r="I370" s="106"/>
      <c r="L370" s="33"/>
      <c r="M370" s="175"/>
      <c r="N370" s="63"/>
      <c r="O370" s="63"/>
      <c r="P370" s="63"/>
      <c r="Q370" s="63"/>
      <c r="R370" s="63"/>
      <c r="S370" s="63"/>
      <c r="T370" s="64"/>
      <c r="AT370" s="15" t="s">
        <v>140</v>
      </c>
      <c r="AU370" s="15" t="s">
        <v>84</v>
      </c>
    </row>
    <row r="371" s="1" customFormat="1">
      <c r="B371" s="33"/>
      <c r="D371" s="173" t="s">
        <v>142</v>
      </c>
      <c r="F371" s="176" t="s">
        <v>572</v>
      </c>
      <c r="I371" s="106"/>
      <c r="L371" s="33"/>
      <c r="M371" s="175"/>
      <c r="N371" s="63"/>
      <c r="O371" s="63"/>
      <c r="P371" s="63"/>
      <c r="Q371" s="63"/>
      <c r="R371" s="63"/>
      <c r="S371" s="63"/>
      <c r="T371" s="64"/>
      <c r="AT371" s="15" t="s">
        <v>142</v>
      </c>
      <c r="AU371" s="15" t="s">
        <v>84</v>
      </c>
    </row>
    <row r="372" s="1" customFormat="1" ht="20.4" customHeight="1">
      <c r="B372" s="160"/>
      <c r="C372" s="161" t="s">
        <v>583</v>
      </c>
      <c r="D372" s="161" t="s">
        <v>133</v>
      </c>
      <c r="E372" s="162" t="s">
        <v>584</v>
      </c>
      <c r="F372" s="163" t="s">
        <v>585</v>
      </c>
      <c r="G372" s="164" t="s">
        <v>186</v>
      </c>
      <c r="H372" s="165">
        <v>160.22999999999999</v>
      </c>
      <c r="I372" s="166"/>
      <c r="J372" s="167">
        <f>ROUND(I372*H372,2)</f>
        <v>0</v>
      </c>
      <c r="K372" s="163" t="s">
        <v>137</v>
      </c>
      <c r="L372" s="33"/>
      <c r="M372" s="168" t="s">
        <v>3</v>
      </c>
      <c r="N372" s="169" t="s">
        <v>45</v>
      </c>
      <c r="O372" s="63"/>
      <c r="P372" s="170">
        <f>O372*H372</f>
        <v>0</v>
      </c>
      <c r="Q372" s="170">
        <v>0</v>
      </c>
      <c r="R372" s="170">
        <f>Q372*H372</f>
        <v>0</v>
      </c>
      <c r="S372" s="170">
        <v>0</v>
      </c>
      <c r="T372" s="171">
        <f>S372*H372</f>
        <v>0</v>
      </c>
      <c r="AR372" s="15" t="s">
        <v>138</v>
      </c>
      <c r="AT372" s="15" t="s">
        <v>133</v>
      </c>
      <c r="AU372" s="15" t="s">
        <v>84</v>
      </c>
      <c r="AY372" s="15" t="s">
        <v>131</v>
      </c>
      <c r="BE372" s="172">
        <f>IF(N372="základní",J372,0)</f>
        <v>0</v>
      </c>
      <c r="BF372" s="172">
        <f>IF(N372="snížená",J372,0)</f>
        <v>0</v>
      </c>
      <c r="BG372" s="172">
        <f>IF(N372="zákl. přenesená",J372,0)</f>
        <v>0</v>
      </c>
      <c r="BH372" s="172">
        <f>IF(N372="sníž. přenesená",J372,0)</f>
        <v>0</v>
      </c>
      <c r="BI372" s="172">
        <f>IF(N372="nulová",J372,0)</f>
        <v>0</v>
      </c>
      <c r="BJ372" s="15" t="s">
        <v>82</v>
      </c>
      <c r="BK372" s="172">
        <f>ROUND(I372*H372,2)</f>
        <v>0</v>
      </c>
      <c r="BL372" s="15" t="s">
        <v>138</v>
      </c>
      <c r="BM372" s="15" t="s">
        <v>586</v>
      </c>
    </row>
    <row r="373" s="1" customFormat="1">
      <c r="B373" s="33"/>
      <c r="D373" s="173" t="s">
        <v>140</v>
      </c>
      <c r="F373" s="174" t="s">
        <v>587</v>
      </c>
      <c r="I373" s="106"/>
      <c r="L373" s="33"/>
      <c r="M373" s="175"/>
      <c r="N373" s="63"/>
      <c r="O373" s="63"/>
      <c r="P373" s="63"/>
      <c r="Q373" s="63"/>
      <c r="R373" s="63"/>
      <c r="S373" s="63"/>
      <c r="T373" s="64"/>
      <c r="AT373" s="15" t="s">
        <v>140</v>
      </c>
      <c r="AU373" s="15" t="s">
        <v>84</v>
      </c>
    </row>
    <row r="374" s="1" customFormat="1">
      <c r="B374" s="33"/>
      <c r="D374" s="173" t="s">
        <v>142</v>
      </c>
      <c r="F374" s="176" t="s">
        <v>572</v>
      </c>
      <c r="I374" s="106"/>
      <c r="L374" s="33"/>
      <c r="M374" s="175"/>
      <c r="N374" s="63"/>
      <c r="O374" s="63"/>
      <c r="P374" s="63"/>
      <c r="Q374" s="63"/>
      <c r="R374" s="63"/>
      <c r="S374" s="63"/>
      <c r="T374" s="64"/>
      <c r="AT374" s="15" t="s">
        <v>142</v>
      </c>
      <c r="AU374" s="15" t="s">
        <v>84</v>
      </c>
    </row>
    <row r="375" s="1" customFormat="1" ht="20.4" customHeight="1">
      <c r="B375" s="160"/>
      <c r="C375" s="161" t="s">
        <v>588</v>
      </c>
      <c r="D375" s="161" t="s">
        <v>133</v>
      </c>
      <c r="E375" s="162" t="s">
        <v>589</v>
      </c>
      <c r="F375" s="163" t="s">
        <v>590</v>
      </c>
      <c r="G375" s="164" t="s">
        <v>365</v>
      </c>
      <c r="H375" s="165">
        <v>19</v>
      </c>
      <c r="I375" s="166"/>
      <c r="J375" s="167">
        <f>ROUND(I375*H375,2)</f>
        <v>0</v>
      </c>
      <c r="K375" s="163" t="s">
        <v>137</v>
      </c>
      <c r="L375" s="33"/>
      <c r="M375" s="168" t="s">
        <v>3</v>
      </c>
      <c r="N375" s="169" t="s">
        <v>45</v>
      </c>
      <c r="O375" s="63"/>
      <c r="P375" s="170">
        <f>O375*H375</f>
        <v>0</v>
      </c>
      <c r="Q375" s="170">
        <v>0.0091800000000000007</v>
      </c>
      <c r="R375" s="170">
        <f>Q375*H375</f>
        <v>0.17442000000000002</v>
      </c>
      <c r="S375" s="170">
        <v>0</v>
      </c>
      <c r="T375" s="171">
        <f>S375*H375</f>
        <v>0</v>
      </c>
      <c r="AR375" s="15" t="s">
        <v>138</v>
      </c>
      <c r="AT375" s="15" t="s">
        <v>133</v>
      </c>
      <c r="AU375" s="15" t="s">
        <v>84</v>
      </c>
      <c r="AY375" s="15" t="s">
        <v>131</v>
      </c>
      <c r="BE375" s="172">
        <f>IF(N375="základní",J375,0)</f>
        <v>0</v>
      </c>
      <c r="BF375" s="172">
        <f>IF(N375="snížená",J375,0)</f>
        <v>0</v>
      </c>
      <c r="BG375" s="172">
        <f>IF(N375="zákl. přenesená",J375,0)</f>
        <v>0</v>
      </c>
      <c r="BH375" s="172">
        <f>IF(N375="sníž. přenesená",J375,0)</f>
        <v>0</v>
      </c>
      <c r="BI375" s="172">
        <f>IF(N375="nulová",J375,0)</f>
        <v>0</v>
      </c>
      <c r="BJ375" s="15" t="s">
        <v>82</v>
      </c>
      <c r="BK375" s="172">
        <f>ROUND(I375*H375,2)</f>
        <v>0</v>
      </c>
      <c r="BL375" s="15" t="s">
        <v>138</v>
      </c>
      <c r="BM375" s="15" t="s">
        <v>591</v>
      </c>
    </row>
    <row r="376" s="1" customFormat="1">
      <c r="B376" s="33"/>
      <c r="D376" s="173" t="s">
        <v>140</v>
      </c>
      <c r="F376" s="174" t="s">
        <v>590</v>
      </c>
      <c r="I376" s="106"/>
      <c r="L376" s="33"/>
      <c r="M376" s="175"/>
      <c r="N376" s="63"/>
      <c r="O376" s="63"/>
      <c r="P376" s="63"/>
      <c r="Q376" s="63"/>
      <c r="R376" s="63"/>
      <c r="S376" s="63"/>
      <c r="T376" s="64"/>
      <c r="AT376" s="15" t="s">
        <v>140</v>
      </c>
      <c r="AU376" s="15" t="s">
        <v>84</v>
      </c>
    </row>
    <row r="377" s="1" customFormat="1">
      <c r="B377" s="33"/>
      <c r="D377" s="173" t="s">
        <v>142</v>
      </c>
      <c r="F377" s="176" t="s">
        <v>592</v>
      </c>
      <c r="I377" s="106"/>
      <c r="L377" s="33"/>
      <c r="M377" s="175"/>
      <c r="N377" s="63"/>
      <c r="O377" s="63"/>
      <c r="P377" s="63"/>
      <c r="Q377" s="63"/>
      <c r="R377" s="63"/>
      <c r="S377" s="63"/>
      <c r="T377" s="64"/>
      <c r="AT377" s="15" t="s">
        <v>142</v>
      </c>
      <c r="AU377" s="15" t="s">
        <v>84</v>
      </c>
    </row>
    <row r="378" s="1" customFormat="1" ht="20.4" customHeight="1">
      <c r="B378" s="160"/>
      <c r="C378" s="185" t="s">
        <v>593</v>
      </c>
      <c r="D378" s="185" t="s">
        <v>335</v>
      </c>
      <c r="E378" s="186" t="s">
        <v>594</v>
      </c>
      <c r="F378" s="187" t="s">
        <v>595</v>
      </c>
      <c r="G378" s="188" t="s">
        <v>365</v>
      </c>
      <c r="H378" s="189">
        <v>10</v>
      </c>
      <c r="I378" s="190"/>
      <c r="J378" s="191">
        <f>ROUND(I378*H378,2)</f>
        <v>0</v>
      </c>
      <c r="K378" s="187" t="s">
        <v>137</v>
      </c>
      <c r="L378" s="192"/>
      <c r="M378" s="193" t="s">
        <v>3</v>
      </c>
      <c r="N378" s="194" t="s">
        <v>45</v>
      </c>
      <c r="O378" s="63"/>
      <c r="P378" s="170">
        <f>O378*H378</f>
        <v>0</v>
      </c>
      <c r="Q378" s="170">
        <v>1.0129999999999999</v>
      </c>
      <c r="R378" s="170">
        <f>Q378*H378</f>
        <v>10.129999999999999</v>
      </c>
      <c r="S378" s="170">
        <v>0</v>
      </c>
      <c r="T378" s="171">
        <f>S378*H378</f>
        <v>0</v>
      </c>
      <c r="AR378" s="15" t="s">
        <v>183</v>
      </c>
      <c r="AT378" s="15" t="s">
        <v>335</v>
      </c>
      <c r="AU378" s="15" t="s">
        <v>84</v>
      </c>
      <c r="AY378" s="15" t="s">
        <v>131</v>
      </c>
      <c r="BE378" s="172">
        <f>IF(N378="základní",J378,0)</f>
        <v>0</v>
      </c>
      <c r="BF378" s="172">
        <f>IF(N378="snížená",J378,0)</f>
        <v>0</v>
      </c>
      <c r="BG378" s="172">
        <f>IF(N378="zákl. přenesená",J378,0)</f>
        <v>0</v>
      </c>
      <c r="BH378" s="172">
        <f>IF(N378="sníž. přenesená",J378,0)</f>
        <v>0</v>
      </c>
      <c r="BI378" s="172">
        <f>IF(N378="nulová",J378,0)</f>
        <v>0</v>
      </c>
      <c r="BJ378" s="15" t="s">
        <v>82</v>
      </c>
      <c r="BK378" s="172">
        <f>ROUND(I378*H378,2)</f>
        <v>0</v>
      </c>
      <c r="BL378" s="15" t="s">
        <v>138</v>
      </c>
      <c r="BM378" s="15" t="s">
        <v>596</v>
      </c>
    </row>
    <row r="379" s="1" customFormat="1">
      <c r="B379" s="33"/>
      <c r="D379" s="173" t="s">
        <v>140</v>
      </c>
      <c r="F379" s="174" t="s">
        <v>595</v>
      </c>
      <c r="I379" s="106"/>
      <c r="L379" s="33"/>
      <c r="M379" s="175"/>
      <c r="N379" s="63"/>
      <c r="O379" s="63"/>
      <c r="P379" s="63"/>
      <c r="Q379" s="63"/>
      <c r="R379" s="63"/>
      <c r="S379" s="63"/>
      <c r="T379" s="64"/>
      <c r="AT379" s="15" t="s">
        <v>140</v>
      </c>
      <c r="AU379" s="15" t="s">
        <v>84</v>
      </c>
    </row>
    <row r="380" s="1" customFormat="1" ht="20.4" customHeight="1">
      <c r="B380" s="160"/>
      <c r="C380" s="185" t="s">
        <v>597</v>
      </c>
      <c r="D380" s="185" t="s">
        <v>335</v>
      </c>
      <c r="E380" s="186" t="s">
        <v>598</v>
      </c>
      <c r="F380" s="187" t="s">
        <v>599</v>
      </c>
      <c r="G380" s="188" t="s">
        <v>365</v>
      </c>
      <c r="H380" s="189">
        <v>6</v>
      </c>
      <c r="I380" s="190"/>
      <c r="J380" s="191">
        <f>ROUND(I380*H380,2)</f>
        <v>0</v>
      </c>
      <c r="K380" s="187" t="s">
        <v>137</v>
      </c>
      <c r="L380" s="192"/>
      <c r="M380" s="193" t="s">
        <v>3</v>
      </c>
      <c r="N380" s="194" t="s">
        <v>45</v>
      </c>
      <c r="O380" s="63"/>
      <c r="P380" s="170">
        <f>O380*H380</f>
        <v>0</v>
      </c>
      <c r="Q380" s="170">
        <v>0.254</v>
      </c>
      <c r="R380" s="170">
        <f>Q380*H380</f>
        <v>1.524</v>
      </c>
      <c r="S380" s="170">
        <v>0</v>
      </c>
      <c r="T380" s="171">
        <f>S380*H380</f>
        <v>0</v>
      </c>
      <c r="AR380" s="15" t="s">
        <v>183</v>
      </c>
      <c r="AT380" s="15" t="s">
        <v>335</v>
      </c>
      <c r="AU380" s="15" t="s">
        <v>84</v>
      </c>
      <c r="AY380" s="15" t="s">
        <v>131</v>
      </c>
      <c r="BE380" s="172">
        <f>IF(N380="základní",J380,0)</f>
        <v>0</v>
      </c>
      <c r="BF380" s="172">
        <f>IF(N380="snížená",J380,0)</f>
        <v>0</v>
      </c>
      <c r="BG380" s="172">
        <f>IF(N380="zákl. přenesená",J380,0)</f>
        <v>0</v>
      </c>
      <c r="BH380" s="172">
        <f>IF(N380="sníž. přenesená",J380,0)</f>
        <v>0</v>
      </c>
      <c r="BI380" s="172">
        <f>IF(N380="nulová",J380,0)</f>
        <v>0</v>
      </c>
      <c r="BJ380" s="15" t="s">
        <v>82</v>
      </c>
      <c r="BK380" s="172">
        <f>ROUND(I380*H380,2)</f>
        <v>0</v>
      </c>
      <c r="BL380" s="15" t="s">
        <v>138</v>
      </c>
      <c r="BM380" s="15" t="s">
        <v>600</v>
      </c>
    </row>
    <row r="381" s="1" customFormat="1">
      <c r="B381" s="33"/>
      <c r="D381" s="173" t="s">
        <v>140</v>
      </c>
      <c r="F381" s="174" t="s">
        <v>599</v>
      </c>
      <c r="I381" s="106"/>
      <c r="L381" s="33"/>
      <c r="M381" s="175"/>
      <c r="N381" s="63"/>
      <c r="O381" s="63"/>
      <c r="P381" s="63"/>
      <c r="Q381" s="63"/>
      <c r="R381" s="63"/>
      <c r="S381" s="63"/>
      <c r="T381" s="64"/>
      <c r="AT381" s="15" t="s">
        <v>140</v>
      </c>
      <c r="AU381" s="15" t="s">
        <v>84</v>
      </c>
    </row>
    <row r="382" s="1" customFormat="1" ht="20.4" customHeight="1">
      <c r="B382" s="160"/>
      <c r="C382" s="185" t="s">
        <v>601</v>
      </c>
      <c r="D382" s="185" t="s">
        <v>335</v>
      </c>
      <c r="E382" s="186" t="s">
        <v>602</v>
      </c>
      <c r="F382" s="187" t="s">
        <v>603</v>
      </c>
      <c r="G382" s="188" t="s">
        <v>365</v>
      </c>
      <c r="H382" s="189">
        <v>3</v>
      </c>
      <c r="I382" s="190"/>
      <c r="J382" s="191">
        <f>ROUND(I382*H382,2)</f>
        <v>0</v>
      </c>
      <c r="K382" s="187" t="s">
        <v>137</v>
      </c>
      <c r="L382" s="192"/>
      <c r="M382" s="193" t="s">
        <v>3</v>
      </c>
      <c r="N382" s="194" t="s">
        <v>45</v>
      </c>
      <c r="O382" s="63"/>
      <c r="P382" s="170">
        <f>O382*H382</f>
        <v>0</v>
      </c>
      <c r="Q382" s="170">
        <v>0.50600000000000001</v>
      </c>
      <c r="R382" s="170">
        <f>Q382*H382</f>
        <v>1.518</v>
      </c>
      <c r="S382" s="170">
        <v>0</v>
      </c>
      <c r="T382" s="171">
        <f>S382*H382</f>
        <v>0</v>
      </c>
      <c r="AR382" s="15" t="s">
        <v>183</v>
      </c>
      <c r="AT382" s="15" t="s">
        <v>335</v>
      </c>
      <c r="AU382" s="15" t="s">
        <v>84</v>
      </c>
      <c r="AY382" s="15" t="s">
        <v>131</v>
      </c>
      <c r="BE382" s="172">
        <f>IF(N382="základní",J382,0)</f>
        <v>0</v>
      </c>
      <c r="BF382" s="172">
        <f>IF(N382="snížená",J382,0)</f>
        <v>0</v>
      </c>
      <c r="BG382" s="172">
        <f>IF(N382="zákl. přenesená",J382,0)</f>
        <v>0</v>
      </c>
      <c r="BH382" s="172">
        <f>IF(N382="sníž. přenesená",J382,0)</f>
        <v>0</v>
      </c>
      <c r="BI382" s="172">
        <f>IF(N382="nulová",J382,0)</f>
        <v>0</v>
      </c>
      <c r="BJ382" s="15" t="s">
        <v>82</v>
      </c>
      <c r="BK382" s="172">
        <f>ROUND(I382*H382,2)</f>
        <v>0</v>
      </c>
      <c r="BL382" s="15" t="s">
        <v>138</v>
      </c>
      <c r="BM382" s="15" t="s">
        <v>604</v>
      </c>
    </row>
    <row r="383" s="1" customFormat="1">
      <c r="B383" s="33"/>
      <c r="D383" s="173" t="s">
        <v>140</v>
      </c>
      <c r="F383" s="174" t="s">
        <v>603</v>
      </c>
      <c r="I383" s="106"/>
      <c r="L383" s="33"/>
      <c r="M383" s="175"/>
      <c r="N383" s="63"/>
      <c r="O383" s="63"/>
      <c r="P383" s="63"/>
      <c r="Q383" s="63"/>
      <c r="R383" s="63"/>
      <c r="S383" s="63"/>
      <c r="T383" s="64"/>
      <c r="AT383" s="15" t="s">
        <v>140</v>
      </c>
      <c r="AU383" s="15" t="s">
        <v>84</v>
      </c>
    </row>
    <row r="384" s="1" customFormat="1" ht="20.4" customHeight="1">
      <c r="B384" s="160"/>
      <c r="C384" s="161" t="s">
        <v>605</v>
      </c>
      <c r="D384" s="161" t="s">
        <v>133</v>
      </c>
      <c r="E384" s="162" t="s">
        <v>606</v>
      </c>
      <c r="F384" s="163" t="s">
        <v>607</v>
      </c>
      <c r="G384" s="164" t="s">
        <v>365</v>
      </c>
      <c r="H384" s="165">
        <v>14</v>
      </c>
      <c r="I384" s="166"/>
      <c r="J384" s="167">
        <f>ROUND(I384*H384,2)</f>
        <v>0</v>
      </c>
      <c r="K384" s="163" t="s">
        <v>137</v>
      </c>
      <c r="L384" s="33"/>
      <c r="M384" s="168" t="s">
        <v>3</v>
      </c>
      <c r="N384" s="169" t="s">
        <v>45</v>
      </c>
      <c r="O384" s="63"/>
      <c r="P384" s="170">
        <f>O384*H384</f>
        <v>0</v>
      </c>
      <c r="Q384" s="170">
        <v>0.011469999999999999</v>
      </c>
      <c r="R384" s="170">
        <f>Q384*H384</f>
        <v>0.16058</v>
      </c>
      <c r="S384" s="170">
        <v>0</v>
      </c>
      <c r="T384" s="171">
        <f>S384*H384</f>
        <v>0</v>
      </c>
      <c r="AR384" s="15" t="s">
        <v>138</v>
      </c>
      <c r="AT384" s="15" t="s">
        <v>133</v>
      </c>
      <c r="AU384" s="15" t="s">
        <v>84</v>
      </c>
      <c r="AY384" s="15" t="s">
        <v>131</v>
      </c>
      <c r="BE384" s="172">
        <f>IF(N384="základní",J384,0)</f>
        <v>0</v>
      </c>
      <c r="BF384" s="172">
        <f>IF(N384="snížená",J384,0)</f>
        <v>0</v>
      </c>
      <c r="BG384" s="172">
        <f>IF(N384="zákl. přenesená",J384,0)</f>
        <v>0</v>
      </c>
      <c r="BH384" s="172">
        <f>IF(N384="sníž. přenesená",J384,0)</f>
        <v>0</v>
      </c>
      <c r="BI384" s="172">
        <f>IF(N384="nulová",J384,0)</f>
        <v>0</v>
      </c>
      <c r="BJ384" s="15" t="s">
        <v>82</v>
      </c>
      <c r="BK384" s="172">
        <f>ROUND(I384*H384,2)</f>
        <v>0</v>
      </c>
      <c r="BL384" s="15" t="s">
        <v>138</v>
      </c>
      <c r="BM384" s="15" t="s">
        <v>608</v>
      </c>
    </row>
    <row r="385" s="1" customFormat="1">
      <c r="B385" s="33"/>
      <c r="D385" s="173" t="s">
        <v>140</v>
      </c>
      <c r="F385" s="174" t="s">
        <v>607</v>
      </c>
      <c r="I385" s="106"/>
      <c r="L385" s="33"/>
      <c r="M385" s="175"/>
      <c r="N385" s="63"/>
      <c r="O385" s="63"/>
      <c r="P385" s="63"/>
      <c r="Q385" s="63"/>
      <c r="R385" s="63"/>
      <c r="S385" s="63"/>
      <c r="T385" s="64"/>
      <c r="AT385" s="15" t="s">
        <v>140</v>
      </c>
      <c r="AU385" s="15" t="s">
        <v>84</v>
      </c>
    </row>
    <row r="386" s="1" customFormat="1">
      <c r="B386" s="33"/>
      <c r="D386" s="173" t="s">
        <v>142</v>
      </c>
      <c r="F386" s="176" t="s">
        <v>592</v>
      </c>
      <c r="I386" s="106"/>
      <c r="L386" s="33"/>
      <c r="M386" s="175"/>
      <c r="N386" s="63"/>
      <c r="O386" s="63"/>
      <c r="P386" s="63"/>
      <c r="Q386" s="63"/>
      <c r="R386" s="63"/>
      <c r="S386" s="63"/>
      <c r="T386" s="64"/>
      <c r="AT386" s="15" t="s">
        <v>142</v>
      </c>
      <c r="AU386" s="15" t="s">
        <v>84</v>
      </c>
    </row>
    <row r="387" s="1" customFormat="1" ht="20.4" customHeight="1">
      <c r="B387" s="160"/>
      <c r="C387" s="185" t="s">
        <v>609</v>
      </c>
      <c r="D387" s="185" t="s">
        <v>335</v>
      </c>
      <c r="E387" s="186" t="s">
        <v>610</v>
      </c>
      <c r="F387" s="187" t="s">
        <v>611</v>
      </c>
      <c r="G387" s="188" t="s">
        <v>365</v>
      </c>
      <c r="H387" s="189">
        <v>14</v>
      </c>
      <c r="I387" s="190"/>
      <c r="J387" s="191">
        <f>ROUND(I387*H387,2)</f>
        <v>0</v>
      </c>
      <c r="K387" s="187" t="s">
        <v>137</v>
      </c>
      <c r="L387" s="192"/>
      <c r="M387" s="193" t="s">
        <v>3</v>
      </c>
      <c r="N387" s="194" t="s">
        <v>45</v>
      </c>
      <c r="O387" s="63"/>
      <c r="P387" s="170">
        <f>O387*H387</f>
        <v>0</v>
      </c>
      <c r="Q387" s="170">
        <v>0.54800000000000004</v>
      </c>
      <c r="R387" s="170">
        <f>Q387*H387</f>
        <v>7.6720000000000006</v>
      </c>
      <c r="S387" s="170">
        <v>0</v>
      </c>
      <c r="T387" s="171">
        <f>S387*H387</f>
        <v>0</v>
      </c>
      <c r="AR387" s="15" t="s">
        <v>183</v>
      </c>
      <c r="AT387" s="15" t="s">
        <v>335</v>
      </c>
      <c r="AU387" s="15" t="s">
        <v>84</v>
      </c>
      <c r="AY387" s="15" t="s">
        <v>131</v>
      </c>
      <c r="BE387" s="172">
        <f>IF(N387="základní",J387,0)</f>
        <v>0</v>
      </c>
      <c r="BF387" s="172">
        <f>IF(N387="snížená",J387,0)</f>
        <v>0</v>
      </c>
      <c r="BG387" s="172">
        <f>IF(N387="zákl. přenesená",J387,0)</f>
        <v>0</v>
      </c>
      <c r="BH387" s="172">
        <f>IF(N387="sníž. přenesená",J387,0)</f>
        <v>0</v>
      </c>
      <c r="BI387" s="172">
        <f>IF(N387="nulová",J387,0)</f>
        <v>0</v>
      </c>
      <c r="BJ387" s="15" t="s">
        <v>82</v>
      </c>
      <c r="BK387" s="172">
        <f>ROUND(I387*H387,2)</f>
        <v>0</v>
      </c>
      <c r="BL387" s="15" t="s">
        <v>138</v>
      </c>
      <c r="BM387" s="15" t="s">
        <v>612</v>
      </c>
    </row>
    <row r="388" s="1" customFormat="1">
      <c r="B388" s="33"/>
      <c r="D388" s="173" t="s">
        <v>140</v>
      </c>
      <c r="F388" s="174" t="s">
        <v>611</v>
      </c>
      <c r="I388" s="106"/>
      <c r="L388" s="33"/>
      <c r="M388" s="175"/>
      <c r="N388" s="63"/>
      <c r="O388" s="63"/>
      <c r="P388" s="63"/>
      <c r="Q388" s="63"/>
      <c r="R388" s="63"/>
      <c r="S388" s="63"/>
      <c r="T388" s="64"/>
      <c r="AT388" s="15" t="s">
        <v>140</v>
      </c>
      <c r="AU388" s="15" t="s">
        <v>84</v>
      </c>
    </row>
    <row r="389" s="1" customFormat="1" ht="20.4" customHeight="1">
      <c r="B389" s="160"/>
      <c r="C389" s="161" t="s">
        <v>613</v>
      </c>
      <c r="D389" s="161" t="s">
        <v>133</v>
      </c>
      <c r="E389" s="162" t="s">
        <v>614</v>
      </c>
      <c r="F389" s="163" t="s">
        <v>615</v>
      </c>
      <c r="G389" s="164" t="s">
        <v>365</v>
      </c>
      <c r="H389" s="165">
        <v>14</v>
      </c>
      <c r="I389" s="166"/>
      <c r="J389" s="167">
        <f>ROUND(I389*H389,2)</f>
        <v>0</v>
      </c>
      <c r="K389" s="163" t="s">
        <v>137</v>
      </c>
      <c r="L389" s="33"/>
      <c r="M389" s="168" t="s">
        <v>3</v>
      </c>
      <c r="N389" s="169" t="s">
        <v>45</v>
      </c>
      <c r="O389" s="63"/>
      <c r="P389" s="170">
        <f>O389*H389</f>
        <v>0</v>
      </c>
      <c r="Q389" s="170">
        <v>0.027529999999999999</v>
      </c>
      <c r="R389" s="170">
        <f>Q389*H389</f>
        <v>0.38541999999999998</v>
      </c>
      <c r="S389" s="170">
        <v>0</v>
      </c>
      <c r="T389" s="171">
        <f>S389*H389</f>
        <v>0</v>
      </c>
      <c r="AR389" s="15" t="s">
        <v>138</v>
      </c>
      <c r="AT389" s="15" t="s">
        <v>133</v>
      </c>
      <c r="AU389" s="15" t="s">
        <v>84</v>
      </c>
      <c r="AY389" s="15" t="s">
        <v>131</v>
      </c>
      <c r="BE389" s="172">
        <f>IF(N389="základní",J389,0)</f>
        <v>0</v>
      </c>
      <c r="BF389" s="172">
        <f>IF(N389="snížená",J389,0)</f>
        <v>0</v>
      </c>
      <c r="BG389" s="172">
        <f>IF(N389="zákl. přenesená",J389,0)</f>
        <v>0</v>
      </c>
      <c r="BH389" s="172">
        <f>IF(N389="sníž. přenesená",J389,0)</f>
        <v>0</v>
      </c>
      <c r="BI389" s="172">
        <f>IF(N389="nulová",J389,0)</f>
        <v>0</v>
      </c>
      <c r="BJ389" s="15" t="s">
        <v>82</v>
      </c>
      <c r="BK389" s="172">
        <f>ROUND(I389*H389,2)</f>
        <v>0</v>
      </c>
      <c r="BL389" s="15" t="s">
        <v>138</v>
      </c>
      <c r="BM389" s="15" t="s">
        <v>616</v>
      </c>
    </row>
    <row r="390" s="1" customFormat="1">
      <c r="B390" s="33"/>
      <c r="D390" s="173" t="s">
        <v>140</v>
      </c>
      <c r="F390" s="174" t="s">
        <v>615</v>
      </c>
      <c r="I390" s="106"/>
      <c r="L390" s="33"/>
      <c r="M390" s="175"/>
      <c r="N390" s="63"/>
      <c r="O390" s="63"/>
      <c r="P390" s="63"/>
      <c r="Q390" s="63"/>
      <c r="R390" s="63"/>
      <c r="S390" s="63"/>
      <c r="T390" s="64"/>
      <c r="AT390" s="15" t="s">
        <v>140</v>
      </c>
      <c r="AU390" s="15" t="s">
        <v>84</v>
      </c>
    </row>
    <row r="391" s="1" customFormat="1">
      <c r="B391" s="33"/>
      <c r="D391" s="173" t="s">
        <v>142</v>
      </c>
      <c r="F391" s="176" t="s">
        <v>592</v>
      </c>
      <c r="I391" s="106"/>
      <c r="L391" s="33"/>
      <c r="M391" s="175"/>
      <c r="N391" s="63"/>
      <c r="O391" s="63"/>
      <c r="P391" s="63"/>
      <c r="Q391" s="63"/>
      <c r="R391" s="63"/>
      <c r="S391" s="63"/>
      <c r="T391" s="64"/>
      <c r="AT391" s="15" t="s">
        <v>142</v>
      </c>
      <c r="AU391" s="15" t="s">
        <v>84</v>
      </c>
    </row>
    <row r="392" s="1" customFormat="1" ht="20.4" customHeight="1">
      <c r="B392" s="160"/>
      <c r="C392" s="185" t="s">
        <v>617</v>
      </c>
      <c r="D392" s="185" t="s">
        <v>335</v>
      </c>
      <c r="E392" s="186" t="s">
        <v>618</v>
      </c>
      <c r="F392" s="187" t="s">
        <v>619</v>
      </c>
      <c r="G392" s="188" t="s">
        <v>365</v>
      </c>
      <c r="H392" s="189">
        <v>10</v>
      </c>
      <c r="I392" s="190"/>
      <c r="J392" s="191">
        <f>ROUND(I392*H392,2)</f>
        <v>0</v>
      </c>
      <c r="K392" s="187" t="s">
        <v>137</v>
      </c>
      <c r="L392" s="192"/>
      <c r="M392" s="193" t="s">
        <v>3</v>
      </c>
      <c r="N392" s="194" t="s">
        <v>45</v>
      </c>
      <c r="O392" s="63"/>
      <c r="P392" s="170">
        <f>O392*H392</f>
        <v>0</v>
      </c>
      <c r="Q392" s="170">
        <v>1.032</v>
      </c>
      <c r="R392" s="170">
        <f>Q392*H392</f>
        <v>10.32</v>
      </c>
      <c r="S392" s="170">
        <v>0</v>
      </c>
      <c r="T392" s="171">
        <f>S392*H392</f>
        <v>0</v>
      </c>
      <c r="AR392" s="15" t="s">
        <v>183</v>
      </c>
      <c r="AT392" s="15" t="s">
        <v>335</v>
      </c>
      <c r="AU392" s="15" t="s">
        <v>84</v>
      </c>
      <c r="AY392" s="15" t="s">
        <v>131</v>
      </c>
      <c r="BE392" s="172">
        <f>IF(N392="základní",J392,0)</f>
        <v>0</v>
      </c>
      <c r="BF392" s="172">
        <f>IF(N392="snížená",J392,0)</f>
        <v>0</v>
      </c>
      <c r="BG392" s="172">
        <f>IF(N392="zákl. přenesená",J392,0)</f>
        <v>0</v>
      </c>
      <c r="BH392" s="172">
        <f>IF(N392="sníž. přenesená",J392,0)</f>
        <v>0</v>
      </c>
      <c r="BI392" s="172">
        <f>IF(N392="nulová",J392,0)</f>
        <v>0</v>
      </c>
      <c r="BJ392" s="15" t="s">
        <v>82</v>
      </c>
      <c r="BK392" s="172">
        <f>ROUND(I392*H392,2)</f>
        <v>0</v>
      </c>
      <c r="BL392" s="15" t="s">
        <v>138</v>
      </c>
      <c r="BM392" s="15" t="s">
        <v>620</v>
      </c>
    </row>
    <row r="393" s="1" customFormat="1">
      <c r="B393" s="33"/>
      <c r="D393" s="173" t="s">
        <v>140</v>
      </c>
      <c r="F393" s="174" t="s">
        <v>621</v>
      </c>
      <c r="I393" s="106"/>
      <c r="L393" s="33"/>
      <c r="M393" s="175"/>
      <c r="N393" s="63"/>
      <c r="O393" s="63"/>
      <c r="P393" s="63"/>
      <c r="Q393" s="63"/>
      <c r="R393" s="63"/>
      <c r="S393" s="63"/>
      <c r="T393" s="64"/>
      <c r="AT393" s="15" t="s">
        <v>140</v>
      </c>
      <c r="AU393" s="15" t="s">
        <v>84</v>
      </c>
    </row>
    <row r="394" s="1" customFormat="1" ht="20.4" customHeight="1">
      <c r="B394" s="160"/>
      <c r="C394" s="185" t="s">
        <v>622</v>
      </c>
      <c r="D394" s="185" t="s">
        <v>335</v>
      </c>
      <c r="E394" s="186" t="s">
        <v>623</v>
      </c>
      <c r="F394" s="187" t="s">
        <v>624</v>
      </c>
      <c r="G394" s="188" t="s">
        <v>365</v>
      </c>
      <c r="H394" s="189">
        <v>2</v>
      </c>
      <c r="I394" s="190"/>
      <c r="J394" s="191">
        <f>ROUND(I394*H394,2)</f>
        <v>0</v>
      </c>
      <c r="K394" s="187" t="s">
        <v>137</v>
      </c>
      <c r="L394" s="192"/>
      <c r="M394" s="193" t="s">
        <v>3</v>
      </c>
      <c r="N394" s="194" t="s">
        <v>45</v>
      </c>
      <c r="O394" s="63"/>
      <c r="P394" s="170">
        <f>O394*H394</f>
        <v>0</v>
      </c>
      <c r="Q394" s="170">
        <v>1.2290000000000001</v>
      </c>
      <c r="R394" s="170">
        <f>Q394*H394</f>
        <v>2.4580000000000002</v>
      </c>
      <c r="S394" s="170">
        <v>0</v>
      </c>
      <c r="T394" s="171">
        <f>S394*H394</f>
        <v>0</v>
      </c>
      <c r="AR394" s="15" t="s">
        <v>183</v>
      </c>
      <c r="AT394" s="15" t="s">
        <v>335</v>
      </c>
      <c r="AU394" s="15" t="s">
        <v>84</v>
      </c>
      <c r="AY394" s="15" t="s">
        <v>131</v>
      </c>
      <c r="BE394" s="172">
        <f>IF(N394="základní",J394,0)</f>
        <v>0</v>
      </c>
      <c r="BF394" s="172">
        <f>IF(N394="snížená",J394,0)</f>
        <v>0</v>
      </c>
      <c r="BG394" s="172">
        <f>IF(N394="zákl. přenesená",J394,0)</f>
        <v>0</v>
      </c>
      <c r="BH394" s="172">
        <f>IF(N394="sníž. přenesená",J394,0)</f>
        <v>0</v>
      </c>
      <c r="BI394" s="172">
        <f>IF(N394="nulová",J394,0)</f>
        <v>0</v>
      </c>
      <c r="BJ394" s="15" t="s">
        <v>82</v>
      </c>
      <c r="BK394" s="172">
        <f>ROUND(I394*H394,2)</f>
        <v>0</v>
      </c>
      <c r="BL394" s="15" t="s">
        <v>138</v>
      </c>
      <c r="BM394" s="15" t="s">
        <v>625</v>
      </c>
    </row>
    <row r="395" s="1" customFormat="1">
      <c r="B395" s="33"/>
      <c r="D395" s="173" t="s">
        <v>140</v>
      </c>
      <c r="F395" s="174" t="s">
        <v>626</v>
      </c>
      <c r="I395" s="106"/>
      <c r="L395" s="33"/>
      <c r="M395" s="175"/>
      <c r="N395" s="63"/>
      <c r="O395" s="63"/>
      <c r="P395" s="63"/>
      <c r="Q395" s="63"/>
      <c r="R395" s="63"/>
      <c r="S395" s="63"/>
      <c r="T395" s="64"/>
      <c r="AT395" s="15" t="s">
        <v>140</v>
      </c>
      <c r="AU395" s="15" t="s">
        <v>84</v>
      </c>
    </row>
    <row r="396" s="1" customFormat="1" ht="20.4" customHeight="1">
      <c r="B396" s="160"/>
      <c r="C396" s="185" t="s">
        <v>627</v>
      </c>
      <c r="D396" s="185" t="s">
        <v>335</v>
      </c>
      <c r="E396" s="186" t="s">
        <v>628</v>
      </c>
      <c r="F396" s="187" t="s">
        <v>629</v>
      </c>
      <c r="G396" s="188" t="s">
        <v>365</v>
      </c>
      <c r="H396" s="189">
        <v>2</v>
      </c>
      <c r="I396" s="190"/>
      <c r="J396" s="191">
        <f>ROUND(I396*H396,2)</f>
        <v>0</v>
      </c>
      <c r="K396" s="187" t="s">
        <v>137</v>
      </c>
      <c r="L396" s="192"/>
      <c r="M396" s="193" t="s">
        <v>3</v>
      </c>
      <c r="N396" s="194" t="s">
        <v>45</v>
      </c>
      <c r="O396" s="63"/>
      <c r="P396" s="170">
        <f>O396*H396</f>
        <v>0</v>
      </c>
      <c r="Q396" s="170">
        <v>1.548</v>
      </c>
      <c r="R396" s="170">
        <f>Q396*H396</f>
        <v>3.0960000000000001</v>
      </c>
      <c r="S396" s="170">
        <v>0</v>
      </c>
      <c r="T396" s="171">
        <f>S396*H396</f>
        <v>0</v>
      </c>
      <c r="AR396" s="15" t="s">
        <v>183</v>
      </c>
      <c r="AT396" s="15" t="s">
        <v>335</v>
      </c>
      <c r="AU396" s="15" t="s">
        <v>84</v>
      </c>
      <c r="AY396" s="15" t="s">
        <v>131</v>
      </c>
      <c r="BE396" s="172">
        <f>IF(N396="základní",J396,0)</f>
        <v>0</v>
      </c>
      <c r="BF396" s="172">
        <f>IF(N396="snížená",J396,0)</f>
        <v>0</v>
      </c>
      <c r="BG396" s="172">
        <f>IF(N396="zákl. přenesená",J396,0)</f>
        <v>0</v>
      </c>
      <c r="BH396" s="172">
        <f>IF(N396="sníž. přenesená",J396,0)</f>
        <v>0</v>
      </c>
      <c r="BI396" s="172">
        <f>IF(N396="nulová",J396,0)</f>
        <v>0</v>
      </c>
      <c r="BJ396" s="15" t="s">
        <v>82</v>
      </c>
      <c r="BK396" s="172">
        <f>ROUND(I396*H396,2)</f>
        <v>0</v>
      </c>
      <c r="BL396" s="15" t="s">
        <v>138</v>
      </c>
      <c r="BM396" s="15" t="s">
        <v>630</v>
      </c>
    </row>
    <row r="397" s="1" customFormat="1">
      <c r="B397" s="33"/>
      <c r="D397" s="173" t="s">
        <v>140</v>
      </c>
      <c r="F397" s="174" t="s">
        <v>631</v>
      </c>
      <c r="I397" s="106"/>
      <c r="L397" s="33"/>
      <c r="M397" s="175"/>
      <c r="N397" s="63"/>
      <c r="O397" s="63"/>
      <c r="P397" s="63"/>
      <c r="Q397" s="63"/>
      <c r="R397" s="63"/>
      <c r="S397" s="63"/>
      <c r="T397" s="64"/>
      <c r="AT397" s="15" t="s">
        <v>140</v>
      </c>
      <c r="AU397" s="15" t="s">
        <v>84</v>
      </c>
    </row>
    <row r="398" s="1" customFormat="1" ht="20.4" customHeight="1">
      <c r="B398" s="160"/>
      <c r="C398" s="185" t="s">
        <v>632</v>
      </c>
      <c r="D398" s="185" t="s">
        <v>335</v>
      </c>
      <c r="E398" s="186" t="s">
        <v>633</v>
      </c>
      <c r="F398" s="187" t="s">
        <v>634</v>
      </c>
      <c r="G398" s="188" t="s">
        <v>365</v>
      </c>
      <c r="H398" s="189">
        <v>23</v>
      </c>
      <c r="I398" s="190"/>
      <c r="J398" s="191">
        <f>ROUND(I398*H398,2)</f>
        <v>0</v>
      </c>
      <c r="K398" s="187" t="s">
        <v>137</v>
      </c>
      <c r="L398" s="192"/>
      <c r="M398" s="193" t="s">
        <v>3</v>
      </c>
      <c r="N398" s="194" t="s">
        <v>45</v>
      </c>
      <c r="O398" s="63"/>
      <c r="P398" s="170">
        <f>O398*H398</f>
        <v>0</v>
      </c>
      <c r="Q398" s="170">
        <v>0.002</v>
      </c>
      <c r="R398" s="170">
        <f>Q398*H398</f>
        <v>0.045999999999999999</v>
      </c>
      <c r="S398" s="170">
        <v>0</v>
      </c>
      <c r="T398" s="171">
        <f>S398*H398</f>
        <v>0</v>
      </c>
      <c r="AR398" s="15" t="s">
        <v>183</v>
      </c>
      <c r="AT398" s="15" t="s">
        <v>335</v>
      </c>
      <c r="AU398" s="15" t="s">
        <v>84</v>
      </c>
      <c r="AY398" s="15" t="s">
        <v>131</v>
      </c>
      <c r="BE398" s="172">
        <f>IF(N398="základní",J398,0)</f>
        <v>0</v>
      </c>
      <c r="BF398" s="172">
        <f>IF(N398="snížená",J398,0)</f>
        <v>0</v>
      </c>
      <c r="BG398" s="172">
        <f>IF(N398="zákl. přenesená",J398,0)</f>
        <v>0</v>
      </c>
      <c r="BH398" s="172">
        <f>IF(N398="sníž. přenesená",J398,0)</f>
        <v>0</v>
      </c>
      <c r="BI398" s="172">
        <f>IF(N398="nulová",J398,0)</f>
        <v>0</v>
      </c>
      <c r="BJ398" s="15" t="s">
        <v>82</v>
      </c>
      <c r="BK398" s="172">
        <f>ROUND(I398*H398,2)</f>
        <v>0</v>
      </c>
      <c r="BL398" s="15" t="s">
        <v>138</v>
      </c>
      <c r="BM398" s="15" t="s">
        <v>635</v>
      </c>
    </row>
    <row r="399" s="1" customFormat="1">
      <c r="B399" s="33"/>
      <c r="D399" s="173" t="s">
        <v>140</v>
      </c>
      <c r="F399" s="174" t="s">
        <v>634</v>
      </c>
      <c r="I399" s="106"/>
      <c r="L399" s="33"/>
      <c r="M399" s="175"/>
      <c r="N399" s="63"/>
      <c r="O399" s="63"/>
      <c r="P399" s="63"/>
      <c r="Q399" s="63"/>
      <c r="R399" s="63"/>
      <c r="S399" s="63"/>
      <c r="T399" s="64"/>
      <c r="AT399" s="15" t="s">
        <v>140</v>
      </c>
      <c r="AU399" s="15" t="s">
        <v>84</v>
      </c>
    </row>
    <row r="400" s="1" customFormat="1" ht="20.4" customHeight="1">
      <c r="B400" s="160"/>
      <c r="C400" s="161" t="s">
        <v>636</v>
      </c>
      <c r="D400" s="161" t="s">
        <v>133</v>
      </c>
      <c r="E400" s="162" t="s">
        <v>637</v>
      </c>
      <c r="F400" s="163" t="s">
        <v>638</v>
      </c>
      <c r="G400" s="164" t="s">
        <v>365</v>
      </c>
      <c r="H400" s="165">
        <v>9</v>
      </c>
      <c r="I400" s="166"/>
      <c r="J400" s="167">
        <f>ROUND(I400*H400,2)</f>
        <v>0</v>
      </c>
      <c r="K400" s="163" t="s">
        <v>137</v>
      </c>
      <c r="L400" s="33"/>
      <c r="M400" s="168" t="s">
        <v>3</v>
      </c>
      <c r="N400" s="169" t="s">
        <v>45</v>
      </c>
      <c r="O400" s="63"/>
      <c r="P400" s="170">
        <f>O400*H400</f>
        <v>0</v>
      </c>
      <c r="Q400" s="170">
        <v>0.14494000000000001</v>
      </c>
      <c r="R400" s="170">
        <f>Q400*H400</f>
        <v>1.3044600000000002</v>
      </c>
      <c r="S400" s="170">
        <v>0</v>
      </c>
      <c r="T400" s="171">
        <f>S400*H400</f>
        <v>0</v>
      </c>
      <c r="AR400" s="15" t="s">
        <v>138</v>
      </c>
      <c r="AT400" s="15" t="s">
        <v>133</v>
      </c>
      <c r="AU400" s="15" t="s">
        <v>84</v>
      </c>
      <c r="AY400" s="15" t="s">
        <v>131</v>
      </c>
      <c r="BE400" s="172">
        <f>IF(N400="základní",J400,0)</f>
        <v>0</v>
      </c>
      <c r="BF400" s="172">
        <f>IF(N400="snížená",J400,0)</f>
        <v>0</v>
      </c>
      <c r="BG400" s="172">
        <f>IF(N400="zákl. přenesená",J400,0)</f>
        <v>0</v>
      </c>
      <c r="BH400" s="172">
        <f>IF(N400="sníž. přenesená",J400,0)</f>
        <v>0</v>
      </c>
      <c r="BI400" s="172">
        <f>IF(N400="nulová",J400,0)</f>
        <v>0</v>
      </c>
      <c r="BJ400" s="15" t="s">
        <v>82</v>
      </c>
      <c r="BK400" s="172">
        <f>ROUND(I400*H400,2)</f>
        <v>0</v>
      </c>
      <c r="BL400" s="15" t="s">
        <v>138</v>
      </c>
      <c r="BM400" s="15" t="s">
        <v>639</v>
      </c>
    </row>
    <row r="401" s="1" customFormat="1">
      <c r="B401" s="33"/>
      <c r="D401" s="173" t="s">
        <v>140</v>
      </c>
      <c r="F401" s="174" t="s">
        <v>638</v>
      </c>
      <c r="I401" s="106"/>
      <c r="L401" s="33"/>
      <c r="M401" s="175"/>
      <c r="N401" s="63"/>
      <c r="O401" s="63"/>
      <c r="P401" s="63"/>
      <c r="Q401" s="63"/>
      <c r="R401" s="63"/>
      <c r="S401" s="63"/>
      <c r="T401" s="64"/>
      <c r="AT401" s="15" t="s">
        <v>140</v>
      </c>
      <c r="AU401" s="15" t="s">
        <v>84</v>
      </c>
    </row>
    <row r="402" s="1" customFormat="1">
      <c r="B402" s="33"/>
      <c r="D402" s="173" t="s">
        <v>142</v>
      </c>
      <c r="F402" s="176" t="s">
        <v>640</v>
      </c>
      <c r="I402" s="106"/>
      <c r="L402" s="33"/>
      <c r="M402" s="175"/>
      <c r="N402" s="63"/>
      <c r="O402" s="63"/>
      <c r="P402" s="63"/>
      <c r="Q402" s="63"/>
      <c r="R402" s="63"/>
      <c r="S402" s="63"/>
      <c r="T402" s="64"/>
      <c r="AT402" s="15" t="s">
        <v>142</v>
      </c>
      <c r="AU402" s="15" t="s">
        <v>84</v>
      </c>
    </row>
    <row r="403" s="1" customFormat="1" ht="20.4" customHeight="1">
      <c r="B403" s="160"/>
      <c r="C403" s="185" t="s">
        <v>641</v>
      </c>
      <c r="D403" s="185" t="s">
        <v>335</v>
      </c>
      <c r="E403" s="186" t="s">
        <v>642</v>
      </c>
      <c r="F403" s="187" t="s">
        <v>643</v>
      </c>
      <c r="G403" s="188" t="s">
        <v>365</v>
      </c>
      <c r="H403" s="189">
        <v>9</v>
      </c>
      <c r="I403" s="190"/>
      <c r="J403" s="191">
        <f>ROUND(I403*H403,2)</f>
        <v>0</v>
      </c>
      <c r="K403" s="187" t="s">
        <v>137</v>
      </c>
      <c r="L403" s="192"/>
      <c r="M403" s="193" t="s">
        <v>3</v>
      </c>
      <c r="N403" s="194" t="s">
        <v>45</v>
      </c>
      <c r="O403" s="63"/>
      <c r="P403" s="170">
        <f>O403*H403</f>
        <v>0</v>
      </c>
      <c r="Q403" s="170">
        <v>0.071999999999999995</v>
      </c>
      <c r="R403" s="170">
        <f>Q403*H403</f>
        <v>0.64799999999999991</v>
      </c>
      <c r="S403" s="170">
        <v>0</v>
      </c>
      <c r="T403" s="171">
        <f>S403*H403</f>
        <v>0</v>
      </c>
      <c r="AR403" s="15" t="s">
        <v>183</v>
      </c>
      <c r="AT403" s="15" t="s">
        <v>335</v>
      </c>
      <c r="AU403" s="15" t="s">
        <v>84</v>
      </c>
      <c r="AY403" s="15" t="s">
        <v>131</v>
      </c>
      <c r="BE403" s="172">
        <f>IF(N403="základní",J403,0)</f>
        <v>0</v>
      </c>
      <c r="BF403" s="172">
        <f>IF(N403="snížená",J403,0)</f>
        <v>0</v>
      </c>
      <c r="BG403" s="172">
        <f>IF(N403="zákl. přenesená",J403,0)</f>
        <v>0</v>
      </c>
      <c r="BH403" s="172">
        <f>IF(N403="sníž. přenesená",J403,0)</f>
        <v>0</v>
      </c>
      <c r="BI403" s="172">
        <f>IF(N403="nulová",J403,0)</f>
        <v>0</v>
      </c>
      <c r="BJ403" s="15" t="s">
        <v>82</v>
      </c>
      <c r="BK403" s="172">
        <f>ROUND(I403*H403,2)</f>
        <v>0</v>
      </c>
      <c r="BL403" s="15" t="s">
        <v>138</v>
      </c>
      <c r="BM403" s="15" t="s">
        <v>644</v>
      </c>
    </row>
    <row r="404" s="1" customFormat="1">
      <c r="B404" s="33"/>
      <c r="D404" s="173" t="s">
        <v>140</v>
      </c>
      <c r="F404" s="174" t="s">
        <v>643</v>
      </c>
      <c r="I404" s="106"/>
      <c r="L404" s="33"/>
      <c r="M404" s="175"/>
      <c r="N404" s="63"/>
      <c r="O404" s="63"/>
      <c r="P404" s="63"/>
      <c r="Q404" s="63"/>
      <c r="R404" s="63"/>
      <c r="S404" s="63"/>
      <c r="T404" s="64"/>
      <c r="AT404" s="15" t="s">
        <v>140</v>
      </c>
      <c r="AU404" s="15" t="s">
        <v>84</v>
      </c>
    </row>
    <row r="405" s="1" customFormat="1" ht="20.4" customHeight="1">
      <c r="B405" s="160"/>
      <c r="C405" s="185" t="s">
        <v>645</v>
      </c>
      <c r="D405" s="185" t="s">
        <v>335</v>
      </c>
      <c r="E405" s="186" t="s">
        <v>646</v>
      </c>
      <c r="F405" s="187" t="s">
        <v>647</v>
      </c>
      <c r="G405" s="188" t="s">
        <v>365</v>
      </c>
      <c r="H405" s="189">
        <v>9</v>
      </c>
      <c r="I405" s="190"/>
      <c r="J405" s="191">
        <f>ROUND(I405*H405,2)</f>
        <v>0</v>
      </c>
      <c r="K405" s="187" t="s">
        <v>137</v>
      </c>
      <c r="L405" s="192"/>
      <c r="M405" s="193" t="s">
        <v>3</v>
      </c>
      <c r="N405" s="194" t="s">
        <v>45</v>
      </c>
      <c r="O405" s="63"/>
      <c r="P405" s="170">
        <f>O405*H405</f>
        <v>0</v>
      </c>
      <c r="Q405" s="170">
        <v>0.060999999999999999</v>
      </c>
      <c r="R405" s="170">
        <f>Q405*H405</f>
        <v>0.54899999999999993</v>
      </c>
      <c r="S405" s="170">
        <v>0</v>
      </c>
      <c r="T405" s="171">
        <f>S405*H405</f>
        <v>0</v>
      </c>
      <c r="AR405" s="15" t="s">
        <v>183</v>
      </c>
      <c r="AT405" s="15" t="s">
        <v>335</v>
      </c>
      <c r="AU405" s="15" t="s">
        <v>84</v>
      </c>
      <c r="AY405" s="15" t="s">
        <v>131</v>
      </c>
      <c r="BE405" s="172">
        <f>IF(N405="základní",J405,0)</f>
        <v>0</v>
      </c>
      <c r="BF405" s="172">
        <f>IF(N405="snížená",J405,0)</f>
        <v>0</v>
      </c>
      <c r="BG405" s="172">
        <f>IF(N405="zákl. přenesená",J405,0)</f>
        <v>0</v>
      </c>
      <c r="BH405" s="172">
        <f>IF(N405="sníž. přenesená",J405,0)</f>
        <v>0</v>
      </c>
      <c r="BI405" s="172">
        <f>IF(N405="nulová",J405,0)</f>
        <v>0</v>
      </c>
      <c r="BJ405" s="15" t="s">
        <v>82</v>
      </c>
      <c r="BK405" s="172">
        <f>ROUND(I405*H405,2)</f>
        <v>0</v>
      </c>
      <c r="BL405" s="15" t="s">
        <v>138</v>
      </c>
      <c r="BM405" s="15" t="s">
        <v>648</v>
      </c>
    </row>
    <row r="406" s="1" customFormat="1">
      <c r="B406" s="33"/>
      <c r="D406" s="173" t="s">
        <v>140</v>
      </c>
      <c r="F406" s="174" t="s">
        <v>647</v>
      </c>
      <c r="I406" s="106"/>
      <c r="L406" s="33"/>
      <c r="M406" s="175"/>
      <c r="N406" s="63"/>
      <c r="O406" s="63"/>
      <c r="P406" s="63"/>
      <c r="Q406" s="63"/>
      <c r="R406" s="63"/>
      <c r="S406" s="63"/>
      <c r="T406" s="64"/>
      <c r="AT406" s="15" t="s">
        <v>140</v>
      </c>
      <c r="AU406" s="15" t="s">
        <v>84</v>
      </c>
    </row>
    <row r="407" s="1" customFormat="1" ht="20.4" customHeight="1">
      <c r="B407" s="160"/>
      <c r="C407" s="185" t="s">
        <v>649</v>
      </c>
      <c r="D407" s="185" t="s">
        <v>335</v>
      </c>
      <c r="E407" s="186" t="s">
        <v>650</v>
      </c>
      <c r="F407" s="187" t="s">
        <v>651</v>
      </c>
      <c r="G407" s="188" t="s">
        <v>365</v>
      </c>
      <c r="H407" s="189">
        <v>9</v>
      </c>
      <c r="I407" s="190"/>
      <c r="J407" s="191">
        <f>ROUND(I407*H407,2)</f>
        <v>0</v>
      </c>
      <c r="K407" s="187" t="s">
        <v>137</v>
      </c>
      <c r="L407" s="192"/>
      <c r="M407" s="193" t="s">
        <v>3</v>
      </c>
      <c r="N407" s="194" t="s">
        <v>45</v>
      </c>
      <c r="O407" s="63"/>
      <c r="P407" s="170">
        <f>O407*H407</f>
        <v>0</v>
      </c>
      <c r="Q407" s="170">
        <v>0.080000000000000002</v>
      </c>
      <c r="R407" s="170">
        <f>Q407*H407</f>
        <v>0.71999999999999997</v>
      </c>
      <c r="S407" s="170">
        <v>0</v>
      </c>
      <c r="T407" s="171">
        <f>S407*H407</f>
        <v>0</v>
      </c>
      <c r="AR407" s="15" t="s">
        <v>183</v>
      </c>
      <c r="AT407" s="15" t="s">
        <v>335</v>
      </c>
      <c r="AU407" s="15" t="s">
        <v>84</v>
      </c>
      <c r="AY407" s="15" t="s">
        <v>131</v>
      </c>
      <c r="BE407" s="172">
        <f>IF(N407="základní",J407,0)</f>
        <v>0</v>
      </c>
      <c r="BF407" s="172">
        <f>IF(N407="snížená",J407,0)</f>
        <v>0</v>
      </c>
      <c r="BG407" s="172">
        <f>IF(N407="zákl. přenesená",J407,0)</f>
        <v>0</v>
      </c>
      <c r="BH407" s="172">
        <f>IF(N407="sníž. přenesená",J407,0)</f>
        <v>0</v>
      </c>
      <c r="BI407" s="172">
        <f>IF(N407="nulová",J407,0)</f>
        <v>0</v>
      </c>
      <c r="BJ407" s="15" t="s">
        <v>82</v>
      </c>
      <c r="BK407" s="172">
        <f>ROUND(I407*H407,2)</f>
        <v>0</v>
      </c>
      <c r="BL407" s="15" t="s">
        <v>138</v>
      </c>
      <c r="BM407" s="15" t="s">
        <v>652</v>
      </c>
    </row>
    <row r="408" s="1" customFormat="1">
      <c r="B408" s="33"/>
      <c r="D408" s="173" t="s">
        <v>140</v>
      </c>
      <c r="F408" s="174" t="s">
        <v>651</v>
      </c>
      <c r="I408" s="106"/>
      <c r="L408" s="33"/>
      <c r="M408" s="175"/>
      <c r="N408" s="63"/>
      <c r="O408" s="63"/>
      <c r="P408" s="63"/>
      <c r="Q408" s="63"/>
      <c r="R408" s="63"/>
      <c r="S408" s="63"/>
      <c r="T408" s="64"/>
      <c r="AT408" s="15" t="s">
        <v>140</v>
      </c>
      <c r="AU408" s="15" t="s">
        <v>84</v>
      </c>
    </row>
    <row r="409" s="1" customFormat="1" ht="20.4" customHeight="1">
      <c r="B409" s="160"/>
      <c r="C409" s="185" t="s">
        <v>653</v>
      </c>
      <c r="D409" s="185" t="s">
        <v>335</v>
      </c>
      <c r="E409" s="186" t="s">
        <v>654</v>
      </c>
      <c r="F409" s="187" t="s">
        <v>655</v>
      </c>
      <c r="G409" s="188" t="s">
        <v>365</v>
      </c>
      <c r="H409" s="189">
        <v>9</v>
      </c>
      <c r="I409" s="190"/>
      <c r="J409" s="191">
        <f>ROUND(I409*H409,2)</f>
        <v>0</v>
      </c>
      <c r="K409" s="187" t="s">
        <v>137</v>
      </c>
      <c r="L409" s="192"/>
      <c r="M409" s="193" t="s">
        <v>3</v>
      </c>
      <c r="N409" s="194" t="s">
        <v>45</v>
      </c>
      <c r="O409" s="63"/>
      <c r="P409" s="170">
        <f>O409*H409</f>
        <v>0</v>
      </c>
      <c r="Q409" s="170">
        <v>0.111</v>
      </c>
      <c r="R409" s="170">
        <f>Q409*H409</f>
        <v>0.999</v>
      </c>
      <c r="S409" s="170">
        <v>0</v>
      </c>
      <c r="T409" s="171">
        <f>S409*H409</f>
        <v>0</v>
      </c>
      <c r="AR409" s="15" t="s">
        <v>183</v>
      </c>
      <c r="AT409" s="15" t="s">
        <v>335</v>
      </c>
      <c r="AU409" s="15" t="s">
        <v>84</v>
      </c>
      <c r="AY409" s="15" t="s">
        <v>131</v>
      </c>
      <c r="BE409" s="172">
        <f>IF(N409="základní",J409,0)</f>
        <v>0</v>
      </c>
      <c r="BF409" s="172">
        <f>IF(N409="snížená",J409,0)</f>
        <v>0</v>
      </c>
      <c r="BG409" s="172">
        <f>IF(N409="zákl. přenesená",J409,0)</f>
        <v>0</v>
      </c>
      <c r="BH409" s="172">
        <f>IF(N409="sníž. přenesená",J409,0)</f>
        <v>0</v>
      </c>
      <c r="BI409" s="172">
        <f>IF(N409="nulová",J409,0)</f>
        <v>0</v>
      </c>
      <c r="BJ409" s="15" t="s">
        <v>82</v>
      </c>
      <c r="BK409" s="172">
        <f>ROUND(I409*H409,2)</f>
        <v>0</v>
      </c>
      <c r="BL409" s="15" t="s">
        <v>138</v>
      </c>
      <c r="BM409" s="15" t="s">
        <v>656</v>
      </c>
    </row>
    <row r="410" s="1" customFormat="1">
      <c r="B410" s="33"/>
      <c r="D410" s="173" t="s">
        <v>140</v>
      </c>
      <c r="F410" s="174" t="s">
        <v>655</v>
      </c>
      <c r="I410" s="106"/>
      <c r="L410" s="33"/>
      <c r="M410" s="175"/>
      <c r="N410" s="63"/>
      <c r="O410" s="63"/>
      <c r="P410" s="63"/>
      <c r="Q410" s="63"/>
      <c r="R410" s="63"/>
      <c r="S410" s="63"/>
      <c r="T410" s="64"/>
      <c r="AT410" s="15" t="s">
        <v>140</v>
      </c>
      <c r="AU410" s="15" t="s">
        <v>84</v>
      </c>
    </row>
    <row r="411" s="1" customFormat="1" ht="20.4" customHeight="1">
      <c r="B411" s="160"/>
      <c r="C411" s="161" t="s">
        <v>657</v>
      </c>
      <c r="D411" s="161" t="s">
        <v>133</v>
      </c>
      <c r="E411" s="162" t="s">
        <v>658</v>
      </c>
      <c r="F411" s="163" t="s">
        <v>659</v>
      </c>
      <c r="G411" s="164" t="s">
        <v>365</v>
      </c>
      <c r="H411" s="165">
        <v>14</v>
      </c>
      <c r="I411" s="166"/>
      <c r="J411" s="167">
        <f>ROUND(I411*H411,2)</f>
        <v>0</v>
      </c>
      <c r="K411" s="163" t="s">
        <v>137</v>
      </c>
      <c r="L411" s="33"/>
      <c r="M411" s="168" t="s">
        <v>3</v>
      </c>
      <c r="N411" s="169" t="s">
        <v>45</v>
      </c>
      <c r="O411" s="63"/>
      <c r="P411" s="170">
        <f>O411*H411</f>
        <v>0</v>
      </c>
      <c r="Q411" s="170">
        <v>0.21734000000000001</v>
      </c>
      <c r="R411" s="170">
        <f>Q411*H411</f>
        <v>3.0427599999999999</v>
      </c>
      <c r="S411" s="170">
        <v>0</v>
      </c>
      <c r="T411" s="171">
        <f>S411*H411</f>
        <v>0</v>
      </c>
      <c r="AR411" s="15" t="s">
        <v>138</v>
      </c>
      <c r="AT411" s="15" t="s">
        <v>133</v>
      </c>
      <c r="AU411" s="15" t="s">
        <v>84</v>
      </c>
      <c r="AY411" s="15" t="s">
        <v>131</v>
      </c>
      <c r="BE411" s="172">
        <f>IF(N411="základní",J411,0)</f>
        <v>0</v>
      </c>
      <c r="BF411" s="172">
        <f>IF(N411="snížená",J411,0)</f>
        <v>0</v>
      </c>
      <c r="BG411" s="172">
        <f>IF(N411="zákl. přenesená",J411,0)</f>
        <v>0</v>
      </c>
      <c r="BH411" s="172">
        <f>IF(N411="sníž. přenesená",J411,0)</f>
        <v>0</v>
      </c>
      <c r="BI411" s="172">
        <f>IF(N411="nulová",J411,0)</f>
        <v>0</v>
      </c>
      <c r="BJ411" s="15" t="s">
        <v>82</v>
      </c>
      <c r="BK411" s="172">
        <f>ROUND(I411*H411,2)</f>
        <v>0</v>
      </c>
      <c r="BL411" s="15" t="s">
        <v>138</v>
      </c>
      <c r="BM411" s="15" t="s">
        <v>660</v>
      </c>
    </row>
    <row r="412" s="1" customFormat="1">
      <c r="B412" s="33"/>
      <c r="D412" s="173" t="s">
        <v>140</v>
      </c>
      <c r="F412" s="174" t="s">
        <v>661</v>
      </c>
      <c r="I412" s="106"/>
      <c r="L412" s="33"/>
      <c r="M412" s="175"/>
      <c r="N412" s="63"/>
      <c r="O412" s="63"/>
      <c r="P412" s="63"/>
      <c r="Q412" s="63"/>
      <c r="R412" s="63"/>
      <c r="S412" s="63"/>
      <c r="T412" s="64"/>
      <c r="AT412" s="15" t="s">
        <v>140</v>
      </c>
      <c r="AU412" s="15" t="s">
        <v>84</v>
      </c>
    </row>
    <row r="413" s="1" customFormat="1">
      <c r="B413" s="33"/>
      <c r="D413" s="173" t="s">
        <v>142</v>
      </c>
      <c r="F413" s="176" t="s">
        <v>662</v>
      </c>
      <c r="I413" s="106"/>
      <c r="L413" s="33"/>
      <c r="M413" s="175"/>
      <c r="N413" s="63"/>
      <c r="O413" s="63"/>
      <c r="P413" s="63"/>
      <c r="Q413" s="63"/>
      <c r="R413" s="63"/>
      <c r="S413" s="63"/>
      <c r="T413" s="64"/>
      <c r="AT413" s="15" t="s">
        <v>142</v>
      </c>
      <c r="AU413" s="15" t="s">
        <v>84</v>
      </c>
    </row>
    <row r="414" s="1" customFormat="1" ht="20.4" customHeight="1">
      <c r="B414" s="160"/>
      <c r="C414" s="185" t="s">
        <v>663</v>
      </c>
      <c r="D414" s="185" t="s">
        <v>335</v>
      </c>
      <c r="E414" s="186" t="s">
        <v>664</v>
      </c>
      <c r="F414" s="187" t="s">
        <v>665</v>
      </c>
      <c r="G414" s="188" t="s">
        <v>365</v>
      </c>
      <c r="H414" s="189">
        <v>14</v>
      </c>
      <c r="I414" s="190"/>
      <c r="J414" s="191">
        <f>ROUND(I414*H414,2)</f>
        <v>0</v>
      </c>
      <c r="K414" s="187" t="s">
        <v>137</v>
      </c>
      <c r="L414" s="192"/>
      <c r="M414" s="193" t="s">
        <v>3</v>
      </c>
      <c r="N414" s="194" t="s">
        <v>45</v>
      </c>
      <c r="O414" s="63"/>
      <c r="P414" s="170">
        <f>O414*H414</f>
        <v>0</v>
      </c>
      <c r="Q414" s="170">
        <v>0.19600000000000001</v>
      </c>
      <c r="R414" s="170">
        <f>Q414*H414</f>
        <v>2.7440000000000002</v>
      </c>
      <c r="S414" s="170">
        <v>0</v>
      </c>
      <c r="T414" s="171">
        <f>S414*H414</f>
        <v>0</v>
      </c>
      <c r="AR414" s="15" t="s">
        <v>183</v>
      </c>
      <c r="AT414" s="15" t="s">
        <v>335</v>
      </c>
      <c r="AU414" s="15" t="s">
        <v>84</v>
      </c>
      <c r="AY414" s="15" t="s">
        <v>131</v>
      </c>
      <c r="BE414" s="172">
        <f>IF(N414="základní",J414,0)</f>
        <v>0</v>
      </c>
      <c r="BF414" s="172">
        <f>IF(N414="snížená",J414,0)</f>
        <v>0</v>
      </c>
      <c r="BG414" s="172">
        <f>IF(N414="zákl. přenesená",J414,0)</f>
        <v>0</v>
      </c>
      <c r="BH414" s="172">
        <f>IF(N414="sníž. přenesená",J414,0)</f>
        <v>0</v>
      </c>
      <c r="BI414" s="172">
        <f>IF(N414="nulová",J414,0)</f>
        <v>0</v>
      </c>
      <c r="BJ414" s="15" t="s">
        <v>82</v>
      </c>
      <c r="BK414" s="172">
        <f>ROUND(I414*H414,2)</f>
        <v>0</v>
      </c>
      <c r="BL414" s="15" t="s">
        <v>138</v>
      </c>
      <c r="BM414" s="15" t="s">
        <v>666</v>
      </c>
    </row>
    <row r="415" s="1" customFormat="1">
      <c r="B415" s="33"/>
      <c r="D415" s="173" t="s">
        <v>140</v>
      </c>
      <c r="F415" s="174" t="s">
        <v>665</v>
      </c>
      <c r="I415" s="106"/>
      <c r="L415" s="33"/>
      <c r="M415" s="175"/>
      <c r="N415" s="63"/>
      <c r="O415" s="63"/>
      <c r="P415" s="63"/>
      <c r="Q415" s="63"/>
      <c r="R415" s="63"/>
      <c r="S415" s="63"/>
      <c r="T415" s="64"/>
      <c r="AT415" s="15" t="s">
        <v>140</v>
      </c>
      <c r="AU415" s="15" t="s">
        <v>84</v>
      </c>
    </row>
    <row r="416" s="1" customFormat="1" ht="20.4" customHeight="1">
      <c r="B416" s="160"/>
      <c r="C416" s="161" t="s">
        <v>667</v>
      </c>
      <c r="D416" s="161" t="s">
        <v>133</v>
      </c>
      <c r="E416" s="162" t="s">
        <v>668</v>
      </c>
      <c r="F416" s="163" t="s">
        <v>669</v>
      </c>
      <c r="G416" s="164" t="s">
        <v>365</v>
      </c>
      <c r="H416" s="165">
        <v>9</v>
      </c>
      <c r="I416" s="166"/>
      <c r="J416" s="167">
        <f>ROUND(I416*H416,2)</f>
        <v>0</v>
      </c>
      <c r="K416" s="163" t="s">
        <v>137</v>
      </c>
      <c r="L416" s="33"/>
      <c r="M416" s="168" t="s">
        <v>3</v>
      </c>
      <c r="N416" s="169" t="s">
        <v>45</v>
      </c>
      <c r="O416" s="63"/>
      <c r="P416" s="170">
        <f>O416*H416</f>
        <v>0</v>
      </c>
      <c r="Q416" s="170">
        <v>0.21734000000000001</v>
      </c>
      <c r="R416" s="170">
        <f>Q416*H416</f>
        <v>1.9560600000000001</v>
      </c>
      <c r="S416" s="170">
        <v>0</v>
      </c>
      <c r="T416" s="171">
        <f>S416*H416</f>
        <v>0</v>
      </c>
      <c r="AR416" s="15" t="s">
        <v>138</v>
      </c>
      <c r="AT416" s="15" t="s">
        <v>133</v>
      </c>
      <c r="AU416" s="15" t="s">
        <v>84</v>
      </c>
      <c r="AY416" s="15" t="s">
        <v>131</v>
      </c>
      <c r="BE416" s="172">
        <f>IF(N416="základní",J416,0)</f>
        <v>0</v>
      </c>
      <c r="BF416" s="172">
        <f>IF(N416="snížená",J416,0)</f>
        <v>0</v>
      </c>
      <c r="BG416" s="172">
        <f>IF(N416="zákl. přenesená",J416,0)</f>
        <v>0</v>
      </c>
      <c r="BH416" s="172">
        <f>IF(N416="sníž. přenesená",J416,0)</f>
        <v>0</v>
      </c>
      <c r="BI416" s="172">
        <f>IF(N416="nulová",J416,0)</f>
        <v>0</v>
      </c>
      <c r="BJ416" s="15" t="s">
        <v>82</v>
      </c>
      <c r="BK416" s="172">
        <f>ROUND(I416*H416,2)</f>
        <v>0</v>
      </c>
      <c r="BL416" s="15" t="s">
        <v>138</v>
      </c>
      <c r="BM416" s="15" t="s">
        <v>670</v>
      </c>
    </row>
    <row r="417" s="1" customFormat="1">
      <c r="B417" s="33"/>
      <c r="D417" s="173" t="s">
        <v>140</v>
      </c>
      <c r="F417" s="174" t="s">
        <v>669</v>
      </c>
      <c r="I417" s="106"/>
      <c r="L417" s="33"/>
      <c r="M417" s="175"/>
      <c r="N417" s="63"/>
      <c r="O417" s="63"/>
      <c r="P417" s="63"/>
      <c r="Q417" s="63"/>
      <c r="R417" s="63"/>
      <c r="S417" s="63"/>
      <c r="T417" s="64"/>
      <c r="AT417" s="15" t="s">
        <v>140</v>
      </c>
      <c r="AU417" s="15" t="s">
        <v>84</v>
      </c>
    </row>
    <row r="418" s="1" customFormat="1">
      <c r="B418" s="33"/>
      <c r="D418" s="173" t="s">
        <v>142</v>
      </c>
      <c r="F418" s="176" t="s">
        <v>671</v>
      </c>
      <c r="I418" s="106"/>
      <c r="L418" s="33"/>
      <c r="M418" s="175"/>
      <c r="N418" s="63"/>
      <c r="O418" s="63"/>
      <c r="P418" s="63"/>
      <c r="Q418" s="63"/>
      <c r="R418" s="63"/>
      <c r="S418" s="63"/>
      <c r="T418" s="64"/>
      <c r="AT418" s="15" t="s">
        <v>142</v>
      </c>
      <c r="AU418" s="15" t="s">
        <v>84</v>
      </c>
    </row>
    <row r="419" s="1" customFormat="1" ht="20.4" customHeight="1">
      <c r="B419" s="160"/>
      <c r="C419" s="185" t="s">
        <v>672</v>
      </c>
      <c r="D419" s="185" t="s">
        <v>335</v>
      </c>
      <c r="E419" s="186" t="s">
        <v>673</v>
      </c>
      <c r="F419" s="187" t="s">
        <v>674</v>
      </c>
      <c r="G419" s="188" t="s">
        <v>365</v>
      </c>
      <c r="H419" s="189">
        <v>9</v>
      </c>
      <c r="I419" s="190"/>
      <c r="J419" s="191">
        <f>ROUND(I419*H419,2)</f>
        <v>0</v>
      </c>
      <c r="K419" s="187" t="s">
        <v>137</v>
      </c>
      <c r="L419" s="192"/>
      <c r="M419" s="193" t="s">
        <v>3</v>
      </c>
      <c r="N419" s="194" t="s">
        <v>45</v>
      </c>
      <c r="O419" s="63"/>
      <c r="P419" s="170">
        <f>O419*H419</f>
        <v>0</v>
      </c>
      <c r="Q419" s="170">
        <v>0.041000000000000002</v>
      </c>
      <c r="R419" s="170">
        <f>Q419*H419</f>
        <v>0.36899999999999999</v>
      </c>
      <c r="S419" s="170">
        <v>0</v>
      </c>
      <c r="T419" s="171">
        <f>S419*H419</f>
        <v>0</v>
      </c>
      <c r="AR419" s="15" t="s">
        <v>183</v>
      </c>
      <c r="AT419" s="15" t="s">
        <v>335</v>
      </c>
      <c r="AU419" s="15" t="s">
        <v>84</v>
      </c>
      <c r="AY419" s="15" t="s">
        <v>131</v>
      </c>
      <c r="BE419" s="172">
        <f>IF(N419="základní",J419,0)</f>
        <v>0</v>
      </c>
      <c r="BF419" s="172">
        <f>IF(N419="snížená",J419,0)</f>
        <v>0</v>
      </c>
      <c r="BG419" s="172">
        <f>IF(N419="zákl. přenesená",J419,0)</f>
        <v>0</v>
      </c>
      <c r="BH419" s="172">
        <f>IF(N419="sníž. přenesená",J419,0)</f>
        <v>0</v>
      </c>
      <c r="BI419" s="172">
        <f>IF(N419="nulová",J419,0)</f>
        <v>0</v>
      </c>
      <c r="BJ419" s="15" t="s">
        <v>82</v>
      </c>
      <c r="BK419" s="172">
        <f>ROUND(I419*H419,2)</f>
        <v>0</v>
      </c>
      <c r="BL419" s="15" t="s">
        <v>138</v>
      </c>
      <c r="BM419" s="15" t="s">
        <v>675</v>
      </c>
    </row>
    <row r="420" s="1" customFormat="1">
      <c r="B420" s="33"/>
      <c r="D420" s="173" t="s">
        <v>140</v>
      </c>
      <c r="F420" s="174" t="s">
        <v>674</v>
      </c>
      <c r="I420" s="106"/>
      <c r="L420" s="33"/>
      <c r="M420" s="175"/>
      <c r="N420" s="63"/>
      <c r="O420" s="63"/>
      <c r="P420" s="63"/>
      <c r="Q420" s="63"/>
      <c r="R420" s="63"/>
      <c r="S420" s="63"/>
      <c r="T420" s="64"/>
      <c r="AT420" s="15" t="s">
        <v>140</v>
      </c>
      <c r="AU420" s="15" t="s">
        <v>84</v>
      </c>
    </row>
    <row r="421" s="1" customFormat="1" ht="20.4" customHeight="1">
      <c r="B421" s="160"/>
      <c r="C421" s="185" t="s">
        <v>676</v>
      </c>
      <c r="D421" s="185" t="s">
        <v>335</v>
      </c>
      <c r="E421" s="186" t="s">
        <v>677</v>
      </c>
      <c r="F421" s="187" t="s">
        <v>678</v>
      </c>
      <c r="G421" s="188" t="s">
        <v>365</v>
      </c>
      <c r="H421" s="189">
        <v>9</v>
      </c>
      <c r="I421" s="190"/>
      <c r="J421" s="191">
        <f>ROUND(I421*H421,2)</f>
        <v>0</v>
      </c>
      <c r="K421" s="187" t="s">
        <v>137</v>
      </c>
      <c r="L421" s="192"/>
      <c r="M421" s="193" t="s">
        <v>3</v>
      </c>
      <c r="N421" s="194" t="s">
        <v>45</v>
      </c>
      <c r="O421" s="63"/>
      <c r="P421" s="170">
        <f>O421*H421</f>
        <v>0</v>
      </c>
      <c r="Q421" s="170">
        <v>0.0060000000000000001</v>
      </c>
      <c r="R421" s="170">
        <f>Q421*H421</f>
        <v>0.053999999999999999</v>
      </c>
      <c r="S421" s="170">
        <v>0</v>
      </c>
      <c r="T421" s="171">
        <f>S421*H421</f>
        <v>0</v>
      </c>
      <c r="AR421" s="15" t="s">
        <v>183</v>
      </c>
      <c r="AT421" s="15" t="s">
        <v>335</v>
      </c>
      <c r="AU421" s="15" t="s">
        <v>84</v>
      </c>
      <c r="AY421" s="15" t="s">
        <v>131</v>
      </c>
      <c r="BE421" s="172">
        <f>IF(N421="základní",J421,0)</f>
        <v>0</v>
      </c>
      <c r="BF421" s="172">
        <f>IF(N421="snížená",J421,0)</f>
        <v>0</v>
      </c>
      <c r="BG421" s="172">
        <f>IF(N421="zákl. přenesená",J421,0)</f>
        <v>0</v>
      </c>
      <c r="BH421" s="172">
        <f>IF(N421="sníž. přenesená",J421,0)</f>
        <v>0</v>
      </c>
      <c r="BI421" s="172">
        <f>IF(N421="nulová",J421,0)</f>
        <v>0</v>
      </c>
      <c r="BJ421" s="15" t="s">
        <v>82</v>
      </c>
      <c r="BK421" s="172">
        <f>ROUND(I421*H421,2)</f>
        <v>0</v>
      </c>
      <c r="BL421" s="15" t="s">
        <v>138</v>
      </c>
      <c r="BM421" s="15" t="s">
        <v>679</v>
      </c>
    </row>
    <row r="422" s="1" customFormat="1">
      <c r="B422" s="33"/>
      <c r="D422" s="173" t="s">
        <v>140</v>
      </c>
      <c r="F422" s="174" t="s">
        <v>678</v>
      </c>
      <c r="I422" s="106"/>
      <c r="L422" s="33"/>
      <c r="M422" s="175"/>
      <c r="N422" s="63"/>
      <c r="O422" s="63"/>
      <c r="P422" s="63"/>
      <c r="Q422" s="63"/>
      <c r="R422" s="63"/>
      <c r="S422" s="63"/>
      <c r="T422" s="64"/>
      <c r="AT422" s="15" t="s">
        <v>140</v>
      </c>
      <c r="AU422" s="15" t="s">
        <v>84</v>
      </c>
    </row>
    <row r="423" s="10" customFormat="1" ht="22.8" customHeight="1">
      <c r="B423" s="147"/>
      <c r="D423" s="148" t="s">
        <v>73</v>
      </c>
      <c r="E423" s="158" t="s">
        <v>190</v>
      </c>
      <c r="F423" s="158" t="s">
        <v>680</v>
      </c>
      <c r="I423" s="150"/>
      <c r="J423" s="159">
        <f>BK423</f>
        <v>0</v>
      </c>
      <c r="L423" s="147"/>
      <c r="M423" s="152"/>
      <c r="N423" s="153"/>
      <c r="O423" s="153"/>
      <c r="P423" s="154">
        <f>SUM(P424:P432)</f>
        <v>0</v>
      </c>
      <c r="Q423" s="153"/>
      <c r="R423" s="154">
        <f>SUM(R424:R432)</f>
        <v>0</v>
      </c>
      <c r="S423" s="153"/>
      <c r="T423" s="155">
        <f>SUM(T424:T432)</f>
        <v>0</v>
      </c>
      <c r="AR423" s="148" t="s">
        <v>82</v>
      </c>
      <c r="AT423" s="156" t="s">
        <v>73</v>
      </c>
      <c r="AU423" s="156" t="s">
        <v>82</v>
      </c>
      <c r="AY423" s="148" t="s">
        <v>131</v>
      </c>
      <c r="BK423" s="157">
        <f>SUM(BK424:BK432)</f>
        <v>0</v>
      </c>
    </row>
    <row r="424" s="1" customFormat="1" ht="20.4" customHeight="1">
      <c r="B424" s="160"/>
      <c r="C424" s="161" t="s">
        <v>681</v>
      </c>
      <c r="D424" s="161" t="s">
        <v>133</v>
      </c>
      <c r="E424" s="162" t="s">
        <v>682</v>
      </c>
      <c r="F424" s="163" t="s">
        <v>683</v>
      </c>
      <c r="G424" s="164" t="s">
        <v>186</v>
      </c>
      <c r="H424" s="165">
        <v>800</v>
      </c>
      <c r="I424" s="166"/>
      <c r="J424" s="167">
        <f>ROUND(I424*H424,2)</f>
        <v>0</v>
      </c>
      <c r="K424" s="163" t="s">
        <v>137</v>
      </c>
      <c r="L424" s="33"/>
      <c r="M424" s="168" t="s">
        <v>3</v>
      </c>
      <c r="N424" s="169" t="s">
        <v>45</v>
      </c>
      <c r="O424" s="63"/>
      <c r="P424" s="170">
        <f>O424*H424</f>
        <v>0</v>
      </c>
      <c r="Q424" s="170">
        <v>0</v>
      </c>
      <c r="R424" s="170">
        <f>Q424*H424</f>
        <v>0</v>
      </c>
      <c r="S424" s="170">
        <v>0</v>
      </c>
      <c r="T424" s="171">
        <f>S424*H424</f>
        <v>0</v>
      </c>
      <c r="AR424" s="15" t="s">
        <v>138</v>
      </c>
      <c r="AT424" s="15" t="s">
        <v>133</v>
      </c>
      <c r="AU424" s="15" t="s">
        <v>84</v>
      </c>
      <c r="AY424" s="15" t="s">
        <v>131</v>
      </c>
      <c r="BE424" s="172">
        <f>IF(N424="základní",J424,0)</f>
        <v>0</v>
      </c>
      <c r="BF424" s="172">
        <f>IF(N424="snížená",J424,0)</f>
        <v>0</v>
      </c>
      <c r="BG424" s="172">
        <f>IF(N424="zákl. přenesená",J424,0)</f>
        <v>0</v>
      </c>
      <c r="BH424" s="172">
        <f>IF(N424="sníž. přenesená",J424,0)</f>
        <v>0</v>
      </c>
      <c r="BI424" s="172">
        <f>IF(N424="nulová",J424,0)</f>
        <v>0</v>
      </c>
      <c r="BJ424" s="15" t="s">
        <v>82</v>
      </c>
      <c r="BK424" s="172">
        <f>ROUND(I424*H424,2)</f>
        <v>0</v>
      </c>
      <c r="BL424" s="15" t="s">
        <v>138</v>
      </c>
      <c r="BM424" s="15" t="s">
        <v>684</v>
      </c>
    </row>
    <row r="425" s="1" customFormat="1">
      <c r="B425" s="33"/>
      <c r="D425" s="173" t="s">
        <v>140</v>
      </c>
      <c r="F425" s="174" t="s">
        <v>685</v>
      </c>
      <c r="I425" s="106"/>
      <c r="L425" s="33"/>
      <c r="M425" s="175"/>
      <c r="N425" s="63"/>
      <c r="O425" s="63"/>
      <c r="P425" s="63"/>
      <c r="Q425" s="63"/>
      <c r="R425" s="63"/>
      <c r="S425" s="63"/>
      <c r="T425" s="64"/>
      <c r="AT425" s="15" t="s">
        <v>140</v>
      </c>
      <c r="AU425" s="15" t="s">
        <v>84</v>
      </c>
    </row>
    <row r="426" s="1" customFormat="1">
      <c r="B426" s="33"/>
      <c r="D426" s="173" t="s">
        <v>142</v>
      </c>
      <c r="F426" s="176" t="s">
        <v>686</v>
      </c>
      <c r="I426" s="106"/>
      <c r="L426" s="33"/>
      <c r="M426" s="175"/>
      <c r="N426" s="63"/>
      <c r="O426" s="63"/>
      <c r="P426" s="63"/>
      <c r="Q426" s="63"/>
      <c r="R426" s="63"/>
      <c r="S426" s="63"/>
      <c r="T426" s="64"/>
      <c r="AT426" s="15" t="s">
        <v>142</v>
      </c>
      <c r="AU426" s="15" t="s">
        <v>84</v>
      </c>
    </row>
    <row r="427" s="1" customFormat="1" ht="20.4" customHeight="1">
      <c r="B427" s="160"/>
      <c r="C427" s="161" t="s">
        <v>687</v>
      </c>
      <c r="D427" s="161" t="s">
        <v>133</v>
      </c>
      <c r="E427" s="162" t="s">
        <v>688</v>
      </c>
      <c r="F427" s="163" t="s">
        <v>689</v>
      </c>
      <c r="G427" s="164" t="s">
        <v>186</v>
      </c>
      <c r="H427" s="165">
        <v>800</v>
      </c>
      <c r="I427" s="166"/>
      <c r="J427" s="167">
        <f>ROUND(I427*H427,2)</f>
        <v>0</v>
      </c>
      <c r="K427" s="163" t="s">
        <v>137</v>
      </c>
      <c r="L427" s="33"/>
      <c r="M427" s="168" t="s">
        <v>3</v>
      </c>
      <c r="N427" s="169" t="s">
        <v>45</v>
      </c>
      <c r="O427" s="63"/>
      <c r="P427" s="170">
        <f>O427*H427</f>
        <v>0</v>
      </c>
      <c r="Q427" s="170">
        <v>0</v>
      </c>
      <c r="R427" s="170">
        <f>Q427*H427</f>
        <v>0</v>
      </c>
      <c r="S427" s="170">
        <v>0</v>
      </c>
      <c r="T427" s="171">
        <f>S427*H427</f>
        <v>0</v>
      </c>
      <c r="AR427" s="15" t="s">
        <v>138</v>
      </c>
      <c r="AT427" s="15" t="s">
        <v>133</v>
      </c>
      <c r="AU427" s="15" t="s">
        <v>84</v>
      </c>
      <c r="AY427" s="15" t="s">
        <v>131</v>
      </c>
      <c r="BE427" s="172">
        <f>IF(N427="základní",J427,0)</f>
        <v>0</v>
      </c>
      <c r="BF427" s="172">
        <f>IF(N427="snížená",J427,0)</f>
        <v>0</v>
      </c>
      <c r="BG427" s="172">
        <f>IF(N427="zákl. přenesená",J427,0)</f>
        <v>0</v>
      </c>
      <c r="BH427" s="172">
        <f>IF(N427="sníž. přenesená",J427,0)</f>
        <v>0</v>
      </c>
      <c r="BI427" s="172">
        <f>IF(N427="nulová",J427,0)</f>
        <v>0</v>
      </c>
      <c r="BJ427" s="15" t="s">
        <v>82</v>
      </c>
      <c r="BK427" s="172">
        <f>ROUND(I427*H427,2)</f>
        <v>0</v>
      </c>
      <c r="BL427" s="15" t="s">
        <v>138</v>
      </c>
      <c r="BM427" s="15" t="s">
        <v>690</v>
      </c>
    </row>
    <row r="428" s="1" customFormat="1">
      <c r="B428" s="33"/>
      <c r="D428" s="173" t="s">
        <v>140</v>
      </c>
      <c r="F428" s="174" t="s">
        <v>691</v>
      </c>
      <c r="I428" s="106"/>
      <c r="L428" s="33"/>
      <c r="M428" s="175"/>
      <c r="N428" s="63"/>
      <c r="O428" s="63"/>
      <c r="P428" s="63"/>
      <c r="Q428" s="63"/>
      <c r="R428" s="63"/>
      <c r="S428" s="63"/>
      <c r="T428" s="64"/>
      <c r="AT428" s="15" t="s">
        <v>140</v>
      </c>
      <c r="AU428" s="15" t="s">
        <v>84</v>
      </c>
    </row>
    <row r="429" s="1" customFormat="1">
      <c r="B429" s="33"/>
      <c r="D429" s="173" t="s">
        <v>142</v>
      </c>
      <c r="F429" s="176" t="s">
        <v>692</v>
      </c>
      <c r="I429" s="106"/>
      <c r="L429" s="33"/>
      <c r="M429" s="175"/>
      <c r="N429" s="63"/>
      <c r="O429" s="63"/>
      <c r="P429" s="63"/>
      <c r="Q429" s="63"/>
      <c r="R429" s="63"/>
      <c r="S429" s="63"/>
      <c r="T429" s="64"/>
      <c r="AT429" s="15" t="s">
        <v>142</v>
      </c>
      <c r="AU429" s="15" t="s">
        <v>84</v>
      </c>
    </row>
    <row r="430" s="1" customFormat="1" ht="20.4" customHeight="1">
      <c r="B430" s="160"/>
      <c r="C430" s="161" t="s">
        <v>693</v>
      </c>
      <c r="D430" s="161" t="s">
        <v>133</v>
      </c>
      <c r="E430" s="162" t="s">
        <v>694</v>
      </c>
      <c r="F430" s="163" t="s">
        <v>695</v>
      </c>
      <c r="G430" s="164" t="s">
        <v>186</v>
      </c>
      <c r="H430" s="165">
        <v>800</v>
      </c>
      <c r="I430" s="166"/>
      <c r="J430" s="167">
        <f>ROUND(I430*H430,2)</f>
        <v>0</v>
      </c>
      <c r="K430" s="163" t="s">
        <v>137</v>
      </c>
      <c r="L430" s="33"/>
      <c r="M430" s="168" t="s">
        <v>3</v>
      </c>
      <c r="N430" s="169" t="s">
        <v>45</v>
      </c>
      <c r="O430" s="63"/>
      <c r="P430" s="170">
        <f>O430*H430</f>
        <v>0</v>
      </c>
      <c r="Q430" s="170">
        <v>0</v>
      </c>
      <c r="R430" s="170">
        <f>Q430*H430</f>
        <v>0</v>
      </c>
      <c r="S430" s="170">
        <v>0</v>
      </c>
      <c r="T430" s="171">
        <f>S430*H430</f>
        <v>0</v>
      </c>
      <c r="AR430" s="15" t="s">
        <v>138</v>
      </c>
      <c r="AT430" s="15" t="s">
        <v>133</v>
      </c>
      <c r="AU430" s="15" t="s">
        <v>84</v>
      </c>
      <c r="AY430" s="15" t="s">
        <v>131</v>
      </c>
      <c r="BE430" s="172">
        <f>IF(N430="základní",J430,0)</f>
        <v>0</v>
      </c>
      <c r="BF430" s="172">
        <f>IF(N430="snížená",J430,0)</f>
        <v>0</v>
      </c>
      <c r="BG430" s="172">
        <f>IF(N430="zákl. přenesená",J430,0)</f>
        <v>0</v>
      </c>
      <c r="BH430" s="172">
        <f>IF(N430="sníž. přenesená",J430,0)</f>
        <v>0</v>
      </c>
      <c r="BI430" s="172">
        <f>IF(N430="nulová",J430,0)</f>
        <v>0</v>
      </c>
      <c r="BJ430" s="15" t="s">
        <v>82</v>
      </c>
      <c r="BK430" s="172">
        <f>ROUND(I430*H430,2)</f>
        <v>0</v>
      </c>
      <c r="BL430" s="15" t="s">
        <v>138</v>
      </c>
      <c r="BM430" s="15" t="s">
        <v>696</v>
      </c>
    </row>
    <row r="431" s="1" customFormat="1">
      <c r="B431" s="33"/>
      <c r="D431" s="173" t="s">
        <v>140</v>
      </c>
      <c r="F431" s="174" t="s">
        <v>697</v>
      </c>
      <c r="I431" s="106"/>
      <c r="L431" s="33"/>
      <c r="M431" s="175"/>
      <c r="N431" s="63"/>
      <c r="O431" s="63"/>
      <c r="P431" s="63"/>
      <c r="Q431" s="63"/>
      <c r="R431" s="63"/>
      <c r="S431" s="63"/>
      <c r="T431" s="64"/>
      <c r="AT431" s="15" t="s">
        <v>140</v>
      </c>
      <c r="AU431" s="15" t="s">
        <v>84</v>
      </c>
    </row>
    <row r="432" s="1" customFormat="1">
      <c r="B432" s="33"/>
      <c r="D432" s="173" t="s">
        <v>142</v>
      </c>
      <c r="F432" s="176" t="s">
        <v>698</v>
      </c>
      <c r="I432" s="106"/>
      <c r="L432" s="33"/>
      <c r="M432" s="175"/>
      <c r="N432" s="63"/>
      <c r="O432" s="63"/>
      <c r="P432" s="63"/>
      <c r="Q432" s="63"/>
      <c r="R432" s="63"/>
      <c r="S432" s="63"/>
      <c r="T432" s="64"/>
      <c r="AT432" s="15" t="s">
        <v>142</v>
      </c>
      <c r="AU432" s="15" t="s">
        <v>84</v>
      </c>
    </row>
    <row r="433" s="10" customFormat="1" ht="22.8" customHeight="1">
      <c r="B433" s="147"/>
      <c r="D433" s="148" t="s">
        <v>73</v>
      </c>
      <c r="E433" s="158" t="s">
        <v>699</v>
      </c>
      <c r="F433" s="158" t="s">
        <v>700</v>
      </c>
      <c r="I433" s="150"/>
      <c r="J433" s="159">
        <f>BK433</f>
        <v>0</v>
      </c>
      <c r="L433" s="147"/>
      <c r="M433" s="152"/>
      <c r="N433" s="153"/>
      <c r="O433" s="153"/>
      <c r="P433" s="154">
        <f>SUM(P434:P454)</f>
        <v>0</v>
      </c>
      <c r="Q433" s="153"/>
      <c r="R433" s="154">
        <f>SUM(R434:R454)</f>
        <v>0</v>
      </c>
      <c r="S433" s="153"/>
      <c r="T433" s="155">
        <f>SUM(T434:T454)</f>
        <v>0</v>
      </c>
      <c r="AR433" s="148" t="s">
        <v>82</v>
      </c>
      <c r="AT433" s="156" t="s">
        <v>73</v>
      </c>
      <c r="AU433" s="156" t="s">
        <v>82</v>
      </c>
      <c r="AY433" s="148" t="s">
        <v>131</v>
      </c>
      <c r="BK433" s="157">
        <f>SUM(BK434:BK454)</f>
        <v>0</v>
      </c>
    </row>
    <row r="434" s="1" customFormat="1" ht="20.4" customHeight="1">
      <c r="B434" s="160"/>
      <c r="C434" s="161" t="s">
        <v>701</v>
      </c>
      <c r="D434" s="161" t="s">
        <v>133</v>
      </c>
      <c r="E434" s="162" t="s">
        <v>702</v>
      </c>
      <c r="F434" s="163" t="s">
        <v>703</v>
      </c>
      <c r="G434" s="164" t="s">
        <v>313</v>
      </c>
      <c r="H434" s="165">
        <v>1230.752</v>
      </c>
      <c r="I434" s="166"/>
      <c r="J434" s="167">
        <f>ROUND(I434*H434,2)</f>
        <v>0</v>
      </c>
      <c r="K434" s="163" t="s">
        <v>137</v>
      </c>
      <c r="L434" s="33"/>
      <c r="M434" s="168" t="s">
        <v>3</v>
      </c>
      <c r="N434" s="169" t="s">
        <v>45</v>
      </c>
      <c r="O434" s="63"/>
      <c r="P434" s="170">
        <f>O434*H434</f>
        <v>0</v>
      </c>
      <c r="Q434" s="170">
        <v>0</v>
      </c>
      <c r="R434" s="170">
        <f>Q434*H434</f>
        <v>0</v>
      </c>
      <c r="S434" s="170">
        <v>0</v>
      </c>
      <c r="T434" s="171">
        <f>S434*H434</f>
        <v>0</v>
      </c>
      <c r="AR434" s="15" t="s">
        <v>138</v>
      </c>
      <c r="AT434" s="15" t="s">
        <v>133</v>
      </c>
      <c r="AU434" s="15" t="s">
        <v>84</v>
      </c>
      <c r="AY434" s="15" t="s">
        <v>131</v>
      </c>
      <c r="BE434" s="172">
        <f>IF(N434="základní",J434,0)</f>
        <v>0</v>
      </c>
      <c r="BF434" s="172">
        <f>IF(N434="snížená",J434,0)</f>
        <v>0</v>
      </c>
      <c r="BG434" s="172">
        <f>IF(N434="zákl. přenesená",J434,0)</f>
        <v>0</v>
      </c>
      <c r="BH434" s="172">
        <f>IF(N434="sníž. přenesená",J434,0)</f>
        <v>0</v>
      </c>
      <c r="BI434" s="172">
        <f>IF(N434="nulová",J434,0)</f>
        <v>0</v>
      </c>
      <c r="BJ434" s="15" t="s">
        <v>82</v>
      </c>
      <c r="BK434" s="172">
        <f>ROUND(I434*H434,2)</f>
        <v>0</v>
      </c>
      <c r="BL434" s="15" t="s">
        <v>138</v>
      </c>
      <c r="BM434" s="15" t="s">
        <v>704</v>
      </c>
    </row>
    <row r="435" s="1" customFormat="1">
      <c r="B435" s="33"/>
      <c r="D435" s="173" t="s">
        <v>140</v>
      </c>
      <c r="F435" s="174" t="s">
        <v>705</v>
      </c>
      <c r="I435" s="106"/>
      <c r="L435" s="33"/>
      <c r="M435" s="175"/>
      <c r="N435" s="63"/>
      <c r="O435" s="63"/>
      <c r="P435" s="63"/>
      <c r="Q435" s="63"/>
      <c r="R435" s="63"/>
      <c r="S435" s="63"/>
      <c r="T435" s="64"/>
      <c r="AT435" s="15" t="s">
        <v>140</v>
      </c>
      <c r="AU435" s="15" t="s">
        <v>84</v>
      </c>
    </row>
    <row r="436" s="1" customFormat="1">
      <c r="B436" s="33"/>
      <c r="D436" s="173" t="s">
        <v>142</v>
      </c>
      <c r="F436" s="176" t="s">
        <v>706</v>
      </c>
      <c r="I436" s="106"/>
      <c r="L436" s="33"/>
      <c r="M436" s="175"/>
      <c r="N436" s="63"/>
      <c r="O436" s="63"/>
      <c r="P436" s="63"/>
      <c r="Q436" s="63"/>
      <c r="R436" s="63"/>
      <c r="S436" s="63"/>
      <c r="T436" s="64"/>
      <c r="AT436" s="15" t="s">
        <v>142</v>
      </c>
      <c r="AU436" s="15" t="s">
        <v>84</v>
      </c>
    </row>
    <row r="437" s="1" customFormat="1" ht="20.4" customHeight="1">
      <c r="B437" s="160"/>
      <c r="C437" s="161" t="s">
        <v>707</v>
      </c>
      <c r="D437" s="161" t="s">
        <v>133</v>
      </c>
      <c r="E437" s="162" t="s">
        <v>708</v>
      </c>
      <c r="F437" s="163" t="s">
        <v>709</v>
      </c>
      <c r="G437" s="164" t="s">
        <v>313</v>
      </c>
      <c r="H437" s="165">
        <v>11076.768</v>
      </c>
      <c r="I437" s="166"/>
      <c r="J437" s="167">
        <f>ROUND(I437*H437,2)</f>
        <v>0</v>
      </c>
      <c r="K437" s="163" t="s">
        <v>137</v>
      </c>
      <c r="L437" s="33"/>
      <c r="M437" s="168" t="s">
        <v>3</v>
      </c>
      <c r="N437" s="169" t="s">
        <v>45</v>
      </c>
      <c r="O437" s="63"/>
      <c r="P437" s="170">
        <f>O437*H437</f>
        <v>0</v>
      </c>
      <c r="Q437" s="170">
        <v>0</v>
      </c>
      <c r="R437" s="170">
        <f>Q437*H437</f>
        <v>0</v>
      </c>
      <c r="S437" s="170">
        <v>0</v>
      </c>
      <c r="T437" s="171">
        <f>S437*H437</f>
        <v>0</v>
      </c>
      <c r="AR437" s="15" t="s">
        <v>138</v>
      </c>
      <c r="AT437" s="15" t="s">
        <v>133</v>
      </c>
      <c r="AU437" s="15" t="s">
        <v>84</v>
      </c>
      <c r="AY437" s="15" t="s">
        <v>131</v>
      </c>
      <c r="BE437" s="172">
        <f>IF(N437="základní",J437,0)</f>
        <v>0</v>
      </c>
      <c r="BF437" s="172">
        <f>IF(N437="snížená",J437,0)</f>
        <v>0</v>
      </c>
      <c r="BG437" s="172">
        <f>IF(N437="zákl. přenesená",J437,0)</f>
        <v>0</v>
      </c>
      <c r="BH437" s="172">
        <f>IF(N437="sníž. přenesená",J437,0)</f>
        <v>0</v>
      </c>
      <c r="BI437" s="172">
        <f>IF(N437="nulová",J437,0)</f>
        <v>0</v>
      </c>
      <c r="BJ437" s="15" t="s">
        <v>82</v>
      </c>
      <c r="BK437" s="172">
        <f>ROUND(I437*H437,2)</f>
        <v>0</v>
      </c>
      <c r="BL437" s="15" t="s">
        <v>138</v>
      </c>
      <c r="BM437" s="15" t="s">
        <v>710</v>
      </c>
    </row>
    <row r="438" s="1" customFormat="1">
      <c r="B438" s="33"/>
      <c r="D438" s="173" t="s">
        <v>140</v>
      </c>
      <c r="F438" s="174" t="s">
        <v>711</v>
      </c>
      <c r="I438" s="106"/>
      <c r="L438" s="33"/>
      <c r="M438" s="175"/>
      <c r="N438" s="63"/>
      <c r="O438" s="63"/>
      <c r="P438" s="63"/>
      <c r="Q438" s="63"/>
      <c r="R438" s="63"/>
      <c r="S438" s="63"/>
      <c r="T438" s="64"/>
      <c r="AT438" s="15" t="s">
        <v>140</v>
      </c>
      <c r="AU438" s="15" t="s">
        <v>84</v>
      </c>
    </row>
    <row r="439" s="1" customFormat="1">
      <c r="B439" s="33"/>
      <c r="D439" s="173" t="s">
        <v>142</v>
      </c>
      <c r="F439" s="176" t="s">
        <v>706</v>
      </c>
      <c r="I439" s="106"/>
      <c r="L439" s="33"/>
      <c r="M439" s="175"/>
      <c r="N439" s="63"/>
      <c r="O439" s="63"/>
      <c r="P439" s="63"/>
      <c r="Q439" s="63"/>
      <c r="R439" s="63"/>
      <c r="S439" s="63"/>
      <c r="T439" s="64"/>
      <c r="AT439" s="15" t="s">
        <v>142</v>
      </c>
      <c r="AU439" s="15" t="s">
        <v>84</v>
      </c>
    </row>
    <row r="440" s="11" customFormat="1">
      <c r="B440" s="177"/>
      <c r="D440" s="173" t="s">
        <v>144</v>
      </c>
      <c r="F440" s="179" t="s">
        <v>712</v>
      </c>
      <c r="H440" s="180">
        <v>11076.768</v>
      </c>
      <c r="I440" s="181"/>
      <c r="L440" s="177"/>
      <c r="M440" s="182"/>
      <c r="N440" s="183"/>
      <c r="O440" s="183"/>
      <c r="P440" s="183"/>
      <c r="Q440" s="183"/>
      <c r="R440" s="183"/>
      <c r="S440" s="183"/>
      <c r="T440" s="184"/>
      <c r="AT440" s="178" t="s">
        <v>144</v>
      </c>
      <c r="AU440" s="178" t="s">
        <v>84</v>
      </c>
      <c r="AV440" s="11" t="s">
        <v>84</v>
      </c>
      <c r="AW440" s="11" t="s">
        <v>4</v>
      </c>
      <c r="AX440" s="11" t="s">
        <v>82</v>
      </c>
      <c r="AY440" s="178" t="s">
        <v>131</v>
      </c>
    </row>
    <row r="441" s="1" customFormat="1" ht="20.4" customHeight="1">
      <c r="B441" s="160"/>
      <c r="C441" s="161" t="s">
        <v>713</v>
      </c>
      <c r="D441" s="161" t="s">
        <v>133</v>
      </c>
      <c r="E441" s="162" t="s">
        <v>714</v>
      </c>
      <c r="F441" s="163" t="s">
        <v>715</v>
      </c>
      <c r="G441" s="164" t="s">
        <v>313</v>
      </c>
      <c r="H441" s="165">
        <v>1230.752</v>
      </c>
      <c r="I441" s="166"/>
      <c r="J441" s="167">
        <f>ROUND(I441*H441,2)</f>
        <v>0</v>
      </c>
      <c r="K441" s="163" t="s">
        <v>137</v>
      </c>
      <c r="L441" s="33"/>
      <c r="M441" s="168" t="s">
        <v>3</v>
      </c>
      <c r="N441" s="169" t="s">
        <v>45</v>
      </c>
      <c r="O441" s="63"/>
      <c r="P441" s="170">
        <f>O441*H441</f>
        <v>0</v>
      </c>
      <c r="Q441" s="170">
        <v>0</v>
      </c>
      <c r="R441" s="170">
        <f>Q441*H441</f>
        <v>0</v>
      </c>
      <c r="S441" s="170">
        <v>0</v>
      </c>
      <c r="T441" s="171">
        <f>S441*H441</f>
        <v>0</v>
      </c>
      <c r="AR441" s="15" t="s">
        <v>138</v>
      </c>
      <c r="AT441" s="15" t="s">
        <v>133</v>
      </c>
      <c r="AU441" s="15" t="s">
        <v>84</v>
      </c>
      <c r="AY441" s="15" t="s">
        <v>131</v>
      </c>
      <c r="BE441" s="172">
        <f>IF(N441="základní",J441,0)</f>
        <v>0</v>
      </c>
      <c r="BF441" s="172">
        <f>IF(N441="snížená",J441,0)</f>
        <v>0</v>
      </c>
      <c r="BG441" s="172">
        <f>IF(N441="zákl. přenesená",J441,0)</f>
        <v>0</v>
      </c>
      <c r="BH441" s="172">
        <f>IF(N441="sníž. přenesená",J441,0)</f>
        <v>0</v>
      </c>
      <c r="BI441" s="172">
        <f>IF(N441="nulová",J441,0)</f>
        <v>0</v>
      </c>
      <c r="BJ441" s="15" t="s">
        <v>82</v>
      </c>
      <c r="BK441" s="172">
        <f>ROUND(I441*H441,2)</f>
        <v>0</v>
      </c>
      <c r="BL441" s="15" t="s">
        <v>138</v>
      </c>
      <c r="BM441" s="15" t="s">
        <v>716</v>
      </c>
    </row>
    <row r="442" s="1" customFormat="1">
      <c r="B442" s="33"/>
      <c r="D442" s="173" t="s">
        <v>140</v>
      </c>
      <c r="F442" s="174" t="s">
        <v>717</v>
      </c>
      <c r="I442" s="106"/>
      <c r="L442" s="33"/>
      <c r="M442" s="175"/>
      <c r="N442" s="63"/>
      <c r="O442" s="63"/>
      <c r="P442" s="63"/>
      <c r="Q442" s="63"/>
      <c r="R442" s="63"/>
      <c r="S442" s="63"/>
      <c r="T442" s="64"/>
      <c r="AT442" s="15" t="s">
        <v>140</v>
      </c>
      <c r="AU442" s="15" t="s">
        <v>84</v>
      </c>
    </row>
    <row r="443" s="1" customFormat="1">
      <c r="B443" s="33"/>
      <c r="D443" s="173" t="s">
        <v>142</v>
      </c>
      <c r="F443" s="176" t="s">
        <v>718</v>
      </c>
      <c r="I443" s="106"/>
      <c r="L443" s="33"/>
      <c r="M443" s="175"/>
      <c r="N443" s="63"/>
      <c r="O443" s="63"/>
      <c r="P443" s="63"/>
      <c r="Q443" s="63"/>
      <c r="R443" s="63"/>
      <c r="S443" s="63"/>
      <c r="T443" s="64"/>
      <c r="AT443" s="15" t="s">
        <v>142</v>
      </c>
      <c r="AU443" s="15" t="s">
        <v>84</v>
      </c>
    </row>
    <row r="444" s="1" customFormat="1" ht="20.4" customHeight="1">
      <c r="B444" s="160"/>
      <c r="C444" s="161" t="s">
        <v>719</v>
      </c>
      <c r="D444" s="161" t="s">
        <v>133</v>
      </c>
      <c r="E444" s="162" t="s">
        <v>720</v>
      </c>
      <c r="F444" s="163" t="s">
        <v>721</v>
      </c>
      <c r="G444" s="164" t="s">
        <v>313</v>
      </c>
      <c r="H444" s="165">
        <v>404.91199999999998</v>
      </c>
      <c r="I444" s="166"/>
      <c r="J444" s="167">
        <f>ROUND(I444*H444,2)</f>
        <v>0</v>
      </c>
      <c r="K444" s="163" t="s">
        <v>137</v>
      </c>
      <c r="L444" s="33"/>
      <c r="M444" s="168" t="s">
        <v>3</v>
      </c>
      <c r="N444" s="169" t="s">
        <v>45</v>
      </c>
      <c r="O444" s="63"/>
      <c r="P444" s="170">
        <f>O444*H444</f>
        <v>0</v>
      </c>
      <c r="Q444" s="170">
        <v>0</v>
      </c>
      <c r="R444" s="170">
        <f>Q444*H444</f>
        <v>0</v>
      </c>
      <c r="S444" s="170">
        <v>0</v>
      </c>
      <c r="T444" s="171">
        <f>S444*H444</f>
        <v>0</v>
      </c>
      <c r="AR444" s="15" t="s">
        <v>138</v>
      </c>
      <c r="AT444" s="15" t="s">
        <v>133</v>
      </c>
      <c r="AU444" s="15" t="s">
        <v>84</v>
      </c>
      <c r="AY444" s="15" t="s">
        <v>131</v>
      </c>
      <c r="BE444" s="172">
        <f>IF(N444="základní",J444,0)</f>
        <v>0</v>
      </c>
      <c r="BF444" s="172">
        <f>IF(N444="snížená",J444,0)</f>
        <v>0</v>
      </c>
      <c r="BG444" s="172">
        <f>IF(N444="zákl. přenesená",J444,0)</f>
        <v>0</v>
      </c>
      <c r="BH444" s="172">
        <f>IF(N444="sníž. přenesená",J444,0)</f>
        <v>0</v>
      </c>
      <c r="BI444" s="172">
        <f>IF(N444="nulová",J444,0)</f>
        <v>0</v>
      </c>
      <c r="BJ444" s="15" t="s">
        <v>82</v>
      </c>
      <c r="BK444" s="172">
        <f>ROUND(I444*H444,2)</f>
        <v>0</v>
      </c>
      <c r="BL444" s="15" t="s">
        <v>138</v>
      </c>
      <c r="BM444" s="15" t="s">
        <v>722</v>
      </c>
    </row>
    <row r="445" s="1" customFormat="1">
      <c r="B445" s="33"/>
      <c r="D445" s="173" t="s">
        <v>140</v>
      </c>
      <c r="F445" s="174" t="s">
        <v>723</v>
      </c>
      <c r="I445" s="106"/>
      <c r="L445" s="33"/>
      <c r="M445" s="175"/>
      <c r="N445" s="63"/>
      <c r="O445" s="63"/>
      <c r="P445" s="63"/>
      <c r="Q445" s="63"/>
      <c r="R445" s="63"/>
      <c r="S445" s="63"/>
      <c r="T445" s="64"/>
      <c r="AT445" s="15" t="s">
        <v>140</v>
      </c>
      <c r="AU445" s="15" t="s">
        <v>84</v>
      </c>
    </row>
    <row r="446" s="1" customFormat="1">
      <c r="B446" s="33"/>
      <c r="D446" s="173" t="s">
        <v>142</v>
      </c>
      <c r="F446" s="176" t="s">
        <v>724</v>
      </c>
      <c r="I446" s="106"/>
      <c r="L446" s="33"/>
      <c r="M446" s="175"/>
      <c r="N446" s="63"/>
      <c r="O446" s="63"/>
      <c r="P446" s="63"/>
      <c r="Q446" s="63"/>
      <c r="R446" s="63"/>
      <c r="S446" s="63"/>
      <c r="T446" s="64"/>
      <c r="AT446" s="15" t="s">
        <v>142</v>
      </c>
      <c r="AU446" s="15" t="s">
        <v>84</v>
      </c>
    </row>
    <row r="447" s="11" customFormat="1">
      <c r="B447" s="177"/>
      <c r="D447" s="173" t="s">
        <v>144</v>
      </c>
      <c r="E447" s="178" t="s">
        <v>3</v>
      </c>
      <c r="F447" s="179" t="s">
        <v>725</v>
      </c>
      <c r="H447" s="180">
        <v>140.12000000000001</v>
      </c>
      <c r="I447" s="181"/>
      <c r="L447" s="177"/>
      <c r="M447" s="182"/>
      <c r="N447" s="183"/>
      <c r="O447" s="183"/>
      <c r="P447" s="183"/>
      <c r="Q447" s="183"/>
      <c r="R447" s="183"/>
      <c r="S447" s="183"/>
      <c r="T447" s="184"/>
      <c r="AT447" s="178" t="s">
        <v>144</v>
      </c>
      <c r="AU447" s="178" t="s">
        <v>84</v>
      </c>
      <c r="AV447" s="11" t="s">
        <v>84</v>
      </c>
      <c r="AW447" s="11" t="s">
        <v>35</v>
      </c>
      <c r="AX447" s="11" t="s">
        <v>74</v>
      </c>
      <c r="AY447" s="178" t="s">
        <v>131</v>
      </c>
    </row>
    <row r="448" s="11" customFormat="1">
      <c r="B448" s="177"/>
      <c r="D448" s="173" t="s">
        <v>144</v>
      </c>
      <c r="E448" s="178" t="s">
        <v>3</v>
      </c>
      <c r="F448" s="179" t="s">
        <v>726</v>
      </c>
      <c r="H448" s="180">
        <v>264.79199999999997</v>
      </c>
      <c r="I448" s="181"/>
      <c r="L448" s="177"/>
      <c r="M448" s="182"/>
      <c r="N448" s="183"/>
      <c r="O448" s="183"/>
      <c r="P448" s="183"/>
      <c r="Q448" s="183"/>
      <c r="R448" s="183"/>
      <c r="S448" s="183"/>
      <c r="T448" s="184"/>
      <c r="AT448" s="178" t="s">
        <v>144</v>
      </c>
      <c r="AU448" s="178" t="s">
        <v>84</v>
      </c>
      <c r="AV448" s="11" t="s">
        <v>84</v>
      </c>
      <c r="AW448" s="11" t="s">
        <v>35</v>
      </c>
      <c r="AX448" s="11" t="s">
        <v>74</v>
      </c>
      <c r="AY448" s="178" t="s">
        <v>131</v>
      </c>
    </row>
    <row r="449" s="1" customFormat="1" ht="20.4" customHeight="1">
      <c r="B449" s="160"/>
      <c r="C449" s="161" t="s">
        <v>727</v>
      </c>
      <c r="D449" s="161" t="s">
        <v>133</v>
      </c>
      <c r="E449" s="162" t="s">
        <v>728</v>
      </c>
      <c r="F449" s="163" t="s">
        <v>729</v>
      </c>
      <c r="G449" s="164" t="s">
        <v>313</v>
      </c>
      <c r="H449" s="165">
        <v>825.83900000000006</v>
      </c>
      <c r="I449" s="166"/>
      <c r="J449" s="167">
        <f>ROUND(I449*H449,2)</f>
        <v>0</v>
      </c>
      <c r="K449" s="163" t="s">
        <v>137</v>
      </c>
      <c r="L449" s="33"/>
      <c r="M449" s="168" t="s">
        <v>3</v>
      </c>
      <c r="N449" s="169" t="s">
        <v>45</v>
      </c>
      <c r="O449" s="63"/>
      <c r="P449" s="170">
        <f>O449*H449</f>
        <v>0</v>
      </c>
      <c r="Q449" s="170">
        <v>0</v>
      </c>
      <c r="R449" s="170">
        <f>Q449*H449</f>
        <v>0</v>
      </c>
      <c r="S449" s="170">
        <v>0</v>
      </c>
      <c r="T449" s="171">
        <f>S449*H449</f>
        <v>0</v>
      </c>
      <c r="AR449" s="15" t="s">
        <v>138</v>
      </c>
      <c r="AT449" s="15" t="s">
        <v>133</v>
      </c>
      <c r="AU449" s="15" t="s">
        <v>84</v>
      </c>
      <c r="AY449" s="15" t="s">
        <v>131</v>
      </c>
      <c r="BE449" s="172">
        <f>IF(N449="základní",J449,0)</f>
        <v>0</v>
      </c>
      <c r="BF449" s="172">
        <f>IF(N449="snížená",J449,0)</f>
        <v>0</v>
      </c>
      <c r="BG449" s="172">
        <f>IF(N449="zákl. přenesená",J449,0)</f>
        <v>0</v>
      </c>
      <c r="BH449" s="172">
        <f>IF(N449="sníž. přenesená",J449,0)</f>
        <v>0</v>
      </c>
      <c r="BI449" s="172">
        <f>IF(N449="nulová",J449,0)</f>
        <v>0</v>
      </c>
      <c r="BJ449" s="15" t="s">
        <v>82</v>
      </c>
      <c r="BK449" s="172">
        <f>ROUND(I449*H449,2)</f>
        <v>0</v>
      </c>
      <c r="BL449" s="15" t="s">
        <v>138</v>
      </c>
      <c r="BM449" s="15" t="s">
        <v>730</v>
      </c>
    </row>
    <row r="450" s="1" customFormat="1">
      <c r="B450" s="33"/>
      <c r="D450" s="173" t="s">
        <v>140</v>
      </c>
      <c r="F450" s="174" t="s">
        <v>315</v>
      </c>
      <c r="I450" s="106"/>
      <c r="L450" s="33"/>
      <c r="M450" s="175"/>
      <c r="N450" s="63"/>
      <c r="O450" s="63"/>
      <c r="P450" s="63"/>
      <c r="Q450" s="63"/>
      <c r="R450" s="63"/>
      <c r="S450" s="63"/>
      <c r="T450" s="64"/>
      <c r="AT450" s="15" t="s">
        <v>140</v>
      </c>
      <c r="AU450" s="15" t="s">
        <v>84</v>
      </c>
    </row>
    <row r="451" s="1" customFormat="1">
      <c r="B451" s="33"/>
      <c r="D451" s="173" t="s">
        <v>142</v>
      </c>
      <c r="F451" s="176" t="s">
        <v>724</v>
      </c>
      <c r="I451" s="106"/>
      <c r="L451" s="33"/>
      <c r="M451" s="175"/>
      <c r="N451" s="63"/>
      <c r="O451" s="63"/>
      <c r="P451" s="63"/>
      <c r="Q451" s="63"/>
      <c r="R451" s="63"/>
      <c r="S451" s="63"/>
      <c r="T451" s="64"/>
      <c r="AT451" s="15" t="s">
        <v>142</v>
      </c>
      <c r="AU451" s="15" t="s">
        <v>84</v>
      </c>
    </row>
    <row r="452" s="11" customFormat="1">
      <c r="B452" s="177"/>
      <c r="D452" s="173" t="s">
        <v>144</v>
      </c>
      <c r="E452" s="178" t="s">
        <v>3</v>
      </c>
      <c r="F452" s="179" t="s">
        <v>731</v>
      </c>
      <c r="H452" s="180">
        <v>402.07100000000003</v>
      </c>
      <c r="I452" s="181"/>
      <c r="L452" s="177"/>
      <c r="M452" s="182"/>
      <c r="N452" s="183"/>
      <c r="O452" s="183"/>
      <c r="P452" s="183"/>
      <c r="Q452" s="183"/>
      <c r="R452" s="183"/>
      <c r="S452" s="183"/>
      <c r="T452" s="184"/>
      <c r="AT452" s="178" t="s">
        <v>144</v>
      </c>
      <c r="AU452" s="178" t="s">
        <v>84</v>
      </c>
      <c r="AV452" s="11" t="s">
        <v>84</v>
      </c>
      <c r="AW452" s="11" t="s">
        <v>35</v>
      </c>
      <c r="AX452" s="11" t="s">
        <v>74</v>
      </c>
      <c r="AY452" s="178" t="s">
        <v>131</v>
      </c>
    </row>
    <row r="453" s="11" customFormat="1">
      <c r="B453" s="177"/>
      <c r="D453" s="173" t="s">
        <v>144</v>
      </c>
      <c r="E453" s="178" t="s">
        <v>3</v>
      </c>
      <c r="F453" s="179" t="s">
        <v>732</v>
      </c>
      <c r="H453" s="180">
        <v>210.19200000000001</v>
      </c>
      <c r="I453" s="181"/>
      <c r="L453" s="177"/>
      <c r="M453" s="182"/>
      <c r="N453" s="183"/>
      <c r="O453" s="183"/>
      <c r="P453" s="183"/>
      <c r="Q453" s="183"/>
      <c r="R453" s="183"/>
      <c r="S453" s="183"/>
      <c r="T453" s="184"/>
      <c r="AT453" s="178" t="s">
        <v>144</v>
      </c>
      <c r="AU453" s="178" t="s">
        <v>84</v>
      </c>
      <c r="AV453" s="11" t="s">
        <v>84</v>
      </c>
      <c r="AW453" s="11" t="s">
        <v>35</v>
      </c>
      <c r="AX453" s="11" t="s">
        <v>74</v>
      </c>
      <c r="AY453" s="178" t="s">
        <v>131</v>
      </c>
    </row>
    <row r="454" s="11" customFormat="1">
      <c r="B454" s="177"/>
      <c r="D454" s="173" t="s">
        <v>144</v>
      </c>
      <c r="E454" s="178" t="s">
        <v>3</v>
      </c>
      <c r="F454" s="179" t="s">
        <v>733</v>
      </c>
      <c r="H454" s="180">
        <v>213.57599999999999</v>
      </c>
      <c r="I454" s="181"/>
      <c r="L454" s="177"/>
      <c r="M454" s="182"/>
      <c r="N454" s="183"/>
      <c r="O454" s="183"/>
      <c r="P454" s="183"/>
      <c r="Q454" s="183"/>
      <c r="R454" s="183"/>
      <c r="S454" s="183"/>
      <c r="T454" s="184"/>
      <c r="AT454" s="178" t="s">
        <v>144</v>
      </c>
      <c r="AU454" s="178" t="s">
        <v>84</v>
      </c>
      <c r="AV454" s="11" t="s">
        <v>84</v>
      </c>
      <c r="AW454" s="11" t="s">
        <v>35</v>
      </c>
      <c r="AX454" s="11" t="s">
        <v>74</v>
      </c>
      <c r="AY454" s="178" t="s">
        <v>131</v>
      </c>
    </row>
    <row r="455" s="10" customFormat="1" ht="22.8" customHeight="1">
      <c r="B455" s="147"/>
      <c r="D455" s="148" t="s">
        <v>73</v>
      </c>
      <c r="E455" s="158" t="s">
        <v>734</v>
      </c>
      <c r="F455" s="158" t="s">
        <v>735</v>
      </c>
      <c r="I455" s="150"/>
      <c r="J455" s="159">
        <f>BK455</f>
        <v>0</v>
      </c>
      <c r="L455" s="147"/>
      <c r="M455" s="152"/>
      <c r="N455" s="153"/>
      <c r="O455" s="153"/>
      <c r="P455" s="154">
        <f>SUM(P456:P458)</f>
        <v>0</v>
      </c>
      <c r="Q455" s="153"/>
      <c r="R455" s="154">
        <f>SUM(R456:R458)</f>
        <v>0</v>
      </c>
      <c r="S455" s="153"/>
      <c r="T455" s="155">
        <f>SUM(T456:T458)</f>
        <v>0</v>
      </c>
      <c r="AR455" s="148" t="s">
        <v>82</v>
      </c>
      <c r="AT455" s="156" t="s">
        <v>73</v>
      </c>
      <c r="AU455" s="156" t="s">
        <v>82</v>
      </c>
      <c r="AY455" s="148" t="s">
        <v>131</v>
      </c>
      <c r="BK455" s="157">
        <f>SUM(BK456:BK458)</f>
        <v>0</v>
      </c>
    </row>
    <row r="456" s="1" customFormat="1" ht="20.4" customHeight="1">
      <c r="B456" s="160"/>
      <c r="C456" s="161" t="s">
        <v>736</v>
      </c>
      <c r="D456" s="161" t="s">
        <v>133</v>
      </c>
      <c r="E456" s="162" t="s">
        <v>737</v>
      </c>
      <c r="F456" s="163" t="s">
        <v>738</v>
      </c>
      <c r="G456" s="164" t="s">
        <v>313</v>
      </c>
      <c r="H456" s="165">
        <v>161.87100000000001</v>
      </c>
      <c r="I456" s="166"/>
      <c r="J456" s="167">
        <f>ROUND(I456*H456,2)</f>
        <v>0</v>
      </c>
      <c r="K456" s="163" t="s">
        <v>137</v>
      </c>
      <c r="L456" s="33"/>
      <c r="M456" s="168" t="s">
        <v>3</v>
      </c>
      <c r="N456" s="169" t="s">
        <v>45</v>
      </c>
      <c r="O456" s="63"/>
      <c r="P456" s="170">
        <f>O456*H456</f>
        <v>0</v>
      </c>
      <c r="Q456" s="170">
        <v>0</v>
      </c>
      <c r="R456" s="170">
        <f>Q456*H456</f>
        <v>0</v>
      </c>
      <c r="S456" s="170">
        <v>0</v>
      </c>
      <c r="T456" s="171">
        <f>S456*H456</f>
        <v>0</v>
      </c>
      <c r="AR456" s="15" t="s">
        <v>138</v>
      </c>
      <c r="AT456" s="15" t="s">
        <v>133</v>
      </c>
      <c r="AU456" s="15" t="s">
        <v>84</v>
      </c>
      <c r="AY456" s="15" t="s">
        <v>131</v>
      </c>
      <c r="BE456" s="172">
        <f>IF(N456="základní",J456,0)</f>
        <v>0</v>
      </c>
      <c r="BF456" s="172">
        <f>IF(N456="snížená",J456,0)</f>
        <v>0</v>
      </c>
      <c r="BG456" s="172">
        <f>IF(N456="zákl. přenesená",J456,0)</f>
        <v>0</v>
      </c>
      <c r="BH456" s="172">
        <f>IF(N456="sníž. přenesená",J456,0)</f>
        <v>0</v>
      </c>
      <c r="BI456" s="172">
        <f>IF(N456="nulová",J456,0)</f>
        <v>0</v>
      </c>
      <c r="BJ456" s="15" t="s">
        <v>82</v>
      </c>
      <c r="BK456" s="172">
        <f>ROUND(I456*H456,2)</f>
        <v>0</v>
      </c>
      <c r="BL456" s="15" t="s">
        <v>138</v>
      </c>
      <c r="BM456" s="15" t="s">
        <v>739</v>
      </c>
    </row>
    <row r="457" s="1" customFormat="1">
      <c r="B457" s="33"/>
      <c r="D457" s="173" t="s">
        <v>140</v>
      </c>
      <c r="F457" s="174" t="s">
        <v>740</v>
      </c>
      <c r="I457" s="106"/>
      <c r="L457" s="33"/>
      <c r="M457" s="175"/>
      <c r="N457" s="63"/>
      <c r="O457" s="63"/>
      <c r="P457" s="63"/>
      <c r="Q457" s="63"/>
      <c r="R457" s="63"/>
      <c r="S457" s="63"/>
      <c r="T457" s="64"/>
      <c r="AT457" s="15" t="s">
        <v>140</v>
      </c>
      <c r="AU457" s="15" t="s">
        <v>84</v>
      </c>
    </row>
    <row r="458" s="1" customFormat="1">
      <c r="B458" s="33"/>
      <c r="D458" s="173" t="s">
        <v>142</v>
      </c>
      <c r="F458" s="176" t="s">
        <v>741</v>
      </c>
      <c r="I458" s="106"/>
      <c r="L458" s="33"/>
      <c r="M458" s="195"/>
      <c r="N458" s="196"/>
      <c r="O458" s="196"/>
      <c r="P458" s="196"/>
      <c r="Q458" s="196"/>
      <c r="R458" s="196"/>
      <c r="S458" s="196"/>
      <c r="T458" s="197"/>
      <c r="AT458" s="15" t="s">
        <v>142</v>
      </c>
      <c r="AU458" s="15" t="s">
        <v>84</v>
      </c>
    </row>
    <row r="459" s="1" customFormat="1" ht="6.96" customHeight="1">
      <c r="B459" s="48"/>
      <c r="C459" s="49"/>
      <c r="D459" s="49"/>
      <c r="E459" s="49"/>
      <c r="F459" s="49"/>
      <c r="G459" s="49"/>
      <c r="H459" s="49"/>
      <c r="I459" s="122"/>
      <c r="J459" s="49"/>
      <c r="K459" s="49"/>
      <c r="L459" s="33"/>
    </row>
  </sheetData>
  <autoFilter ref="C87:K458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86.43" customWidth="1"/>
    <col min="7" max="7" width="7.43" customWidth="1"/>
    <col min="8" max="8" width="9.57" customWidth="1"/>
    <col min="9" max="9" width="12.14" style="103" customWidth="1"/>
    <col min="10" max="10" width="20.14" customWidth="1"/>
    <col min="11" max="11" width="13.29" customWidth="1"/>
    <col min="12" max="12" width="8" customWidth="1"/>
    <col min="13" max="13" width="9.29" hidden="1" customWidth="1"/>
    <col min="14" max="14" width="9.14" hidden="1"/>
    <col min="15" max="15" width="12.14" hidden="1" customWidth="1"/>
    <col min="16" max="16" width="12.14" hidden="1" customWidth="1"/>
    <col min="17" max="17" width="12.14" hidden="1" customWidth="1"/>
    <col min="18" max="18" width="12.14" hidden="1" customWidth="1"/>
    <col min="19" max="19" width="12.14" hidden="1" customWidth="1"/>
    <col min="20" max="20" width="12.14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2" ht="36.96" customHeight="1">
      <c r="L2" s="14" t="s">
        <v>6</v>
      </c>
      <c r="AT2" s="15" t="s">
        <v>87</v>
      </c>
    </row>
    <row r="3" ht="6.96" customHeight="1">
      <c r="B3" s="16"/>
      <c r="C3" s="17"/>
      <c r="D3" s="17"/>
      <c r="E3" s="17"/>
      <c r="F3" s="17"/>
      <c r="G3" s="17"/>
      <c r="H3" s="17"/>
      <c r="I3" s="104"/>
      <c r="J3" s="17"/>
      <c r="K3" s="17"/>
      <c r="L3" s="18"/>
      <c r="AT3" s="15" t="s">
        <v>84</v>
      </c>
    </row>
    <row r="4" ht="24.96" customHeight="1">
      <c r="B4" s="18"/>
      <c r="D4" s="19" t="s">
        <v>100</v>
      </c>
      <c r="L4" s="18"/>
      <c r="M4" s="20" t="s">
        <v>11</v>
      </c>
      <c r="AT4" s="15" t="s">
        <v>4</v>
      </c>
    </row>
    <row r="5" ht="6.96" customHeight="1">
      <c r="B5" s="18"/>
      <c r="L5" s="18"/>
    </row>
    <row r="6" ht="12" customHeight="1">
      <c r="B6" s="18"/>
      <c r="D6" s="27" t="s">
        <v>17</v>
      </c>
      <c r="L6" s="18"/>
    </row>
    <row r="7" ht="14.4" customHeight="1">
      <c r="B7" s="18"/>
      <c r="E7" s="105" t="str">
        <f>'Rekapitulace stavby'!K6</f>
        <v>Obnova a dostavba kanalizace Plánice - Klatovská, Kostelní</v>
      </c>
      <c r="F7" s="27"/>
      <c r="G7" s="27"/>
      <c r="H7" s="27"/>
      <c r="L7" s="18"/>
    </row>
    <row r="8" s="1" customFormat="1" ht="12" customHeight="1">
      <c r="B8" s="33"/>
      <c r="D8" s="27" t="s">
        <v>101</v>
      </c>
      <c r="I8" s="106"/>
      <c r="L8" s="33"/>
    </row>
    <row r="9" s="1" customFormat="1" ht="36.96" customHeight="1">
      <c r="B9" s="33"/>
      <c r="E9" s="54" t="s">
        <v>742</v>
      </c>
      <c r="F9" s="1"/>
      <c r="G9" s="1"/>
      <c r="H9" s="1"/>
      <c r="I9" s="106"/>
      <c r="L9" s="33"/>
    </row>
    <row r="10" s="1" customFormat="1">
      <c r="B10" s="33"/>
      <c r="I10" s="106"/>
      <c r="L10" s="33"/>
    </row>
    <row r="11" s="1" customFormat="1" ht="12" customHeight="1">
      <c r="B11" s="33"/>
      <c r="D11" s="27" t="s">
        <v>19</v>
      </c>
      <c r="F11" s="15" t="s">
        <v>3</v>
      </c>
      <c r="I11" s="107" t="s">
        <v>20</v>
      </c>
      <c r="J11" s="15" t="s">
        <v>3</v>
      </c>
      <c r="L11" s="33"/>
    </row>
    <row r="12" s="1" customFormat="1" ht="12" customHeight="1">
      <c r="B12" s="33"/>
      <c r="D12" s="27" t="s">
        <v>21</v>
      </c>
      <c r="F12" s="15" t="s">
        <v>22</v>
      </c>
      <c r="I12" s="107" t="s">
        <v>23</v>
      </c>
      <c r="J12" s="56" t="str">
        <f>'Rekapitulace stavby'!AN8</f>
        <v>29. 10. 2018</v>
      </c>
      <c r="L12" s="33"/>
    </row>
    <row r="13" s="1" customFormat="1" ht="10.8" customHeight="1">
      <c r="B13" s="33"/>
      <c r="I13" s="106"/>
      <c r="L13" s="33"/>
    </row>
    <row r="14" s="1" customFormat="1" ht="12" customHeight="1">
      <c r="B14" s="33"/>
      <c r="D14" s="27" t="s">
        <v>25</v>
      </c>
      <c r="I14" s="107" t="s">
        <v>26</v>
      </c>
      <c r="J14" s="15" t="s">
        <v>27</v>
      </c>
      <c r="L14" s="33"/>
    </row>
    <row r="15" s="1" customFormat="1" ht="18" customHeight="1">
      <c r="B15" s="33"/>
      <c r="E15" s="15" t="s">
        <v>28</v>
      </c>
      <c r="I15" s="107" t="s">
        <v>29</v>
      </c>
      <c r="J15" s="15" t="s">
        <v>3</v>
      </c>
      <c r="L15" s="33"/>
    </row>
    <row r="16" s="1" customFormat="1" ht="6.96" customHeight="1">
      <c r="B16" s="33"/>
      <c r="I16" s="106"/>
      <c r="L16" s="33"/>
    </row>
    <row r="17" s="1" customFormat="1" ht="12" customHeight="1">
      <c r="B17" s="33"/>
      <c r="D17" s="27" t="s">
        <v>30</v>
      </c>
      <c r="I17" s="107" t="s">
        <v>26</v>
      </c>
      <c r="J17" s="28" t="str">
        <f>'Rekapitulace stavby'!AN13</f>
        <v>Vyplň údaj</v>
      </c>
      <c r="L17" s="33"/>
    </row>
    <row r="18" s="1" customFormat="1" ht="18" customHeight="1">
      <c r="B18" s="33"/>
      <c r="E18" s="28" t="str">
        <f>'Rekapitulace stavby'!E14</f>
        <v>Vyplň údaj</v>
      </c>
      <c r="F18" s="15"/>
      <c r="G18" s="15"/>
      <c r="H18" s="15"/>
      <c r="I18" s="107" t="s">
        <v>29</v>
      </c>
      <c r="J18" s="28" t="str">
        <f>'Rekapitulace stavby'!AN14</f>
        <v>Vyplň údaj</v>
      </c>
      <c r="L18" s="33"/>
    </row>
    <row r="19" s="1" customFormat="1" ht="6.96" customHeight="1">
      <c r="B19" s="33"/>
      <c r="I19" s="106"/>
      <c r="L19" s="33"/>
    </row>
    <row r="20" s="1" customFormat="1" ht="12" customHeight="1">
      <c r="B20" s="33"/>
      <c r="D20" s="27" t="s">
        <v>32</v>
      </c>
      <c r="I20" s="107" t="s">
        <v>26</v>
      </c>
      <c r="J20" s="15" t="s">
        <v>33</v>
      </c>
      <c r="L20" s="33"/>
    </row>
    <row r="21" s="1" customFormat="1" ht="18" customHeight="1">
      <c r="B21" s="33"/>
      <c r="E21" s="15" t="s">
        <v>34</v>
      </c>
      <c r="I21" s="107" t="s">
        <v>29</v>
      </c>
      <c r="J21" s="15" t="s">
        <v>3</v>
      </c>
      <c r="L21" s="33"/>
    </row>
    <row r="22" s="1" customFormat="1" ht="6.96" customHeight="1">
      <c r="B22" s="33"/>
      <c r="I22" s="106"/>
      <c r="L22" s="33"/>
    </row>
    <row r="23" s="1" customFormat="1" ht="12" customHeight="1">
      <c r="B23" s="33"/>
      <c r="D23" s="27" t="s">
        <v>36</v>
      </c>
      <c r="I23" s="107" t="s">
        <v>26</v>
      </c>
      <c r="J23" s="15" t="str">
        <f>IF('Rekapitulace stavby'!AN19="","",'Rekapitulace stavby'!AN19)</f>
        <v/>
      </c>
      <c r="L23" s="33"/>
    </row>
    <row r="24" s="1" customFormat="1" ht="18" customHeight="1">
      <c r="B24" s="33"/>
      <c r="E24" s="15" t="str">
        <f>IF('Rekapitulace stavby'!E20="","",'Rekapitulace stavby'!E20)</f>
        <v xml:space="preserve"> </v>
      </c>
      <c r="I24" s="107" t="s">
        <v>29</v>
      </c>
      <c r="J24" s="15" t="str">
        <f>IF('Rekapitulace stavby'!AN20="","",'Rekapitulace stavby'!AN20)</f>
        <v/>
      </c>
      <c r="L24" s="33"/>
    </row>
    <row r="25" s="1" customFormat="1" ht="6.96" customHeight="1">
      <c r="B25" s="33"/>
      <c r="I25" s="106"/>
      <c r="L25" s="33"/>
    </row>
    <row r="26" s="1" customFormat="1" ht="12" customHeight="1">
      <c r="B26" s="33"/>
      <c r="D26" s="27" t="s">
        <v>38</v>
      </c>
      <c r="I26" s="106"/>
      <c r="L26" s="33"/>
    </row>
    <row r="27" s="6" customFormat="1" ht="14.4" customHeight="1">
      <c r="B27" s="108"/>
      <c r="E27" s="31" t="s">
        <v>3</v>
      </c>
      <c r="F27" s="31"/>
      <c r="G27" s="31"/>
      <c r="H27" s="31"/>
      <c r="I27" s="109"/>
      <c r="L27" s="108"/>
    </row>
    <row r="28" s="1" customFormat="1" ht="6.96" customHeight="1">
      <c r="B28" s="33"/>
      <c r="I28" s="106"/>
      <c r="L28" s="33"/>
    </row>
    <row r="29" s="1" customFormat="1" ht="6.96" customHeight="1">
      <c r="B29" s="33"/>
      <c r="D29" s="59"/>
      <c r="E29" s="59"/>
      <c r="F29" s="59"/>
      <c r="G29" s="59"/>
      <c r="H29" s="59"/>
      <c r="I29" s="110"/>
      <c r="J29" s="59"/>
      <c r="K29" s="59"/>
      <c r="L29" s="33"/>
    </row>
    <row r="30" s="1" customFormat="1" ht="25.44" customHeight="1">
      <c r="B30" s="33"/>
      <c r="D30" s="111" t="s">
        <v>40</v>
      </c>
      <c r="I30" s="106"/>
      <c r="J30" s="79">
        <f>ROUND(J88, 2)</f>
        <v>0</v>
      </c>
      <c r="L30" s="33"/>
    </row>
    <row r="31" s="1" customFormat="1" ht="6.96" customHeight="1">
      <c r="B31" s="33"/>
      <c r="D31" s="59"/>
      <c r="E31" s="59"/>
      <c r="F31" s="59"/>
      <c r="G31" s="59"/>
      <c r="H31" s="59"/>
      <c r="I31" s="110"/>
      <c r="J31" s="59"/>
      <c r="K31" s="59"/>
      <c r="L31" s="33"/>
    </row>
    <row r="32" s="1" customFormat="1" ht="14.4" customHeight="1">
      <c r="B32" s="33"/>
      <c r="F32" s="37" t="s">
        <v>42</v>
      </c>
      <c r="I32" s="112" t="s">
        <v>41</v>
      </c>
      <c r="J32" s="37" t="s">
        <v>43</v>
      </c>
      <c r="L32" s="33"/>
    </row>
    <row r="33" s="1" customFormat="1" ht="14.4" customHeight="1">
      <c r="B33" s="33"/>
      <c r="D33" s="27" t="s">
        <v>44</v>
      </c>
      <c r="E33" s="27" t="s">
        <v>45</v>
      </c>
      <c r="F33" s="113">
        <f>ROUND((SUM(BE88:BE401)),  2)</f>
        <v>0</v>
      </c>
      <c r="I33" s="114">
        <v>0.20999999999999999</v>
      </c>
      <c r="J33" s="113">
        <f>ROUND(((SUM(BE88:BE401))*I33),  2)</f>
        <v>0</v>
      </c>
      <c r="L33" s="33"/>
    </row>
    <row r="34" s="1" customFormat="1" ht="14.4" customHeight="1">
      <c r="B34" s="33"/>
      <c r="E34" s="27" t="s">
        <v>46</v>
      </c>
      <c r="F34" s="113">
        <f>ROUND((SUM(BF88:BF401)),  2)</f>
        <v>0</v>
      </c>
      <c r="I34" s="114">
        <v>0.14999999999999999</v>
      </c>
      <c r="J34" s="113">
        <f>ROUND(((SUM(BF88:BF401))*I34),  2)</f>
        <v>0</v>
      </c>
      <c r="L34" s="33"/>
    </row>
    <row r="35" hidden="1" s="1" customFormat="1" ht="14.4" customHeight="1">
      <c r="B35" s="33"/>
      <c r="E35" s="27" t="s">
        <v>47</v>
      </c>
      <c r="F35" s="113">
        <f>ROUND((SUM(BG88:BG401)),  2)</f>
        <v>0</v>
      </c>
      <c r="I35" s="114">
        <v>0.20999999999999999</v>
      </c>
      <c r="J35" s="113">
        <f>0</f>
        <v>0</v>
      </c>
      <c r="L35" s="33"/>
    </row>
    <row r="36" hidden="1" s="1" customFormat="1" ht="14.4" customHeight="1">
      <c r="B36" s="33"/>
      <c r="E36" s="27" t="s">
        <v>48</v>
      </c>
      <c r="F36" s="113">
        <f>ROUND((SUM(BH88:BH401)),  2)</f>
        <v>0</v>
      </c>
      <c r="I36" s="114">
        <v>0.14999999999999999</v>
      </c>
      <c r="J36" s="113">
        <f>0</f>
        <v>0</v>
      </c>
      <c r="L36" s="33"/>
    </row>
    <row r="37" hidden="1" s="1" customFormat="1" ht="14.4" customHeight="1">
      <c r="B37" s="33"/>
      <c r="E37" s="27" t="s">
        <v>49</v>
      </c>
      <c r="F37" s="113">
        <f>ROUND((SUM(BI88:BI401)),  2)</f>
        <v>0</v>
      </c>
      <c r="I37" s="114">
        <v>0</v>
      </c>
      <c r="J37" s="113">
        <f>0</f>
        <v>0</v>
      </c>
      <c r="L37" s="33"/>
    </row>
    <row r="38" s="1" customFormat="1" ht="6.96" customHeight="1">
      <c r="B38" s="33"/>
      <c r="I38" s="106"/>
      <c r="L38" s="33"/>
    </row>
    <row r="39" s="1" customFormat="1" ht="25.44" customHeight="1">
      <c r="B39" s="33"/>
      <c r="C39" s="115"/>
      <c r="D39" s="116" t="s">
        <v>50</v>
      </c>
      <c r="E39" s="67"/>
      <c r="F39" s="67"/>
      <c r="G39" s="117" t="s">
        <v>51</v>
      </c>
      <c r="H39" s="118" t="s">
        <v>52</v>
      </c>
      <c r="I39" s="119"/>
      <c r="J39" s="120">
        <f>SUM(J30:J37)</f>
        <v>0</v>
      </c>
      <c r="K39" s="121"/>
      <c r="L39" s="33"/>
    </row>
    <row r="40" s="1" customFormat="1" ht="14.4" customHeight="1">
      <c r="B40" s="48"/>
      <c r="C40" s="49"/>
      <c r="D40" s="49"/>
      <c r="E40" s="49"/>
      <c r="F40" s="49"/>
      <c r="G40" s="49"/>
      <c r="H40" s="49"/>
      <c r="I40" s="122"/>
      <c r="J40" s="49"/>
      <c r="K40" s="49"/>
      <c r="L40" s="33"/>
    </row>
    <row r="44" s="1" customFormat="1" ht="6.96" customHeight="1">
      <c r="B44" s="50"/>
      <c r="C44" s="51"/>
      <c r="D44" s="51"/>
      <c r="E44" s="51"/>
      <c r="F44" s="51"/>
      <c r="G44" s="51"/>
      <c r="H44" s="51"/>
      <c r="I44" s="123"/>
      <c r="J44" s="51"/>
      <c r="K44" s="51"/>
      <c r="L44" s="33"/>
    </row>
    <row r="45" s="1" customFormat="1" ht="24.96" customHeight="1">
      <c r="B45" s="33"/>
      <c r="C45" s="19" t="s">
        <v>103</v>
      </c>
      <c r="I45" s="106"/>
      <c r="L45" s="33"/>
    </row>
    <row r="46" s="1" customFormat="1" ht="6.96" customHeight="1">
      <c r="B46" s="33"/>
      <c r="I46" s="106"/>
      <c r="L46" s="33"/>
    </row>
    <row r="47" s="1" customFormat="1" ht="12" customHeight="1">
      <c r="B47" s="33"/>
      <c r="C47" s="27" t="s">
        <v>17</v>
      </c>
      <c r="I47" s="106"/>
      <c r="L47" s="33"/>
    </row>
    <row r="48" s="1" customFormat="1" ht="14.4" customHeight="1">
      <c r="B48" s="33"/>
      <c r="E48" s="105" t="str">
        <f>E7</f>
        <v>Obnova a dostavba kanalizace Plánice - Klatovská, Kostelní</v>
      </c>
      <c r="F48" s="27"/>
      <c r="G48" s="27"/>
      <c r="H48" s="27"/>
      <c r="I48" s="106"/>
      <c r="L48" s="33"/>
    </row>
    <row r="49" s="1" customFormat="1" ht="12" customHeight="1">
      <c r="B49" s="33"/>
      <c r="C49" s="27" t="s">
        <v>101</v>
      </c>
      <c r="I49" s="106"/>
      <c r="L49" s="33"/>
    </row>
    <row r="50" s="1" customFormat="1" ht="14.4" customHeight="1">
      <c r="B50" s="33"/>
      <c r="E50" s="54" t="str">
        <f>E9</f>
        <v>SO 301 - A -3-1 - Kanalizace stoka A-3-1</v>
      </c>
      <c r="F50" s="1"/>
      <c r="G50" s="1"/>
      <c r="H50" s="1"/>
      <c r="I50" s="106"/>
      <c r="L50" s="33"/>
    </row>
    <row r="51" s="1" customFormat="1" ht="6.96" customHeight="1">
      <c r="B51" s="33"/>
      <c r="I51" s="106"/>
      <c r="L51" s="33"/>
    </row>
    <row r="52" s="1" customFormat="1" ht="12" customHeight="1">
      <c r="B52" s="33"/>
      <c r="C52" s="27" t="s">
        <v>21</v>
      </c>
      <c r="F52" s="15" t="str">
        <f>F12</f>
        <v>Plánice</v>
      </c>
      <c r="I52" s="107" t="s">
        <v>23</v>
      </c>
      <c r="J52" s="56" t="str">
        <f>IF(J12="","",J12)</f>
        <v>29. 10. 2018</v>
      </c>
      <c r="L52" s="33"/>
    </row>
    <row r="53" s="1" customFormat="1" ht="6.96" customHeight="1">
      <c r="B53" s="33"/>
      <c r="I53" s="106"/>
      <c r="L53" s="33"/>
    </row>
    <row r="54" s="1" customFormat="1" ht="22.8" customHeight="1">
      <c r="B54" s="33"/>
      <c r="C54" s="27" t="s">
        <v>25</v>
      </c>
      <c r="F54" s="15" t="str">
        <f>E15</f>
        <v>Město Plánice</v>
      </c>
      <c r="I54" s="107" t="s">
        <v>32</v>
      </c>
      <c r="J54" s="31" t="str">
        <f>E21</f>
        <v>INGVAMA inženýrská a projektová spol. s r.o.</v>
      </c>
      <c r="L54" s="33"/>
    </row>
    <row r="55" s="1" customFormat="1" ht="12.6" customHeight="1">
      <c r="B55" s="33"/>
      <c r="C55" s="27" t="s">
        <v>30</v>
      </c>
      <c r="F55" s="15" t="str">
        <f>IF(E18="","",E18)</f>
        <v>Vyplň údaj</v>
      </c>
      <c r="I55" s="107" t="s">
        <v>36</v>
      </c>
      <c r="J55" s="31" t="str">
        <f>E24</f>
        <v xml:space="preserve"> </v>
      </c>
      <c r="L55" s="33"/>
    </row>
    <row r="56" s="1" customFormat="1" ht="10.32" customHeight="1">
      <c r="B56" s="33"/>
      <c r="I56" s="106"/>
      <c r="L56" s="33"/>
    </row>
    <row r="57" s="1" customFormat="1" ht="29.28" customHeight="1">
      <c r="B57" s="33"/>
      <c r="C57" s="124" t="s">
        <v>104</v>
      </c>
      <c r="D57" s="115"/>
      <c r="E57" s="115"/>
      <c r="F57" s="115"/>
      <c r="G57" s="115"/>
      <c r="H57" s="115"/>
      <c r="I57" s="125"/>
      <c r="J57" s="126" t="s">
        <v>105</v>
      </c>
      <c r="K57" s="115"/>
      <c r="L57" s="33"/>
    </row>
    <row r="58" s="1" customFormat="1" ht="10.32" customHeight="1">
      <c r="B58" s="33"/>
      <c r="I58" s="106"/>
      <c r="L58" s="33"/>
    </row>
    <row r="59" s="1" customFormat="1" ht="22.8" customHeight="1">
      <c r="B59" s="33"/>
      <c r="C59" s="127" t="s">
        <v>72</v>
      </c>
      <c r="I59" s="106"/>
      <c r="J59" s="79">
        <f>J88</f>
        <v>0</v>
      </c>
      <c r="L59" s="33"/>
      <c r="AU59" s="15" t="s">
        <v>106</v>
      </c>
    </row>
    <row r="60" s="7" customFormat="1" ht="24.96" customHeight="1">
      <c r="B60" s="128"/>
      <c r="D60" s="129" t="s">
        <v>107</v>
      </c>
      <c r="E60" s="130"/>
      <c r="F60" s="130"/>
      <c r="G60" s="130"/>
      <c r="H60" s="130"/>
      <c r="I60" s="131"/>
      <c r="J60" s="132">
        <f>J89</f>
        <v>0</v>
      </c>
      <c r="L60" s="128"/>
    </row>
    <row r="61" s="8" customFormat="1" ht="19.92" customHeight="1">
      <c r="B61" s="133"/>
      <c r="D61" s="134" t="s">
        <v>108</v>
      </c>
      <c r="E61" s="135"/>
      <c r="F61" s="135"/>
      <c r="G61" s="135"/>
      <c r="H61" s="135"/>
      <c r="I61" s="136"/>
      <c r="J61" s="137">
        <f>J90</f>
        <v>0</v>
      </c>
      <c r="L61" s="133"/>
    </row>
    <row r="62" s="8" customFormat="1" ht="19.92" customHeight="1">
      <c r="B62" s="133"/>
      <c r="D62" s="134" t="s">
        <v>109</v>
      </c>
      <c r="E62" s="135"/>
      <c r="F62" s="135"/>
      <c r="G62" s="135"/>
      <c r="H62" s="135"/>
      <c r="I62" s="136"/>
      <c r="J62" s="137">
        <f>J242</f>
        <v>0</v>
      </c>
      <c r="L62" s="133"/>
    </row>
    <row r="63" s="8" customFormat="1" ht="19.92" customHeight="1">
      <c r="B63" s="133"/>
      <c r="D63" s="134" t="s">
        <v>110</v>
      </c>
      <c r="E63" s="135"/>
      <c r="F63" s="135"/>
      <c r="G63" s="135"/>
      <c r="H63" s="135"/>
      <c r="I63" s="136"/>
      <c r="J63" s="137">
        <f>J245</f>
        <v>0</v>
      </c>
      <c r="L63" s="133"/>
    </row>
    <row r="64" s="8" customFormat="1" ht="19.92" customHeight="1">
      <c r="B64" s="133"/>
      <c r="D64" s="134" t="s">
        <v>111</v>
      </c>
      <c r="E64" s="135"/>
      <c r="F64" s="135"/>
      <c r="G64" s="135"/>
      <c r="H64" s="135"/>
      <c r="I64" s="136"/>
      <c r="J64" s="137">
        <f>J268</f>
        <v>0</v>
      </c>
      <c r="L64" s="133"/>
    </row>
    <row r="65" s="8" customFormat="1" ht="19.92" customHeight="1">
      <c r="B65" s="133"/>
      <c r="D65" s="134" t="s">
        <v>112</v>
      </c>
      <c r="E65" s="135"/>
      <c r="F65" s="135"/>
      <c r="G65" s="135"/>
      <c r="H65" s="135"/>
      <c r="I65" s="136"/>
      <c r="J65" s="137">
        <f>J299</f>
        <v>0</v>
      </c>
      <c r="L65" s="133"/>
    </row>
    <row r="66" s="8" customFormat="1" ht="19.92" customHeight="1">
      <c r="B66" s="133"/>
      <c r="D66" s="134" t="s">
        <v>113</v>
      </c>
      <c r="E66" s="135"/>
      <c r="F66" s="135"/>
      <c r="G66" s="135"/>
      <c r="H66" s="135"/>
      <c r="I66" s="136"/>
      <c r="J66" s="137">
        <f>J367</f>
        <v>0</v>
      </c>
      <c r="L66" s="133"/>
    </row>
    <row r="67" s="8" customFormat="1" ht="19.92" customHeight="1">
      <c r="B67" s="133"/>
      <c r="D67" s="134" t="s">
        <v>114</v>
      </c>
      <c r="E67" s="135"/>
      <c r="F67" s="135"/>
      <c r="G67" s="135"/>
      <c r="H67" s="135"/>
      <c r="I67" s="136"/>
      <c r="J67" s="137">
        <f>J377</f>
        <v>0</v>
      </c>
      <c r="L67" s="133"/>
    </row>
    <row r="68" s="8" customFormat="1" ht="19.92" customHeight="1">
      <c r="B68" s="133"/>
      <c r="D68" s="134" t="s">
        <v>115</v>
      </c>
      <c r="E68" s="135"/>
      <c r="F68" s="135"/>
      <c r="G68" s="135"/>
      <c r="H68" s="135"/>
      <c r="I68" s="136"/>
      <c r="J68" s="137">
        <f>J398</f>
        <v>0</v>
      </c>
      <c r="L68" s="133"/>
    </row>
    <row r="69" s="1" customFormat="1" ht="21.84" customHeight="1">
      <c r="B69" s="33"/>
      <c r="I69" s="106"/>
      <c r="L69" s="33"/>
    </row>
    <row r="70" s="1" customFormat="1" ht="6.96" customHeight="1">
      <c r="B70" s="48"/>
      <c r="C70" s="49"/>
      <c r="D70" s="49"/>
      <c r="E70" s="49"/>
      <c r="F70" s="49"/>
      <c r="G70" s="49"/>
      <c r="H70" s="49"/>
      <c r="I70" s="122"/>
      <c r="J70" s="49"/>
      <c r="K70" s="49"/>
      <c r="L70" s="33"/>
    </row>
    <row r="74" s="1" customFormat="1" ht="6.96" customHeight="1">
      <c r="B74" s="50"/>
      <c r="C74" s="51"/>
      <c r="D74" s="51"/>
      <c r="E74" s="51"/>
      <c r="F74" s="51"/>
      <c r="G74" s="51"/>
      <c r="H74" s="51"/>
      <c r="I74" s="123"/>
      <c r="J74" s="51"/>
      <c r="K74" s="51"/>
      <c r="L74" s="33"/>
    </row>
    <row r="75" s="1" customFormat="1" ht="24.96" customHeight="1">
      <c r="B75" s="33"/>
      <c r="C75" s="19" t="s">
        <v>116</v>
      </c>
      <c r="I75" s="106"/>
      <c r="L75" s="33"/>
    </row>
    <row r="76" s="1" customFormat="1" ht="6.96" customHeight="1">
      <c r="B76" s="33"/>
      <c r="I76" s="106"/>
      <c r="L76" s="33"/>
    </row>
    <row r="77" s="1" customFormat="1" ht="12" customHeight="1">
      <c r="B77" s="33"/>
      <c r="C77" s="27" t="s">
        <v>17</v>
      </c>
      <c r="I77" s="106"/>
      <c r="L77" s="33"/>
    </row>
    <row r="78" s="1" customFormat="1" ht="14.4" customHeight="1">
      <c r="B78" s="33"/>
      <c r="E78" s="105" t="str">
        <f>E7</f>
        <v>Obnova a dostavba kanalizace Plánice - Klatovská, Kostelní</v>
      </c>
      <c r="F78" s="27"/>
      <c r="G78" s="27"/>
      <c r="H78" s="27"/>
      <c r="I78" s="106"/>
      <c r="L78" s="33"/>
    </row>
    <row r="79" s="1" customFormat="1" ht="12" customHeight="1">
      <c r="B79" s="33"/>
      <c r="C79" s="27" t="s">
        <v>101</v>
      </c>
      <c r="I79" s="106"/>
      <c r="L79" s="33"/>
    </row>
    <row r="80" s="1" customFormat="1" ht="14.4" customHeight="1">
      <c r="B80" s="33"/>
      <c r="E80" s="54" t="str">
        <f>E9</f>
        <v>SO 301 - A -3-1 - Kanalizace stoka A-3-1</v>
      </c>
      <c r="F80" s="1"/>
      <c r="G80" s="1"/>
      <c r="H80" s="1"/>
      <c r="I80" s="106"/>
      <c r="L80" s="33"/>
    </row>
    <row r="81" s="1" customFormat="1" ht="6.96" customHeight="1">
      <c r="B81" s="33"/>
      <c r="I81" s="106"/>
      <c r="L81" s="33"/>
    </row>
    <row r="82" s="1" customFormat="1" ht="12" customHeight="1">
      <c r="B82" s="33"/>
      <c r="C82" s="27" t="s">
        <v>21</v>
      </c>
      <c r="F82" s="15" t="str">
        <f>F12</f>
        <v>Plánice</v>
      </c>
      <c r="I82" s="107" t="s">
        <v>23</v>
      </c>
      <c r="J82" s="56" t="str">
        <f>IF(J12="","",J12)</f>
        <v>29. 10. 2018</v>
      </c>
      <c r="L82" s="33"/>
    </row>
    <row r="83" s="1" customFormat="1" ht="6.96" customHeight="1">
      <c r="B83" s="33"/>
      <c r="I83" s="106"/>
      <c r="L83" s="33"/>
    </row>
    <row r="84" s="1" customFormat="1" ht="22.8" customHeight="1">
      <c r="B84" s="33"/>
      <c r="C84" s="27" t="s">
        <v>25</v>
      </c>
      <c r="F84" s="15" t="str">
        <f>E15</f>
        <v>Město Plánice</v>
      </c>
      <c r="I84" s="107" t="s">
        <v>32</v>
      </c>
      <c r="J84" s="31" t="str">
        <f>E21</f>
        <v>INGVAMA inženýrská a projektová spol. s r.o.</v>
      </c>
      <c r="L84" s="33"/>
    </row>
    <row r="85" s="1" customFormat="1" ht="12.6" customHeight="1">
      <c r="B85" s="33"/>
      <c r="C85" s="27" t="s">
        <v>30</v>
      </c>
      <c r="F85" s="15" t="str">
        <f>IF(E18="","",E18)</f>
        <v>Vyplň údaj</v>
      </c>
      <c r="I85" s="107" t="s">
        <v>36</v>
      </c>
      <c r="J85" s="31" t="str">
        <f>E24</f>
        <v xml:space="preserve"> </v>
      </c>
      <c r="L85" s="33"/>
    </row>
    <row r="86" s="1" customFormat="1" ht="10.32" customHeight="1">
      <c r="B86" s="33"/>
      <c r="I86" s="106"/>
      <c r="L86" s="33"/>
    </row>
    <row r="87" s="9" customFormat="1" ht="29.28" customHeight="1">
      <c r="B87" s="138"/>
      <c r="C87" s="139" t="s">
        <v>117</v>
      </c>
      <c r="D87" s="140" t="s">
        <v>59</v>
      </c>
      <c r="E87" s="140" t="s">
        <v>55</v>
      </c>
      <c r="F87" s="140" t="s">
        <v>56</v>
      </c>
      <c r="G87" s="140" t="s">
        <v>118</v>
      </c>
      <c r="H87" s="140" t="s">
        <v>119</v>
      </c>
      <c r="I87" s="141" t="s">
        <v>120</v>
      </c>
      <c r="J87" s="140" t="s">
        <v>105</v>
      </c>
      <c r="K87" s="142" t="s">
        <v>121</v>
      </c>
      <c r="L87" s="138"/>
      <c r="M87" s="71" t="s">
        <v>3</v>
      </c>
      <c r="N87" s="72" t="s">
        <v>44</v>
      </c>
      <c r="O87" s="72" t="s">
        <v>122</v>
      </c>
      <c r="P87" s="72" t="s">
        <v>123</v>
      </c>
      <c r="Q87" s="72" t="s">
        <v>124</v>
      </c>
      <c r="R87" s="72" t="s">
        <v>125</v>
      </c>
      <c r="S87" s="72" t="s">
        <v>126</v>
      </c>
      <c r="T87" s="73" t="s">
        <v>127</v>
      </c>
    </row>
    <row r="88" s="1" customFormat="1" ht="22.8" customHeight="1">
      <c r="B88" s="33"/>
      <c r="C88" s="76" t="s">
        <v>128</v>
      </c>
      <c r="I88" s="106"/>
      <c r="J88" s="143">
        <f>BK88</f>
        <v>0</v>
      </c>
      <c r="L88" s="33"/>
      <c r="M88" s="74"/>
      <c r="N88" s="59"/>
      <c r="O88" s="59"/>
      <c r="P88" s="144">
        <f>P89</f>
        <v>0</v>
      </c>
      <c r="Q88" s="59"/>
      <c r="R88" s="144">
        <f>R89</f>
        <v>286.75193091</v>
      </c>
      <c r="S88" s="59"/>
      <c r="T88" s="145">
        <f>T89</f>
        <v>248.81999999999999</v>
      </c>
      <c r="AT88" s="15" t="s">
        <v>73</v>
      </c>
      <c r="AU88" s="15" t="s">
        <v>106</v>
      </c>
      <c r="BK88" s="146">
        <f>BK89</f>
        <v>0</v>
      </c>
    </row>
    <row r="89" s="10" customFormat="1" ht="25.92" customHeight="1">
      <c r="B89" s="147"/>
      <c r="D89" s="148" t="s">
        <v>73</v>
      </c>
      <c r="E89" s="149" t="s">
        <v>129</v>
      </c>
      <c r="F89" s="149" t="s">
        <v>130</v>
      </c>
      <c r="I89" s="150"/>
      <c r="J89" s="151">
        <f>BK89</f>
        <v>0</v>
      </c>
      <c r="L89" s="147"/>
      <c r="M89" s="152"/>
      <c r="N89" s="153"/>
      <c r="O89" s="153"/>
      <c r="P89" s="154">
        <f>P90+P242+P245+P268+P299+P367+P377+P398</f>
        <v>0</v>
      </c>
      <c r="Q89" s="153"/>
      <c r="R89" s="154">
        <f>R90+R242+R245+R268+R299+R367+R377+R398</f>
        <v>286.75193091</v>
      </c>
      <c r="S89" s="153"/>
      <c r="T89" s="155">
        <f>T90+T242+T245+T268+T299+T367+T377+T398</f>
        <v>248.81999999999999</v>
      </c>
      <c r="AR89" s="148" t="s">
        <v>82</v>
      </c>
      <c r="AT89" s="156" t="s">
        <v>73</v>
      </c>
      <c r="AU89" s="156" t="s">
        <v>74</v>
      </c>
      <c r="AY89" s="148" t="s">
        <v>131</v>
      </c>
      <c r="BK89" s="157">
        <f>BK90+BK242+BK245+BK268+BK299+BK367+BK377+BK398</f>
        <v>0</v>
      </c>
    </row>
    <row r="90" s="10" customFormat="1" ht="22.8" customHeight="1">
      <c r="B90" s="147"/>
      <c r="D90" s="148" t="s">
        <v>73</v>
      </c>
      <c r="E90" s="158" t="s">
        <v>82</v>
      </c>
      <c r="F90" s="158" t="s">
        <v>132</v>
      </c>
      <c r="I90" s="150"/>
      <c r="J90" s="159">
        <f>BK90</f>
        <v>0</v>
      </c>
      <c r="L90" s="147"/>
      <c r="M90" s="152"/>
      <c r="N90" s="153"/>
      <c r="O90" s="153"/>
      <c r="P90" s="154">
        <f>SUM(P91:P241)</f>
        <v>0</v>
      </c>
      <c r="Q90" s="153"/>
      <c r="R90" s="154">
        <f>SUM(R91:R241)</f>
        <v>31.873458110000005</v>
      </c>
      <c r="S90" s="153"/>
      <c r="T90" s="155">
        <f>SUM(T91:T241)</f>
        <v>248.81999999999999</v>
      </c>
      <c r="AR90" s="148" t="s">
        <v>82</v>
      </c>
      <c r="AT90" s="156" t="s">
        <v>73</v>
      </c>
      <c r="AU90" s="156" t="s">
        <v>82</v>
      </c>
      <c r="AY90" s="148" t="s">
        <v>131</v>
      </c>
      <c r="BK90" s="157">
        <f>SUM(BK91:BK241)</f>
        <v>0</v>
      </c>
    </row>
    <row r="91" s="1" customFormat="1" ht="20.4" customHeight="1">
      <c r="B91" s="160"/>
      <c r="C91" s="161" t="s">
        <v>82</v>
      </c>
      <c r="D91" s="161" t="s">
        <v>133</v>
      </c>
      <c r="E91" s="162" t="s">
        <v>743</v>
      </c>
      <c r="F91" s="163" t="s">
        <v>744</v>
      </c>
      <c r="G91" s="164" t="s">
        <v>136</v>
      </c>
      <c r="H91" s="165">
        <v>297.60000000000002</v>
      </c>
      <c r="I91" s="166"/>
      <c r="J91" s="167">
        <f>ROUND(I91*H91,2)</f>
        <v>0</v>
      </c>
      <c r="K91" s="163" t="s">
        <v>137</v>
      </c>
      <c r="L91" s="33"/>
      <c r="M91" s="168" t="s">
        <v>3</v>
      </c>
      <c r="N91" s="169" t="s">
        <v>45</v>
      </c>
      <c r="O91" s="63"/>
      <c r="P91" s="170">
        <f>O91*H91</f>
        <v>0</v>
      </c>
      <c r="Q91" s="170">
        <v>0</v>
      </c>
      <c r="R91" s="170">
        <f>Q91*H91</f>
        <v>0</v>
      </c>
      <c r="S91" s="170">
        <v>0.47999999999999998</v>
      </c>
      <c r="T91" s="171">
        <f>S91*H91</f>
        <v>142.84800000000001</v>
      </c>
      <c r="AR91" s="15" t="s">
        <v>138</v>
      </c>
      <c r="AT91" s="15" t="s">
        <v>133</v>
      </c>
      <c r="AU91" s="15" t="s">
        <v>84</v>
      </c>
      <c r="AY91" s="15" t="s">
        <v>131</v>
      </c>
      <c r="BE91" s="172">
        <f>IF(N91="základní",J91,0)</f>
        <v>0</v>
      </c>
      <c r="BF91" s="172">
        <f>IF(N91="snížená",J91,0)</f>
        <v>0</v>
      </c>
      <c r="BG91" s="172">
        <f>IF(N91="zákl. přenesená",J91,0)</f>
        <v>0</v>
      </c>
      <c r="BH91" s="172">
        <f>IF(N91="sníž. přenesená",J91,0)</f>
        <v>0</v>
      </c>
      <c r="BI91" s="172">
        <f>IF(N91="nulová",J91,0)</f>
        <v>0</v>
      </c>
      <c r="BJ91" s="15" t="s">
        <v>82</v>
      </c>
      <c r="BK91" s="172">
        <f>ROUND(I91*H91,2)</f>
        <v>0</v>
      </c>
      <c r="BL91" s="15" t="s">
        <v>138</v>
      </c>
      <c r="BM91" s="15" t="s">
        <v>745</v>
      </c>
    </row>
    <row r="92" s="1" customFormat="1">
      <c r="B92" s="33"/>
      <c r="D92" s="173" t="s">
        <v>140</v>
      </c>
      <c r="F92" s="174" t="s">
        <v>746</v>
      </c>
      <c r="I92" s="106"/>
      <c r="L92" s="33"/>
      <c r="M92" s="175"/>
      <c r="N92" s="63"/>
      <c r="O92" s="63"/>
      <c r="P92" s="63"/>
      <c r="Q92" s="63"/>
      <c r="R92" s="63"/>
      <c r="S92" s="63"/>
      <c r="T92" s="64"/>
      <c r="AT92" s="15" t="s">
        <v>140</v>
      </c>
      <c r="AU92" s="15" t="s">
        <v>84</v>
      </c>
    </row>
    <row r="93" s="1" customFormat="1">
      <c r="B93" s="33"/>
      <c r="D93" s="173" t="s">
        <v>142</v>
      </c>
      <c r="F93" s="176" t="s">
        <v>747</v>
      </c>
      <c r="I93" s="106"/>
      <c r="L93" s="33"/>
      <c r="M93" s="175"/>
      <c r="N93" s="63"/>
      <c r="O93" s="63"/>
      <c r="P93" s="63"/>
      <c r="Q93" s="63"/>
      <c r="R93" s="63"/>
      <c r="S93" s="63"/>
      <c r="T93" s="64"/>
      <c r="AT93" s="15" t="s">
        <v>142</v>
      </c>
      <c r="AU93" s="15" t="s">
        <v>84</v>
      </c>
    </row>
    <row r="94" s="11" customFormat="1">
      <c r="B94" s="177"/>
      <c r="D94" s="173" t="s">
        <v>144</v>
      </c>
      <c r="E94" s="178" t="s">
        <v>3</v>
      </c>
      <c r="F94" s="179" t="s">
        <v>748</v>
      </c>
      <c r="H94" s="180">
        <v>297.60000000000002</v>
      </c>
      <c r="I94" s="181"/>
      <c r="L94" s="177"/>
      <c r="M94" s="182"/>
      <c r="N94" s="183"/>
      <c r="O94" s="183"/>
      <c r="P94" s="183"/>
      <c r="Q94" s="183"/>
      <c r="R94" s="183"/>
      <c r="S94" s="183"/>
      <c r="T94" s="184"/>
      <c r="AT94" s="178" t="s">
        <v>144</v>
      </c>
      <c r="AU94" s="178" t="s">
        <v>84</v>
      </c>
      <c r="AV94" s="11" t="s">
        <v>84</v>
      </c>
      <c r="AW94" s="11" t="s">
        <v>35</v>
      </c>
      <c r="AX94" s="11" t="s">
        <v>82</v>
      </c>
      <c r="AY94" s="178" t="s">
        <v>131</v>
      </c>
    </row>
    <row r="95" s="1" customFormat="1" ht="20.4" customHeight="1">
      <c r="B95" s="160"/>
      <c r="C95" s="161" t="s">
        <v>84</v>
      </c>
      <c r="D95" s="161" t="s">
        <v>133</v>
      </c>
      <c r="E95" s="162" t="s">
        <v>134</v>
      </c>
      <c r="F95" s="163" t="s">
        <v>135</v>
      </c>
      <c r="G95" s="164" t="s">
        <v>136</v>
      </c>
      <c r="H95" s="165">
        <v>12</v>
      </c>
      <c r="I95" s="166"/>
      <c r="J95" s="167">
        <f>ROUND(I95*H95,2)</f>
        <v>0</v>
      </c>
      <c r="K95" s="163" t="s">
        <v>137</v>
      </c>
      <c r="L95" s="33"/>
      <c r="M95" s="168" t="s">
        <v>3</v>
      </c>
      <c r="N95" s="169" t="s">
        <v>45</v>
      </c>
      <c r="O95" s="63"/>
      <c r="P95" s="170">
        <f>O95*H95</f>
        <v>0</v>
      </c>
      <c r="Q95" s="170">
        <v>0</v>
      </c>
      <c r="R95" s="170">
        <f>Q95*H95</f>
        <v>0</v>
      </c>
      <c r="S95" s="170">
        <v>0.41699999999999998</v>
      </c>
      <c r="T95" s="171">
        <f>S95*H95</f>
        <v>5.0039999999999996</v>
      </c>
      <c r="AR95" s="15" t="s">
        <v>138</v>
      </c>
      <c r="AT95" s="15" t="s">
        <v>133</v>
      </c>
      <c r="AU95" s="15" t="s">
        <v>84</v>
      </c>
      <c r="AY95" s="15" t="s">
        <v>131</v>
      </c>
      <c r="BE95" s="172">
        <f>IF(N95="základní",J95,0)</f>
        <v>0</v>
      </c>
      <c r="BF95" s="172">
        <f>IF(N95="snížená",J95,0)</f>
        <v>0</v>
      </c>
      <c r="BG95" s="172">
        <f>IF(N95="zákl. přenesená",J95,0)</f>
        <v>0</v>
      </c>
      <c r="BH95" s="172">
        <f>IF(N95="sníž. přenesená",J95,0)</f>
        <v>0</v>
      </c>
      <c r="BI95" s="172">
        <f>IF(N95="nulová",J95,0)</f>
        <v>0</v>
      </c>
      <c r="BJ95" s="15" t="s">
        <v>82</v>
      </c>
      <c r="BK95" s="172">
        <f>ROUND(I95*H95,2)</f>
        <v>0</v>
      </c>
      <c r="BL95" s="15" t="s">
        <v>138</v>
      </c>
      <c r="BM95" s="15" t="s">
        <v>749</v>
      </c>
    </row>
    <row r="96" s="1" customFormat="1">
      <c r="B96" s="33"/>
      <c r="D96" s="173" t="s">
        <v>140</v>
      </c>
      <c r="F96" s="174" t="s">
        <v>141</v>
      </c>
      <c r="I96" s="106"/>
      <c r="L96" s="33"/>
      <c r="M96" s="175"/>
      <c r="N96" s="63"/>
      <c r="O96" s="63"/>
      <c r="P96" s="63"/>
      <c r="Q96" s="63"/>
      <c r="R96" s="63"/>
      <c r="S96" s="63"/>
      <c r="T96" s="64"/>
      <c r="AT96" s="15" t="s">
        <v>140</v>
      </c>
      <c r="AU96" s="15" t="s">
        <v>84</v>
      </c>
    </row>
    <row r="97" s="1" customFormat="1">
      <c r="B97" s="33"/>
      <c r="D97" s="173" t="s">
        <v>142</v>
      </c>
      <c r="F97" s="176" t="s">
        <v>143</v>
      </c>
      <c r="I97" s="106"/>
      <c r="L97" s="33"/>
      <c r="M97" s="175"/>
      <c r="N97" s="63"/>
      <c r="O97" s="63"/>
      <c r="P97" s="63"/>
      <c r="Q97" s="63"/>
      <c r="R97" s="63"/>
      <c r="S97" s="63"/>
      <c r="T97" s="64"/>
      <c r="AT97" s="15" t="s">
        <v>142</v>
      </c>
      <c r="AU97" s="15" t="s">
        <v>84</v>
      </c>
    </row>
    <row r="98" s="11" customFormat="1">
      <c r="B98" s="177"/>
      <c r="D98" s="173" t="s">
        <v>144</v>
      </c>
      <c r="E98" s="178" t="s">
        <v>3</v>
      </c>
      <c r="F98" s="179" t="s">
        <v>750</v>
      </c>
      <c r="H98" s="180">
        <v>12</v>
      </c>
      <c r="I98" s="181"/>
      <c r="L98" s="177"/>
      <c r="M98" s="182"/>
      <c r="N98" s="183"/>
      <c r="O98" s="183"/>
      <c r="P98" s="183"/>
      <c r="Q98" s="183"/>
      <c r="R98" s="183"/>
      <c r="S98" s="183"/>
      <c r="T98" s="184"/>
      <c r="AT98" s="178" t="s">
        <v>144</v>
      </c>
      <c r="AU98" s="178" t="s">
        <v>84</v>
      </c>
      <c r="AV98" s="11" t="s">
        <v>84</v>
      </c>
      <c r="AW98" s="11" t="s">
        <v>35</v>
      </c>
      <c r="AX98" s="11" t="s">
        <v>82</v>
      </c>
      <c r="AY98" s="178" t="s">
        <v>131</v>
      </c>
    </row>
    <row r="99" s="1" customFormat="1" ht="20.4" customHeight="1">
      <c r="B99" s="160"/>
      <c r="C99" s="161" t="s">
        <v>152</v>
      </c>
      <c r="D99" s="161" t="s">
        <v>133</v>
      </c>
      <c r="E99" s="162" t="s">
        <v>146</v>
      </c>
      <c r="F99" s="163" t="s">
        <v>147</v>
      </c>
      <c r="G99" s="164" t="s">
        <v>136</v>
      </c>
      <c r="H99" s="165">
        <v>321.60000000000002</v>
      </c>
      <c r="I99" s="166"/>
      <c r="J99" s="167">
        <f>ROUND(I99*H99,2)</f>
        <v>0</v>
      </c>
      <c r="K99" s="163" t="s">
        <v>137</v>
      </c>
      <c r="L99" s="33"/>
      <c r="M99" s="168" t="s">
        <v>3</v>
      </c>
      <c r="N99" s="169" t="s">
        <v>45</v>
      </c>
      <c r="O99" s="63"/>
      <c r="P99" s="170">
        <f>O99*H99</f>
        <v>0</v>
      </c>
      <c r="Q99" s="170">
        <v>0</v>
      </c>
      <c r="R99" s="170">
        <f>Q99*H99</f>
        <v>0</v>
      </c>
      <c r="S99" s="170">
        <v>0.28999999999999998</v>
      </c>
      <c r="T99" s="171">
        <f>S99*H99</f>
        <v>93.263999999999996</v>
      </c>
      <c r="AR99" s="15" t="s">
        <v>138</v>
      </c>
      <c r="AT99" s="15" t="s">
        <v>133</v>
      </c>
      <c r="AU99" s="15" t="s">
        <v>84</v>
      </c>
      <c r="AY99" s="15" t="s">
        <v>131</v>
      </c>
      <c r="BE99" s="172">
        <f>IF(N99="základní",J99,0)</f>
        <v>0</v>
      </c>
      <c r="BF99" s="172">
        <f>IF(N99="snížená",J99,0)</f>
        <v>0</v>
      </c>
      <c r="BG99" s="172">
        <f>IF(N99="zákl. přenesená",J99,0)</f>
        <v>0</v>
      </c>
      <c r="BH99" s="172">
        <f>IF(N99="sníž. přenesená",J99,0)</f>
        <v>0</v>
      </c>
      <c r="BI99" s="172">
        <f>IF(N99="nulová",J99,0)</f>
        <v>0</v>
      </c>
      <c r="BJ99" s="15" t="s">
        <v>82</v>
      </c>
      <c r="BK99" s="172">
        <f>ROUND(I99*H99,2)</f>
        <v>0</v>
      </c>
      <c r="BL99" s="15" t="s">
        <v>138</v>
      </c>
      <c r="BM99" s="15" t="s">
        <v>751</v>
      </c>
    </row>
    <row r="100" s="1" customFormat="1">
      <c r="B100" s="33"/>
      <c r="D100" s="173" t="s">
        <v>140</v>
      </c>
      <c r="F100" s="174" t="s">
        <v>149</v>
      </c>
      <c r="I100" s="106"/>
      <c r="L100" s="33"/>
      <c r="M100" s="175"/>
      <c r="N100" s="63"/>
      <c r="O100" s="63"/>
      <c r="P100" s="63"/>
      <c r="Q100" s="63"/>
      <c r="R100" s="63"/>
      <c r="S100" s="63"/>
      <c r="T100" s="64"/>
      <c r="AT100" s="15" t="s">
        <v>140</v>
      </c>
      <c r="AU100" s="15" t="s">
        <v>84</v>
      </c>
    </row>
    <row r="101" s="1" customFormat="1">
      <c r="B101" s="33"/>
      <c r="D101" s="173" t="s">
        <v>142</v>
      </c>
      <c r="F101" s="176" t="s">
        <v>150</v>
      </c>
      <c r="I101" s="106"/>
      <c r="L101" s="33"/>
      <c r="M101" s="175"/>
      <c r="N101" s="63"/>
      <c r="O101" s="63"/>
      <c r="P101" s="63"/>
      <c r="Q101" s="63"/>
      <c r="R101" s="63"/>
      <c r="S101" s="63"/>
      <c r="T101" s="64"/>
      <c r="AT101" s="15" t="s">
        <v>142</v>
      </c>
      <c r="AU101" s="15" t="s">
        <v>84</v>
      </c>
    </row>
    <row r="102" s="11" customFormat="1">
      <c r="B102" s="177"/>
      <c r="D102" s="173" t="s">
        <v>144</v>
      </c>
      <c r="E102" s="178" t="s">
        <v>3</v>
      </c>
      <c r="F102" s="179" t="s">
        <v>752</v>
      </c>
      <c r="H102" s="180">
        <v>321.60000000000002</v>
      </c>
      <c r="I102" s="181"/>
      <c r="L102" s="177"/>
      <c r="M102" s="182"/>
      <c r="N102" s="183"/>
      <c r="O102" s="183"/>
      <c r="P102" s="183"/>
      <c r="Q102" s="183"/>
      <c r="R102" s="183"/>
      <c r="S102" s="183"/>
      <c r="T102" s="184"/>
      <c r="AT102" s="178" t="s">
        <v>144</v>
      </c>
      <c r="AU102" s="178" t="s">
        <v>84</v>
      </c>
      <c r="AV102" s="11" t="s">
        <v>84</v>
      </c>
      <c r="AW102" s="11" t="s">
        <v>35</v>
      </c>
      <c r="AX102" s="11" t="s">
        <v>82</v>
      </c>
      <c r="AY102" s="178" t="s">
        <v>131</v>
      </c>
    </row>
    <row r="103" s="1" customFormat="1" ht="20.4" customHeight="1">
      <c r="B103" s="160"/>
      <c r="C103" s="161" t="s">
        <v>138</v>
      </c>
      <c r="D103" s="161" t="s">
        <v>133</v>
      </c>
      <c r="E103" s="162" t="s">
        <v>153</v>
      </c>
      <c r="F103" s="163" t="s">
        <v>154</v>
      </c>
      <c r="G103" s="164" t="s">
        <v>136</v>
      </c>
      <c r="H103" s="165">
        <v>6</v>
      </c>
      <c r="I103" s="166"/>
      <c r="J103" s="167">
        <f>ROUND(I103*H103,2)</f>
        <v>0</v>
      </c>
      <c r="K103" s="163" t="s">
        <v>137</v>
      </c>
      <c r="L103" s="33"/>
      <c r="M103" s="168" t="s">
        <v>3</v>
      </c>
      <c r="N103" s="169" t="s">
        <v>45</v>
      </c>
      <c r="O103" s="63"/>
      <c r="P103" s="170">
        <f>O103*H103</f>
        <v>0</v>
      </c>
      <c r="Q103" s="170">
        <v>0</v>
      </c>
      <c r="R103" s="170">
        <f>Q103*H103</f>
        <v>0</v>
      </c>
      <c r="S103" s="170">
        <v>0.44</v>
      </c>
      <c r="T103" s="171">
        <f>S103*H103</f>
        <v>2.6400000000000001</v>
      </c>
      <c r="AR103" s="15" t="s">
        <v>138</v>
      </c>
      <c r="AT103" s="15" t="s">
        <v>133</v>
      </c>
      <c r="AU103" s="15" t="s">
        <v>84</v>
      </c>
      <c r="AY103" s="15" t="s">
        <v>131</v>
      </c>
      <c r="BE103" s="172">
        <f>IF(N103="základní",J103,0)</f>
        <v>0</v>
      </c>
      <c r="BF103" s="172">
        <f>IF(N103="snížená",J103,0)</f>
        <v>0</v>
      </c>
      <c r="BG103" s="172">
        <f>IF(N103="zákl. přenesená",J103,0)</f>
        <v>0</v>
      </c>
      <c r="BH103" s="172">
        <f>IF(N103="sníž. přenesená",J103,0)</f>
        <v>0</v>
      </c>
      <c r="BI103" s="172">
        <f>IF(N103="nulová",J103,0)</f>
        <v>0</v>
      </c>
      <c r="BJ103" s="15" t="s">
        <v>82</v>
      </c>
      <c r="BK103" s="172">
        <f>ROUND(I103*H103,2)</f>
        <v>0</v>
      </c>
      <c r="BL103" s="15" t="s">
        <v>138</v>
      </c>
      <c r="BM103" s="15" t="s">
        <v>753</v>
      </c>
    </row>
    <row r="104" s="1" customFormat="1">
      <c r="B104" s="33"/>
      <c r="D104" s="173" t="s">
        <v>140</v>
      </c>
      <c r="F104" s="174" t="s">
        <v>156</v>
      </c>
      <c r="I104" s="106"/>
      <c r="L104" s="33"/>
      <c r="M104" s="175"/>
      <c r="N104" s="63"/>
      <c r="O104" s="63"/>
      <c r="P104" s="63"/>
      <c r="Q104" s="63"/>
      <c r="R104" s="63"/>
      <c r="S104" s="63"/>
      <c r="T104" s="64"/>
      <c r="AT104" s="15" t="s">
        <v>140</v>
      </c>
      <c r="AU104" s="15" t="s">
        <v>84</v>
      </c>
    </row>
    <row r="105" s="1" customFormat="1">
      <c r="B105" s="33"/>
      <c r="D105" s="173" t="s">
        <v>142</v>
      </c>
      <c r="F105" s="176" t="s">
        <v>150</v>
      </c>
      <c r="I105" s="106"/>
      <c r="L105" s="33"/>
      <c r="M105" s="175"/>
      <c r="N105" s="63"/>
      <c r="O105" s="63"/>
      <c r="P105" s="63"/>
      <c r="Q105" s="63"/>
      <c r="R105" s="63"/>
      <c r="S105" s="63"/>
      <c r="T105" s="64"/>
      <c r="AT105" s="15" t="s">
        <v>142</v>
      </c>
      <c r="AU105" s="15" t="s">
        <v>84</v>
      </c>
    </row>
    <row r="106" s="11" customFormat="1">
      <c r="B106" s="177"/>
      <c r="D106" s="173" t="s">
        <v>144</v>
      </c>
      <c r="E106" s="178" t="s">
        <v>3</v>
      </c>
      <c r="F106" s="179" t="s">
        <v>754</v>
      </c>
      <c r="H106" s="180">
        <v>6</v>
      </c>
      <c r="I106" s="181"/>
      <c r="L106" s="177"/>
      <c r="M106" s="182"/>
      <c r="N106" s="183"/>
      <c r="O106" s="183"/>
      <c r="P106" s="183"/>
      <c r="Q106" s="183"/>
      <c r="R106" s="183"/>
      <c r="S106" s="183"/>
      <c r="T106" s="184"/>
      <c r="AT106" s="178" t="s">
        <v>144</v>
      </c>
      <c r="AU106" s="178" t="s">
        <v>84</v>
      </c>
      <c r="AV106" s="11" t="s">
        <v>84</v>
      </c>
      <c r="AW106" s="11" t="s">
        <v>35</v>
      </c>
      <c r="AX106" s="11" t="s">
        <v>82</v>
      </c>
      <c r="AY106" s="178" t="s">
        <v>131</v>
      </c>
    </row>
    <row r="107" s="1" customFormat="1" ht="20.4" customHeight="1">
      <c r="B107" s="160"/>
      <c r="C107" s="161" t="s">
        <v>163</v>
      </c>
      <c r="D107" s="161" t="s">
        <v>133</v>
      </c>
      <c r="E107" s="162" t="s">
        <v>158</v>
      </c>
      <c r="F107" s="163" t="s">
        <v>159</v>
      </c>
      <c r="G107" s="164" t="s">
        <v>136</v>
      </c>
      <c r="H107" s="165">
        <v>18</v>
      </c>
      <c r="I107" s="166"/>
      <c r="J107" s="167">
        <f>ROUND(I107*H107,2)</f>
        <v>0</v>
      </c>
      <c r="K107" s="163" t="s">
        <v>137</v>
      </c>
      <c r="L107" s="33"/>
      <c r="M107" s="168" t="s">
        <v>3</v>
      </c>
      <c r="N107" s="169" t="s">
        <v>45</v>
      </c>
      <c r="O107" s="63"/>
      <c r="P107" s="170">
        <f>O107*H107</f>
        <v>0</v>
      </c>
      <c r="Q107" s="170">
        <v>0</v>
      </c>
      <c r="R107" s="170">
        <f>Q107*H107</f>
        <v>0</v>
      </c>
      <c r="S107" s="170">
        <v>0.098000000000000004</v>
      </c>
      <c r="T107" s="171">
        <f>S107*H107</f>
        <v>1.764</v>
      </c>
      <c r="AR107" s="15" t="s">
        <v>138</v>
      </c>
      <c r="AT107" s="15" t="s">
        <v>133</v>
      </c>
      <c r="AU107" s="15" t="s">
        <v>84</v>
      </c>
      <c r="AY107" s="15" t="s">
        <v>131</v>
      </c>
      <c r="BE107" s="172">
        <f>IF(N107="základní",J107,0)</f>
        <v>0</v>
      </c>
      <c r="BF107" s="172">
        <f>IF(N107="snížená",J107,0)</f>
        <v>0</v>
      </c>
      <c r="BG107" s="172">
        <f>IF(N107="zákl. přenesená",J107,0)</f>
        <v>0</v>
      </c>
      <c r="BH107" s="172">
        <f>IF(N107="sníž. přenesená",J107,0)</f>
        <v>0</v>
      </c>
      <c r="BI107" s="172">
        <f>IF(N107="nulová",J107,0)</f>
        <v>0</v>
      </c>
      <c r="BJ107" s="15" t="s">
        <v>82</v>
      </c>
      <c r="BK107" s="172">
        <f>ROUND(I107*H107,2)</f>
        <v>0</v>
      </c>
      <c r="BL107" s="15" t="s">
        <v>138</v>
      </c>
      <c r="BM107" s="15" t="s">
        <v>755</v>
      </c>
    </row>
    <row r="108" s="1" customFormat="1">
      <c r="B108" s="33"/>
      <c r="D108" s="173" t="s">
        <v>140</v>
      </c>
      <c r="F108" s="174" t="s">
        <v>161</v>
      </c>
      <c r="I108" s="106"/>
      <c r="L108" s="33"/>
      <c r="M108" s="175"/>
      <c r="N108" s="63"/>
      <c r="O108" s="63"/>
      <c r="P108" s="63"/>
      <c r="Q108" s="63"/>
      <c r="R108" s="63"/>
      <c r="S108" s="63"/>
      <c r="T108" s="64"/>
      <c r="AT108" s="15" t="s">
        <v>140</v>
      </c>
      <c r="AU108" s="15" t="s">
        <v>84</v>
      </c>
    </row>
    <row r="109" s="1" customFormat="1">
      <c r="B109" s="33"/>
      <c r="D109" s="173" t="s">
        <v>142</v>
      </c>
      <c r="F109" s="176" t="s">
        <v>150</v>
      </c>
      <c r="I109" s="106"/>
      <c r="L109" s="33"/>
      <c r="M109" s="175"/>
      <c r="N109" s="63"/>
      <c r="O109" s="63"/>
      <c r="P109" s="63"/>
      <c r="Q109" s="63"/>
      <c r="R109" s="63"/>
      <c r="S109" s="63"/>
      <c r="T109" s="64"/>
      <c r="AT109" s="15" t="s">
        <v>142</v>
      </c>
      <c r="AU109" s="15" t="s">
        <v>84</v>
      </c>
    </row>
    <row r="110" s="11" customFormat="1">
      <c r="B110" s="177"/>
      <c r="D110" s="173" t="s">
        <v>144</v>
      </c>
      <c r="E110" s="178" t="s">
        <v>3</v>
      </c>
      <c r="F110" s="179" t="s">
        <v>756</v>
      </c>
      <c r="H110" s="180">
        <v>18</v>
      </c>
      <c r="I110" s="181"/>
      <c r="L110" s="177"/>
      <c r="M110" s="182"/>
      <c r="N110" s="183"/>
      <c r="O110" s="183"/>
      <c r="P110" s="183"/>
      <c r="Q110" s="183"/>
      <c r="R110" s="183"/>
      <c r="S110" s="183"/>
      <c r="T110" s="184"/>
      <c r="AT110" s="178" t="s">
        <v>144</v>
      </c>
      <c r="AU110" s="178" t="s">
        <v>84</v>
      </c>
      <c r="AV110" s="11" t="s">
        <v>84</v>
      </c>
      <c r="AW110" s="11" t="s">
        <v>35</v>
      </c>
      <c r="AX110" s="11" t="s">
        <v>82</v>
      </c>
      <c r="AY110" s="178" t="s">
        <v>131</v>
      </c>
    </row>
    <row r="111" s="1" customFormat="1" ht="20.4" customHeight="1">
      <c r="B111" s="160"/>
      <c r="C111" s="161" t="s">
        <v>169</v>
      </c>
      <c r="D111" s="161" t="s">
        <v>133</v>
      </c>
      <c r="E111" s="162" t="s">
        <v>164</v>
      </c>
      <c r="F111" s="163" t="s">
        <v>165</v>
      </c>
      <c r="G111" s="164" t="s">
        <v>136</v>
      </c>
      <c r="H111" s="165">
        <v>15</v>
      </c>
      <c r="I111" s="166"/>
      <c r="J111" s="167">
        <f>ROUND(I111*H111,2)</f>
        <v>0</v>
      </c>
      <c r="K111" s="163" t="s">
        <v>137</v>
      </c>
      <c r="L111" s="33"/>
      <c r="M111" s="168" t="s">
        <v>3</v>
      </c>
      <c r="N111" s="169" t="s">
        <v>45</v>
      </c>
      <c r="O111" s="63"/>
      <c r="P111" s="170">
        <f>O111*H111</f>
        <v>0</v>
      </c>
      <c r="Q111" s="170">
        <v>0</v>
      </c>
      <c r="R111" s="170">
        <f>Q111*H111</f>
        <v>0</v>
      </c>
      <c r="S111" s="170">
        <v>0.22</v>
      </c>
      <c r="T111" s="171">
        <f>S111*H111</f>
        <v>3.2999999999999998</v>
      </c>
      <c r="AR111" s="15" t="s">
        <v>138</v>
      </c>
      <c r="AT111" s="15" t="s">
        <v>133</v>
      </c>
      <c r="AU111" s="15" t="s">
        <v>84</v>
      </c>
      <c r="AY111" s="15" t="s">
        <v>131</v>
      </c>
      <c r="BE111" s="172">
        <f>IF(N111="základní",J111,0)</f>
        <v>0</v>
      </c>
      <c r="BF111" s="172">
        <f>IF(N111="snížená",J111,0)</f>
        <v>0</v>
      </c>
      <c r="BG111" s="172">
        <f>IF(N111="zákl. přenesená",J111,0)</f>
        <v>0</v>
      </c>
      <c r="BH111" s="172">
        <f>IF(N111="sníž. přenesená",J111,0)</f>
        <v>0</v>
      </c>
      <c r="BI111" s="172">
        <f>IF(N111="nulová",J111,0)</f>
        <v>0</v>
      </c>
      <c r="BJ111" s="15" t="s">
        <v>82</v>
      </c>
      <c r="BK111" s="172">
        <f>ROUND(I111*H111,2)</f>
        <v>0</v>
      </c>
      <c r="BL111" s="15" t="s">
        <v>138</v>
      </c>
      <c r="BM111" s="15" t="s">
        <v>757</v>
      </c>
    </row>
    <row r="112" s="1" customFormat="1">
      <c r="B112" s="33"/>
      <c r="D112" s="173" t="s">
        <v>140</v>
      </c>
      <c r="F112" s="174" t="s">
        <v>167</v>
      </c>
      <c r="I112" s="106"/>
      <c r="L112" s="33"/>
      <c r="M112" s="175"/>
      <c r="N112" s="63"/>
      <c r="O112" s="63"/>
      <c r="P112" s="63"/>
      <c r="Q112" s="63"/>
      <c r="R112" s="63"/>
      <c r="S112" s="63"/>
      <c r="T112" s="64"/>
      <c r="AT112" s="15" t="s">
        <v>140</v>
      </c>
      <c r="AU112" s="15" t="s">
        <v>84</v>
      </c>
    </row>
    <row r="113" s="1" customFormat="1">
      <c r="B113" s="33"/>
      <c r="D113" s="173" t="s">
        <v>142</v>
      </c>
      <c r="F113" s="176" t="s">
        <v>150</v>
      </c>
      <c r="I113" s="106"/>
      <c r="L113" s="33"/>
      <c r="M113" s="175"/>
      <c r="N113" s="63"/>
      <c r="O113" s="63"/>
      <c r="P113" s="63"/>
      <c r="Q113" s="63"/>
      <c r="R113" s="63"/>
      <c r="S113" s="63"/>
      <c r="T113" s="64"/>
      <c r="AT113" s="15" t="s">
        <v>142</v>
      </c>
      <c r="AU113" s="15" t="s">
        <v>84</v>
      </c>
    </row>
    <row r="114" s="11" customFormat="1">
      <c r="B114" s="177"/>
      <c r="D114" s="173" t="s">
        <v>144</v>
      </c>
      <c r="E114" s="178" t="s">
        <v>3</v>
      </c>
      <c r="F114" s="179" t="s">
        <v>758</v>
      </c>
      <c r="H114" s="180">
        <v>15</v>
      </c>
      <c r="I114" s="181"/>
      <c r="L114" s="177"/>
      <c r="M114" s="182"/>
      <c r="N114" s="183"/>
      <c r="O114" s="183"/>
      <c r="P114" s="183"/>
      <c r="Q114" s="183"/>
      <c r="R114" s="183"/>
      <c r="S114" s="183"/>
      <c r="T114" s="184"/>
      <c r="AT114" s="178" t="s">
        <v>144</v>
      </c>
      <c r="AU114" s="178" t="s">
        <v>84</v>
      </c>
      <c r="AV114" s="11" t="s">
        <v>84</v>
      </c>
      <c r="AW114" s="11" t="s">
        <v>35</v>
      </c>
      <c r="AX114" s="11" t="s">
        <v>82</v>
      </c>
      <c r="AY114" s="178" t="s">
        <v>131</v>
      </c>
    </row>
    <row r="115" s="1" customFormat="1" ht="20.4" customHeight="1">
      <c r="B115" s="160"/>
      <c r="C115" s="161" t="s">
        <v>176</v>
      </c>
      <c r="D115" s="161" t="s">
        <v>133</v>
      </c>
      <c r="E115" s="162" t="s">
        <v>759</v>
      </c>
      <c r="F115" s="163" t="s">
        <v>760</v>
      </c>
      <c r="G115" s="164" t="s">
        <v>214</v>
      </c>
      <c r="H115" s="165">
        <v>74.400000000000006</v>
      </c>
      <c r="I115" s="166"/>
      <c r="J115" s="167">
        <f>ROUND(I115*H115,2)</f>
        <v>0</v>
      </c>
      <c r="K115" s="163" t="s">
        <v>137</v>
      </c>
      <c r="L115" s="33"/>
      <c r="M115" s="168" t="s">
        <v>3</v>
      </c>
      <c r="N115" s="169" t="s">
        <v>45</v>
      </c>
      <c r="O115" s="63"/>
      <c r="P115" s="170">
        <f>O115*H115</f>
        <v>0</v>
      </c>
      <c r="Q115" s="170">
        <v>0.40000000000000002</v>
      </c>
      <c r="R115" s="170">
        <f>Q115*H115</f>
        <v>29.760000000000005</v>
      </c>
      <c r="S115" s="170">
        <v>0</v>
      </c>
      <c r="T115" s="171">
        <f>S115*H115</f>
        <v>0</v>
      </c>
      <c r="AR115" s="15" t="s">
        <v>138</v>
      </c>
      <c r="AT115" s="15" t="s">
        <v>133</v>
      </c>
      <c r="AU115" s="15" t="s">
        <v>84</v>
      </c>
      <c r="AY115" s="15" t="s">
        <v>131</v>
      </c>
      <c r="BE115" s="172">
        <f>IF(N115="základní",J115,0)</f>
        <v>0</v>
      </c>
      <c r="BF115" s="172">
        <f>IF(N115="snížená",J115,0)</f>
        <v>0</v>
      </c>
      <c r="BG115" s="172">
        <f>IF(N115="zákl. přenesená",J115,0)</f>
        <v>0</v>
      </c>
      <c r="BH115" s="172">
        <f>IF(N115="sníž. přenesená",J115,0)</f>
        <v>0</v>
      </c>
      <c r="BI115" s="172">
        <f>IF(N115="nulová",J115,0)</f>
        <v>0</v>
      </c>
      <c r="BJ115" s="15" t="s">
        <v>82</v>
      </c>
      <c r="BK115" s="172">
        <f>ROUND(I115*H115,2)</f>
        <v>0</v>
      </c>
      <c r="BL115" s="15" t="s">
        <v>138</v>
      </c>
      <c r="BM115" s="15" t="s">
        <v>761</v>
      </c>
    </row>
    <row r="116" s="1" customFormat="1">
      <c r="B116" s="33"/>
      <c r="D116" s="173" t="s">
        <v>140</v>
      </c>
      <c r="F116" s="174" t="s">
        <v>762</v>
      </c>
      <c r="I116" s="106"/>
      <c r="L116" s="33"/>
      <c r="M116" s="175"/>
      <c r="N116" s="63"/>
      <c r="O116" s="63"/>
      <c r="P116" s="63"/>
      <c r="Q116" s="63"/>
      <c r="R116" s="63"/>
      <c r="S116" s="63"/>
      <c r="T116" s="64"/>
      <c r="AT116" s="15" t="s">
        <v>140</v>
      </c>
      <c r="AU116" s="15" t="s">
        <v>84</v>
      </c>
    </row>
    <row r="117" s="1" customFormat="1">
      <c r="B117" s="33"/>
      <c r="D117" s="173" t="s">
        <v>142</v>
      </c>
      <c r="F117" s="176" t="s">
        <v>763</v>
      </c>
      <c r="I117" s="106"/>
      <c r="L117" s="33"/>
      <c r="M117" s="175"/>
      <c r="N117" s="63"/>
      <c r="O117" s="63"/>
      <c r="P117" s="63"/>
      <c r="Q117" s="63"/>
      <c r="R117" s="63"/>
      <c r="S117" s="63"/>
      <c r="T117" s="64"/>
      <c r="AT117" s="15" t="s">
        <v>142</v>
      </c>
      <c r="AU117" s="15" t="s">
        <v>84</v>
      </c>
    </row>
    <row r="118" s="11" customFormat="1">
      <c r="B118" s="177"/>
      <c r="D118" s="173" t="s">
        <v>144</v>
      </c>
      <c r="E118" s="178" t="s">
        <v>3</v>
      </c>
      <c r="F118" s="179" t="s">
        <v>764</v>
      </c>
      <c r="H118" s="180">
        <v>74.400000000000006</v>
      </c>
      <c r="I118" s="181"/>
      <c r="L118" s="177"/>
      <c r="M118" s="182"/>
      <c r="N118" s="183"/>
      <c r="O118" s="183"/>
      <c r="P118" s="183"/>
      <c r="Q118" s="183"/>
      <c r="R118" s="183"/>
      <c r="S118" s="183"/>
      <c r="T118" s="184"/>
      <c r="AT118" s="178" t="s">
        <v>144</v>
      </c>
      <c r="AU118" s="178" t="s">
        <v>84</v>
      </c>
      <c r="AV118" s="11" t="s">
        <v>84</v>
      </c>
      <c r="AW118" s="11" t="s">
        <v>35</v>
      </c>
      <c r="AX118" s="11" t="s">
        <v>82</v>
      </c>
      <c r="AY118" s="178" t="s">
        <v>131</v>
      </c>
    </row>
    <row r="119" s="1" customFormat="1" ht="20.4" customHeight="1">
      <c r="B119" s="160"/>
      <c r="C119" s="161" t="s">
        <v>183</v>
      </c>
      <c r="D119" s="161" t="s">
        <v>133</v>
      </c>
      <c r="E119" s="162" t="s">
        <v>765</v>
      </c>
      <c r="F119" s="163" t="s">
        <v>766</v>
      </c>
      <c r="G119" s="164" t="s">
        <v>214</v>
      </c>
      <c r="H119" s="165">
        <v>74.400000000000006</v>
      </c>
      <c r="I119" s="166"/>
      <c r="J119" s="167">
        <f>ROUND(I119*H119,2)</f>
        <v>0</v>
      </c>
      <c r="K119" s="163" t="s">
        <v>137</v>
      </c>
      <c r="L119" s="33"/>
      <c r="M119" s="168" t="s">
        <v>3</v>
      </c>
      <c r="N119" s="169" t="s">
        <v>45</v>
      </c>
      <c r="O119" s="63"/>
      <c r="P119" s="170">
        <f>O119*H119</f>
        <v>0</v>
      </c>
      <c r="Q119" s="170">
        <v>0</v>
      </c>
      <c r="R119" s="170">
        <f>Q119*H119</f>
        <v>0</v>
      </c>
      <c r="S119" s="170">
        <v>0</v>
      </c>
      <c r="T119" s="171">
        <f>S119*H119</f>
        <v>0</v>
      </c>
      <c r="AR119" s="15" t="s">
        <v>138</v>
      </c>
      <c r="AT119" s="15" t="s">
        <v>133</v>
      </c>
      <c r="AU119" s="15" t="s">
        <v>84</v>
      </c>
      <c r="AY119" s="15" t="s">
        <v>131</v>
      </c>
      <c r="BE119" s="172">
        <f>IF(N119="základní",J119,0)</f>
        <v>0</v>
      </c>
      <c r="BF119" s="172">
        <f>IF(N119="snížená",J119,0)</f>
        <v>0</v>
      </c>
      <c r="BG119" s="172">
        <f>IF(N119="zákl. přenesená",J119,0)</f>
        <v>0</v>
      </c>
      <c r="BH119" s="172">
        <f>IF(N119="sníž. přenesená",J119,0)</f>
        <v>0</v>
      </c>
      <c r="BI119" s="172">
        <f>IF(N119="nulová",J119,0)</f>
        <v>0</v>
      </c>
      <c r="BJ119" s="15" t="s">
        <v>82</v>
      </c>
      <c r="BK119" s="172">
        <f>ROUND(I119*H119,2)</f>
        <v>0</v>
      </c>
      <c r="BL119" s="15" t="s">
        <v>138</v>
      </c>
      <c r="BM119" s="15" t="s">
        <v>767</v>
      </c>
    </row>
    <row r="120" s="1" customFormat="1">
      <c r="B120" s="33"/>
      <c r="D120" s="173" t="s">
        <v>140</v>
      </c>
      <c r="F120" s="174" t="s">
        <v>768</v>
      </c>
      <c r="I120" s="106"/>
      <c r="L120" s="33"/>
      <c r="M120" s="175"/>
      <c r="N120" s="63"/>
      <c r="O120" s="63"/>
      <c r="P120" s="63"/>
      <c r="Q120" s="63"/>
      <c r="R120" s="63"/>
      <c r="S120" s="63"/>
      <c r="T120" s="64"/>
      <c r="AT120" s="15" t="s">
        <v>140</v>
      </c>
      <c r="AU120" s="15" t="s">
        <v>84</v>
      </c>
    </row>
    <row r="121" s="1" customFormat="1">
      <c r="B121" s="33"/>
      <c r="D121" s="173" t="s">
        <v>142</v>
      </c>
      <c r="F121" s="176" t="s">
        <v>769</v>
      </c>
      <c r="I121" s="106"/>
      <c r="L121" s="33"/>
      <c r="M121" s="175"/>
      <c r="N121" s="63"/>
      <c r="O121" s="63"/>
      <c r="P121" s="63"/>
      <c r="Q121" s="63"/>
      <c r="R121" s="63"/>
      <c r="S121" s="63"/>
      <c r="T121" s="64"/>
      <c r="AT121" s="15" t="s">
        <v>142</v>
      </c>
      <c r="AU121" s="15" t="s">
        <v>84</v>
      </c>
    </row>
    <row r="122" s="11" customFormat="1">
      <c r="B122" s="177"/>
      <c r="D122" s="173" t="s">
        <v>144</v>
      </c>
      <c r="E122" s="178" t="s">
        <v>3</v>
      </c>
      <c r="F122" s="179" t="s">
        <v>764</v>
      </c>
      <c r="H122" s="180">
        <v>74.400000000000006</v>
      </c>
      <c r="I122" s="181"/>
      <c r="L122" s="177"/>
      <c r="M122" s="182"/>
      <c r="N122" s="183"/>
      <c r="O122" s="183"/>
      <c r="P122" s="183"/>
      <c r="Q122" s="183"/>
      <c r="R122" s="183"/>
      <c r="S122" s="183"/>
      <c r="T122" s="184"/>
      <c r="AT122" s="178" t="s">
        <v>144</v>
      </c>
      <c r="AU122" s="178" t="s">
        <v>84</v>
      </c>
      <c r="AV122" s="11" t="s">
        <v>84</v>
      </c>
      <c r="AW122" s="11" t="s">
        <v>35</v>
      </c>
      <c r="AX122" s="11" t="s">
        <v>82</v>
      </c>
      <c r="AY122" s="178" t="s">
        <v>131</v>
      </c>
    </row>
    <row r="123" s="1" customFormat="1" ht="20.4" customHeight="1">
      <c r="B123" s="160"/>
      <c r="C123" s="161" t="s">
        <v>190</v>
      </c>
      <c r="D123" s="161" t="s">
        <v>133</v>
      </c>
      <c r="E123" s="162" t="s">
        <v>170</v>
      </c>
      <c r="F123" s="163" t="s">
        <v>171</v>
      </c>
      <c r="G123" s="164" t="s">
        <v>172</v>
      </c>
      <c r="H123" s="165">
        <v>40</v>
      </c>
      <c r="I123" s="166"/>
      <c r="J123" s="167">
        <f>ROUND(I123*H123,2)</f>
        <v>0</v>
      </c>
      <c r="K123" s="163" t="s">
        <v>137</v>
      </c>
      <c r="L123" s="33"/>
      <c r="M123" s="168" t="s">
        <v>3</v>
      </c>
      <c r="N123" s="169" t="s">
        <v>45</v>
      </c>
      <c r="O123" s="63"/>
      <c r="P123" s="170">
        <f>O123*H123</f>
        <v>0</v>
      </c>
      <c r="Q123" s="170">
        <v>0</v>
      </c>
      <c r="R123" s="170">
        <f>Q123*H123</f>
        <v>0</v>
      </c>
      <c r="S123" s="170">
        <v>0</v>
      </c>
      <c r="T123" s="171">
        <f>S123*H123</f>
        <v>0</v>
      </c>
      <c r="AR123" s="15" t="s">
        <v>138</v>
      </c>
      <c r="AT123" s="15" t="s">
        <v>133</v>
      </c>
      <c r="AU123" s="15" t="s">
        <v>84</v>
      </c>
      <c r="AY123" s="15" t="s">
        <v>131</v>
      </c>
      <c r="BE123" s="172">
        <f>IF(N123="základní",J123,0)</f>
        <v>0</v>
      </c>
      <c r="BF123" s="172">
        <f>IF(N123="snížená",J123,0)</f>
        <v>0</v>
      </c>
      <c r="BG123" s="172">
        <f>IF(N123="zákl. přenesená",J123,0)</f>
        <v>0</v>
      </c>
      <c r="BH123" s="172">
        <f>IF(N123="sníž. přenesená",J123,0)</f>
        <v>0</v>
      </c>
      <c r="BI123" s="172">
        <f>IF(N123="nulová",J123,0)</f>
        <v>0</v>
      </c>
      <c r="BJ123" s="15" t="s">
        <v>82</v>
      </c>
      <c r="BK123" s="172">
        <f>ROUND(I123*H123,2)</f>
        <v>0</v>
      </c>
      <c r="BL123" s="15" t="s">
        <v>138</v>
      </c>
      <c r="BM123" s="15" t="s">
        <v>770</v>
      </c>
    </row>
    <row r="124" s="1" customFormat="1">
      <c r="B124" s="33"/>
      <c r="D124" s="173" t="s">
        <v>140</v>
      </c>
      <c r="F124" s="174" t="s">
        <v>174</v>
      </c>
      <c r="I124" s="106"/>
      <c r="L124" s="33"/>
      <c r="M124" s="175"/>
      <c r="N124" s="63"/>
      <c r="O124" s="63"/>
      <c r="P124" s="63"/>
      <c r="Q124" s="63"/>
      <c r="R124" s="63"/>
      <c r="S124" s="63"/>
      <c r="T124" s="64"/>
      <c r="AT124" s="15" t="s">
        <v>140</v>
      </c>
      <c r="AU124" s="15" t="s">
        <v>84</v>
      </c>
    </row>
    <row r="125" s="1" customFormat="1">
      <c r="B125" s="33"/>
      <c r="D125" s="173" t="s">
        <v>142</v>
      </c>
      <c r="F125" s="176" t="s">
        <v>175</v>
      </c>
      <c r="I125" s="106"/>
      <c r="L125" s="33"/>
      <c r="M125" s="175"/>
      <c r="N125" s="63"/>
      <c r="O125" s="63"/>
      <c r="P125" s="63"/>
      <c r="Q125" s="63"/>
      <c r="R125" s="63"/>
      <c r="S125" s="63"/>
      <c r="T125" s="64"/>
      <c r="AT125" s="15" t="s">
        <v>142</v>
      </c>
      <c r="AU125" s="15" t="s">
        <v>84</v>
      </c>
    </row>
    <row r="126" s="1" customFormat="1" ht="20.4" customHeight="1">
      <c r="B126" s="160"/>
      <c r="C126" s="161" t="s">
        <v>195</v>
      </c>
      <c r="D126" s="161" t="s">
        <v>133</v>
      </c>
      <c r="E126" s="162" t="s">
        <v>177</v>
      </c>
      <c r="F126" s="163" t="s">
        <v>178</v>
      </c>
      <c r="G126" s="164" t="s">
        <v>179</v>
      </c>
      <c r="H126" s="165">
        <v>5</v>
      </c>
      <c r="I126" s="166"/>
      <c r="J126" s="167">
        <f>ROUND(I126*H126,2)</f>
        <v>0</v>
      </c>
      <c r="K126" s="163" t="s">
        <v>137</v>
      </c>
      <c r="L126" s="33"/>
      <c r="M126" s="168" t="s">
        <v>3</v>
      </c>
      <c r="N126" s="169" t="s">
        <v>45</v>
      </c>
      <c r="O126" s="63"/>
      <c r="P126" s="170">
        <f>O126*H126</f>
        <v>0</v>
      </c>
      <c r="Q126" s="170">
        <v>0</v>
      </c>
      <c r="R126" s="170">
        <f>Q126*H126</f>
        <v>0</v>
      </c>
      <c r="S126" s="170">
        <v>0</v>
      </c>
      <c r="T126" s="171">
        <f>S126*H126</f>
        <v>0</v>
      </c>
      <c r="AR126" s="15" t="s">
        <v>138</v>
      </c>
      <c r="AT126" s="15" t="s">
        <v>133</v>
      </c>
      <c r="AU126" s="15" t="s">
        <v>84</v>
      </c>
      <c r="AY126" s="15" t="s">
        <v>131</v>
      </c>
      <c r="BE126" s="172">
        <f>IF(N126="základní",J126,0)</f>
        <v>0</v>
      </c>
      <c r="BF126" s="172">
        <f>IF(N126="snížená",J126,0)</f>
        <v>0</v>
      </c>
      <c r="BG126" s="172">
        <f>IF(N126="zákl. přenesená",J126,0)</f>
        <v>0</v>
      </c>
      <c r="BH126" s="172">
        <f>IF(N126="sníž. přenesená",J126,0)</f>
        <v>0</v>
      </c>
      <c r="BI126" s="172">
        <f>IF(N126="nulová",J126,0)</f>
        <v>0</v>
      </c>
      <c r="BJ126" s="15" t="s">
        <v>82</v>
      </c>
      <c r="BK126" s="172">
        <f>ROUND(I126*H126,2)</f>
        <v>0</v>
      </c>
      <c r="BL126" s="15" t="s">
        <v>138</v>
      </c>
      <c r="BM126" s="15" t="s">
        <v>771</v>
      </c>
    </row>
    <row r="127" s="1" customFormat="1">
      <c r="B127" s="33"/>
      <c r="D127" s="173" t="s">
        <v>140</v>
      </c>
      <c r="F127" s="174" t="s">
        <v>181</v>
      </c>
      <c r="I127" s="106"/>
      <c r="L127" s="33"/>
      <c r="M127" s="175"/>
      <c r="N127" s="63"/>
      <c r="O127" s="63"/>
      <c r="P127" s="63"/>
      <c r="Q127" s="63"/>
      <c r="R127" s="63"/>
      <c r="S127" s="63"/>
      <c r="T127" s="64"/>
      <c r="AT127" s="15" t="s">
        <v>140</v>
      </c>
      <c r="AU127" s="15" t="s">
        <v>84</v>
      </c>
    </row>
    <row r="128" s="1" customFormat="1">
      <c r="B128" s="33"/>
      <c r="D128" s="173" t="s">
        <v>142</v>
      </c>
      <c r="F128" s="176" t="s">
        <v>182</v>
      </c>
      <c r="I128" s="106"/>
      <c r="L128" s="33"/>
      <c r="M128" s="175"/>
      <c r="N128" s="63"/>
      <c r="O128" s="63"/>
      <c r="P128" s="63"/>
      <c r="Q128" s="63"/>
      <c r="R128" s="63"/>
      <c r="S128" s="63"/>
      <c r="T128" s="64"/>
      <c r="AT128" s="15" t="s">
        <v>142</v>
      </c>
      <c r="AU128" s="15" t="s">
        <v>84</v>
      </c>
    </row>
    <row r="129" s="1" customFormat="1" ht="20.4" customHeight="1">
      <c r="B129" s="160"/>
      <c r="C129" s="161" t="s">
        <v>200</v>
      </c>
      <c r="D129" s="161" t="s">
        <v>133</v>
      </c>
      <c r="E129" s="162" t="s">
        <v>184</v>
      </c>
      <c r="F129" s="163" t="s">
        <v>185</v>
      </c>
      <c r="G129" s="164" t="s">
        <v>186</v>
      </c>
      <c r="H129" s="165">
        <v>5</v>
      </c>
      <c r="I129" s="166"/>
      <c r="J129" s="167">
        <f>ROUND(I129*H129,2)</f>
        <v>0</v>
      </c>
      <c r="K129" s="163" t="s">
        <v>137</v>
      </c>
      <c r="L129" s="33"/>
      <c r="M129" s="168" t="s">
        <v>3</v>
      </c>
      <c r="N129" s="169" t="s">
        <v>45</v>
      </c>
      <c r="O129" s="63"/>
      <c r="P129" s="170">
        <f>O129*H129</f>
        <v>0</v>
      </c>
      <c r="Q129" s="170">
        <v>0.0086800000000000002</v>
      </c>
      <c r="R129" s="170">
        <f>Q129*H129</f>
        <v>0.043400000000000001</v>
      </c>
      <c r="S129" s="170">
        <v>0</v>
      </c>
      <c r="T129" s="171">
        <f>S129*H129</f>
        <v>0</v>
      </c>
      <c r="AR129" s="15" t="s">
        <v>138</v>
      </c>
      <c r="AT129" s="15" t="s">
        <v>133</v>
      </c>
      <c r="AU129" s="15" t="s">
        <v>84</v>
      </c>
      <c r="AY129" s="15" t="s">
        <v>131</v>
      </c>
      <c r="BE129" s="172">
        <f>IF(N129="základní",J129,0)</f>
        <v>0</v>
      </c>
      <c r="BF129" s="172">
        <f>IF(N129="snížená",J129,0)</f>
        <v>0</v>
      </c>
      <c r="BG129" s="172">
        <f>IF(N129="zákl. přenesená",J129,0)</f>
        <v>0</v>
      </c>
      <c r="BH129" s="172">
        <f>IF(N129="sníž. přenesená",J129,0)</f>
        <v>0</v>
      </c>
      <c r="BI129" s="172">
        <f>IF(N129="nulová",J129,0)</f>
        <v>0</v>
      </c>
      <c r="BJ129" s="15" t="s">
        <v>82</v>
      </c>
      <c r="BK129" s="172">
        <f>ROUND(I129*H129,2)</f>
        <v>0</v>
      </c>
      <c r="BL129" s="15" t="s">
        <v>138</v>
      </c>
      <c r="BM129" s="15" t="s">
        <v>772</v>
      </c>
    </row>
    <row r="130" s="1" customFormat="1">
      <c r="B130" s="33"/>
      <c r="D130" s="173" t="s">
        <v>140</v>
      </c>
      <c r="F130" s="174" t="s">
        <v>188</v>
      </c>
      <c r="I130" s="106"/>
      <c r="L130" s="33"/>
      <c r="M130" s="175"/>
      <c r="N130" s="63"/>
      <c r="O130" s="63"/>
      <c r="P130" s="63"/>
      <c r="Q130" s="63"/>
      <c r="R130" s="63"/>
      <c r="S130" s="63"/>
      <c r="T130" s="64"/>
      <c r="AT130" s="15" t="s">
        <v>140</v>
      </c>
      <c r="AU130" s="15" t="s">
        <v>84</v>
      </c>
    </row>
    <row r="131" s="1" customFormat="1">
      <c r="B131" s="33"/>
      <c r="D131" s="173" t="s">
        <v>142</v>
      </c>
      <c r="F131" s="176" t="s">
        <v>189</v>
      </c>
      <c r="I131" s="106"/>
      <c r="L131" s="33"/>
      <c r="M131" s="175"/>
      <c r="N131" s="63"/>
      <c r="O131" s="63"/>
      <c r="P131" s="63"/>
      <c r="Q131" s="63"/>
      <c r="R131" s="63"/>
      <c r="S131" s="63"/>
      <c r="T131" s="64"/>
      <c r="AT131" s="15" t="s">
        <v>142</v>
      </c>
      <c r="AU131" s="15" t="s">
        <v>84</v>
      </c>
    </row>
    <row r="132" s="1" customFormat="1" ht="20.4" customHeight="1">
      <c r="B132" s="160"/>
      <c r="C132" s="161" t="s">
        <v>206</v>
      </c>
      <c r="D132" s="161" t="s">
        <v>133</v>
      </c>
      <c r="E132" s="162" t="s">
        <v>191</v>
      </c>
      <c r="F132" s="163" t="s">
        <v>192</v>
      </c>
      <c r="G132" s="164" t="s">
        <v>186</v>
      </c>
      <c r="H132" s="165">
        <v>2.5</v>
      </c>
      <c r="I132" s="166"/>
      <c r="J132" s="167">
        <f>ROUND(I132*H132,2)</f>
        <v>0</v>
      </c>
      <c r="K132" s="163" t="s">
        <v>137</v>
      </c>
      <c r="L132" s="33"/>
      <c r="M132" s="168" t="s">
        <v>3</v>
      </c>
      <c r="N132" s="169" t="s">
        <v>45</v>
      </c>
      <c r="O132" s="63"/>
      <c r="P132" s="170">
        <f>O132*H132</f>
        <v>0</v>
      </c>
      <c r="Q132" s="170">
        <v>0.01068</v>
      </c>
      <c r="R132" s="170">
        <f>Q132*H132</f>
        <v>0.026700000000000002</v>
      </c>
      <c r="S132" s="170">
        <v>0</v>
      </c>
      <c r="T132" s="171">
        <f>S132*H132</f>
        <v>0</v>
      </c>
      <c r="AR132" s="15" t="s">
        <v>138</v>
      </c>
      <c r="AT132" s="15" t="s">
        <v>133</v>
      </c>
      <c r="AU132" s="15" t="s">
        <v>84</v>
      </c>
      <c r="AY132" s="15" t="s">
        <v>131</v>
      </c>
      <c r="BE132" s="172">
        <f>IF(N132="základní",J132,0)</f>
        <v>0</v>
      </c>
      <c r="BF132" s="172">
        <f>IF(N132="snížená",J132,0)</f>
        <v>0</v>
      </c>
      <c r="BG132" s="172">
        <f>IF(N132="zákl. přenesená",J132,0)</f>
        <v>0</v>
      </c>
      <c r="BH132" s="172">
        <f>IF(N132="sníž. přenesená",J132,0)</f>
        <v>0</v>
      </c>
      <c r="BI132" s="172">
        <f>IF(N132="nulová",J132,0)</f>
        <v>0</v>
      </c>
      <c r="BJ132" s="15" t="s">
        <v>82</v>
      </c>
      <c r="BK132" s="172">
        <f>ROUND(I132*H132,2)</f>
        <v>0</v>
      </c>
      <c r="BL132" s="15" t="s">
        <v>138</v>
      </c>
      <c r="BM132" s="15" t="s">
        <v>773</v>
      </c>
    </row>
    <row r="133" s="1" customFormat="1">
      <c r="B133" s="33"/>
      <c r="D133" s="173" t="s">
        <v>140</v>
      </c>
      <c r="F133" s="174" t="s">
        <v>194</v>
      </c>
      <c r="I133" s="106"/>
      <c r="L133" s="33"/>
      <c r="M133" s="175"/>
      <c r="N133" s="63"/>
      <c r="O133" s="63"/>
      <c r="P133" s="63"/>
      <c r="Q133" s="63"/>
      <c r="R133" s="63"/>
      <c r="S133" s="63"/>
      <c r="T133" s="64"/>
      <c r="AT133" s="15" t="s">
        <v>140</v>
      </c>
      <c r="AU133" s="15" t="s">
        <v>84</v>
      </c>
    </row>
    <row r="134" s="1" customFormat="1">
      <c r="B134" s="33"/>
      <c r="D134" s="173" t="s">
        <v>142</v>
      </c>
      <c r="F134" s="176" t="s">
        <v>189</v>
      </c>
      <c r="I134" s="106"/>
      <c r="L134" s="33"/>
      <c r="M134" s="175"/>
      <c r="N134" s="63"/>
      <c r="O134" s="63"/>
      <c r="P134" s="63"/>
      <c r="Q134" s="63"/>
      <c r="R134" s="63"/>
      <c r="S134" s="63"/>
      <c r="T134" s="64"/>
      <c r="AT134" s="15" t="s">
        <v>142</v>
      </c>
      <c r="AU134" s="15" t="s">
        <v>84</v>
      </c>
    </row>
    <row r="135" s="1" customFormat="1" ht="20.4" customHeight="1">
      <c r="B135" s="160"/>
      <c r="C135" s="161" t="s">
        <v>211</v>
      </c>
      <c r="D135" s="161" t="s">
        <v>133</v>
      </c>
      <c r="E135" s="162" t="s">
        <v>196</v>
      </c>
      <c r="F135" s="163" t="s">
        <v>197</v>
      </c>
      <c r="G135" s="164" t="s">
        <v>186</v>
      </c>
      <c r="H135" s="165">
        <v>5</v>
      </c>
      <c r="I135" s="166"/>
      <c r="J135" s="167">
        <f>ROUND(I135*H135,2)</f>
        <v>0</v>
      </c>
      <c r="K135" s="163" t="s">
        <v>137</v>
      </c>
      <c r="L135" s="33"/>
      <c r="M135" s="168" t="s">
        <v>3</v>
      </c>
      <c r="N135" s="169" t="s">
        <v>45</v>
      </c>
      <c r="O135" s="63"/>
      <c r="P135" s="170">
        <f>O135*H135</f>
        <v>0</v>
      </c>
      <c r="Q135" s="170">
        <v>0.036900000000000002</v>
      </c>
      <c r="R135" s="170">
        <f>Q135*H135</f>
        <v>0.1845</v>
      </c>
      <c r="S135" s="170">
        <v>0</v>
      </c>
      <c r="T135" s="171">
        <f>S135*H135</f>
        <v>0</v>
      </c>
      <c r="AR135" s="15" t="s">
        <v>138</v>
      </c>
      <c r="AT135" s="15" t="s">
        <v>133</v>
      </c>
      <c r="AU135" s="15" t="s">
        <v>84</v>
      </c>
      <c r="AY135" s="15" t="s">
        <v>131</v>
      </c>
      <c r="BE135" s="172">
        <f>IF(N135="základní",J135,0)</f>
        <v>0</v>
      </c>
      <c r="BF135" s="172">
        <f>IF(N135="snížená",J135,0)</f>
        <v>0</v>
      </c>
      <c r="BG135" s="172">
        <f>IF(N135="zákl. přenesená",J135,0)</f>
        <v>0</v>
      </c>
      <c r="BH135" s="172">
        <f>IF(N135="sníž. přenesená",J135,0)</f>
        <v>0</v>
      </c>
      <c r="BI135" s="172">
        <f>IF(N135="nulová",J135,0)</f>
        <v>0</v>
      </c>
      <c r="BJ135" s="15" t="s">
        <v>82</v>
      </c>
      <c r="BK135" s="172">
        <f>ROUND(I135*H135,2)</f>
        <v>0</v>
      </c>
      <c r="BL135" s="15" t="s">
        <v>138</v>
      </c>
      <c r="BM135" s="15" t="s">
        <v>774</v>
      </c>
    </row>
    <row r="136" s="1" customFormat="1">
      <c r="B136" s="33"/>
      <c r="D136" s="173" t="s">
        <v>140</v>
      </c>
      <c r="F136" s="174" t="s">
        <v>199</v>
      </c>
      <c r="I136" s="106"/>
      <c r="L136" s="33"/>
      <c r="M136" s="175"/>
      <c r="N136" s="63"/>
      <c r="O136" s="63"/>
      <c r="P136" s="63"/>
      <c r="Q136" s="63"/>
      <c r="R136" s="63"/>
      <c r="S136" s="63"/>
      <c r="T136" s="64"/>
      <c r="AT136" s="15" t="s">
        <v>140</v>
      </c>
      <c r="AU136" s="15" t="s">
        <v>84</v>
      </c>
    </row>
    <row r="137" s="1" customFormat="1">
      <c r="B137" s="33"/>
      <c r="D137" s="173" t="s">
        <v>142</v>
      </c>
      <c r="F137" s="176" t="s">
        <v>189</v>
      </c>
      <c r="I137" s="106"/>
      <c r="L137" s="33"/>
      <c r="M137" s="175"/>
      <c r="N137" s="63"/>
      <c r="O137" s="63"/>
      <c r="P137" s="63"/>
      <c r="Q137" s="63"/>
      <c r="R137" s="63"/>
      <c r="S137" s="63"/>
      <c r="T137" s="64"/>
      <c r="AT137" s="15" t="s">
        <v>142</v>
      </c>
      <c r="AU137" s="15" t="s">
        <v>84</v>
      </c>
    </row>
    <row r="138" s="1" customFormat="1" ht="20.4" customHeight="1">
      <c r="B138" s="160"/>
      <c r="C138" s="161" t="s">
        <v>220</v>
      </c>
      <c r="D138" s="161" t="s">
        <v>133</v>
      </c>
      <c r="E138" s="162" t="s">
        <v>201</v>
      </c>
      <c r="F138" s="163" t="s">
        <v>202</v>
      </c>
      <c r="G138" s="164" t="s">
        <v>186</v>
      </c>
      <c r="H138" s="165">
        <v>260</v>
      </c>
      <c r="I138" s="166"/>
      <c r="J138" s="167">
        <f>ROUND(I138*H138,2)</f>
        <v>0</v>
      </c>
      <c r="K138" s="163" t="s">
        <v>137</v>
      </c>
      <c r="L138" s="33"/>
      <c r="M138" s="168" t="s">
        <v>3</v>
      </c>
      <c r="N138" s="169" t="s">
        <v>45</v>
      </c>
      <c r="O138" s="63"/>
      <c r="P138" s="170">
        <f>O138*H138</f>
        <v>0</v>
      </c>
      <c r="Q138" s="170">
        <v>0.00013999999999999999</v>
      </c>
      <c r="R138" s="170">
        <f>Q138*H138</f>
        <v>0.036399999999999995</v>
      </c>
      <c r="S138" s="170">
        <v>0</v>
      </c>
      <c r="T138" s="171">
        <f>S138*H138</f>
        <v>0</v>
      </c>
      <c r="AR138" s="15" t="s">
        <v>138</v>
      </c>
      <c r="AT138" s="15" t="s">
        <v>133</v>
      </c>
      <c r="AU138" s="15" t="s">
        <v>84</v>
      </c>
      <c r="AY138" s="15" t="s">
        <v>131</v>
      </c>
      <c r="BE138" s="172">
        <f>IF(N138="základní",J138,0)</f>
        <v>0</v>
      </c>
      <c r="BF138" s="172">
        <f>IF(N138="snížená",J138,0)</f>
        <v>0</v>
      </c>
      <c r="BG138" s="172">
        <f>IF(N138="zákl. přenesená",J138,0)</f>
        <v>0</v>
      </c>
      <c r="BH138" s="172">
        <f>IF(N138="sníž. přenesená",J138,0)</f>
        <v>0</v>
      </c>
      <c r="BI138" s="172">
        <f>IF(N138="nulová",J138,0)</f>
        <v>0</v>
      </c>
      <c r="BJ138" s="15" t="s">
        <v>82</v>
      </c>
      <c r="BK138" s="172">
        <f>ROUND(I138*H138,2)</f>
        <v>0</v>
      </c>
      <c r="BL138" s="15" t="s">
        <v>138</v>
      </c>
      <c r="BM138" s="15" t="s">
        <v>775</v>
      </c>
    </row>
    <row r="139" s="1" customFormat="1">
      <c r="B139" s="33"/>
      <c r="D139" s="173" t="s">
        <v>140</v>
      </c>
      <c r="F139" s="174" t="s">
        <v>204</v>
      </c>
      <c r="I139" s="106"/>
      <c r="L139" s="33"/>
      <c r="M139" s="175"/>
      <c r="N139" s="63"/>
      <c r="O139" s="63"/>
      <c r="P139" s="63"/>
      <c r="Q139" s="63"/>
      <c r="R139" s="63"/>
      <c r="S139" s="63"/>
      <c r="T139" s="64"/>
      <c r="AT139" s="15" t="s">
        <v>140</v>
      </c>
      <c r="AU139" s="15" t="s">
        <v>84</v>
      </c>
    </row>
    <row r="140" s="1" customFormat="1">
      <c r="B140" s="33"/>
      <c r="D140" s="173" t="s">
        <v>142</v>
      </c>
      <c r="F140" s="176" t="s">
        <v>205</v>
      </c>
      <c r="I140" s="106"/>
      <c r="L140" s="33"/>
      <c r="M140" s="175"/>
      <c r="N140" s="63"/>
      <c r="O140" s="63"/>
      <c r="P140" s="63"/>
      <c r="Q140" s="63"/>
      <c r="R140" s="63"/>
      <c r="S140" s="63"/>
      <c r="T140" s="64"/>
      <c r="AT140" s="15" t="s">
        <v>142</v>
      </c>
      <c r="AU140" s="15" t="s">
        <v>84</v>
      </c>
    </row>
    <row r="141" s="1" customFormat="1" ht="20.4" customHeight="1">
      <c r="B141" s="160"/>
      <c r="C141" s="161" t="s">
        <v>9</v>
      </c>
      <c r="D141" s="161" t="s">
        <v>133</v>
      </c>
      <c r="E141" s="162" t="s">
        <v>207</v>
      </c>
      <c r="F141" s="163" t="s">
        <v>208</v>
      </c>
      <c r="G141" s="164" t="s">
        <v>186</v>
      </c>
      <c r="H141" s="165">
        <v>260</v>
      </c>
      <c r="I141" s="166"/>
      <c r="J141" s="167">
        <f>ROUND(I141*H141,2)</f>
        <v>0</v>
      </c>
      <c r="K141" s="163" t="s">
        <v>137</v>
      </c>
      <c r="L141" s="33"/>
      <c r="M141" s="168" t="s">
        <v>3</v>
      </c>
      <c r="N141" s="169" t="s">
        <v>45</v>
      </c>
      <c r="O141" s="63"/>
      <c r="P141" s="170">
        <f>O141*H141</f>
        <v>0</v>
      </c>
      <c r="Q141" s="170">
        <v>0</v>
      </c>
      <c r="R141" s="170">
        <f>Q141*H141</f>
        <v>0</v>
      </c>
      <c r="S141" s="170">
        <v>0</v>
      </c>
      <c r="T141" s="171">
        <f>S141*H141</f>
        <v>0</v>
      </c>
      <c r="AR141" s="15" t="s">
        <v>138</v>
      </c>
      <c r="AT141" s="15" t="s">
        <v>133</v>
      </c>
      <c r="AU141" s="15" t="s">
        <v>84</v>
      </c>
      <c r="AY141" s="15" t="s">
        <v>131</v>
      </c>
      <c r="BE141" s="172">
        <f>IF(N141="základní",J141,0)</f>
        <v>0</v>
      </c>
      <c r="BF141" s="172">
        <f>IF(N141="snížená",J141,0)</f>
        <v>0</v>
      </c>
      <c r="BG141" s="172">
        <f>IF(N141="zákl. přenesená",J141,0)</f>
        <v>0</v>
      </c>
      <c r="BH141" s="172">
        <f>IF(N141="sníž. přenesená",J141,0)</f>
        <v>0</v>
      </c>
      <c r="BI141" s="172">
        <f>IF(N141="nulová",J141,0)</f>
        <v>0</v>
      </c>
      <c r="BJ141" s="15" t="s">
        <v>82</v>
      </c>
      <c r="BK141" s="172">
        <f>ROUND(I141*H141,2)</f>
        <v>0</v>
      </c>
      <c r="BL141" s="15" t="s">
        <v>138</v>
      </c>
      <c r="BM141" s="15" t="s">
        <v>776</v>
      </c>
    </row>
    <row r="142" s="1" customFormat="1">
      <c r="B142" s="33"/>
      <c r="D142" s="173" t="s">
        <v>140</v>
      </c>
      <c r="F142" s="174" t="s">
        <v>210</v>
      </c>
      <c r="I142" s="106"/>
      <c r="L142" s="33"/>
      <c r="M142" s="175"/>
      <c r="N142" s="63"/>
      <c r="O142" s="63"/>
      <c r="P142" s="63"/>
      <c r="Q142" s="63"/>
      <c r="R142" s="63"/>
      <c r="S142" s="63"/>
      <c r="T142" s="64"/>
      <c r="AT142" s="15" t="s">
        <v>140</v>
      </c>
      <c r="AU142" s="15" t="s">
        <v>84</v>
      </c>
    </row>
    <row r="143" s="1" customFormat="1">
      <c r="B143" s="33"/>
      <c r="D143" s="173" t="s">
        <v>142</v>
      </c>
      <c r="F143" s="176" t="s">
        <v>205</v>
      </c>
      <c r="I143" s="106"/>
      <c r="L143" s="33"/>
      <c r="M143" s="175"/>
      <c r="N143" s="63"/>
      <c r="O143" s="63"/>
      <c r="P143" s="63"/>
      <c r="Q143" s="63"/>
      <c r="R143" s="63"/>
      <c r="S143" s="63"/>
      <c r="T143" s="64"/>
      <c r="AT143" s="15" t="s">
        <v>142</v>
      </c>
      <c r="AU143" s="15" t="s">
        <v>84</v>
      </c>
    </row>
    <row r="144" s="1" customFormat="1" ht="20.4" customHeight="1">
      <c r="B144" s="160"/>
      <c r="C144" s="161" t="s">
        <v>231</v>
      </c>
      <c r="D144" s="161" t="s">
        <v>133</v>
      </c>
      <c r="E144" s="162" t="s">
        <v>212</v>
      </c>
      <c r="F144" s="163" t="s">
        <v>213</v>
      </c>
      <c r="G144" s="164" t="s">
        <v>214</v>
      </c>
      <c r="H144" s="165">
        <v>98.941999999999993</v>
      </c>
      <c r="I144" s="166"/>
      <c r="J144" s="167">
        <f>ROUND(I144*H144,2)</f>
        <v>0</v>
      </c>
      <c r="K144" s="163" t="s">
        <v>137</v>
      </c>
      <c r="L144" s="33"/>
      <c r="M144" s="168" t="s">
        <v>3</v>
      </c>
      <c r="N144" s="169" t="s">
        <v>45</v>
      </c>
      <c r="O144" s="63"/>
      <c r="P144" s="170">
        <f>O144*H144</f>
        <v>0</v>
      </c>
      <c r="Q144" s="170">
        <v>0</v>
      </c>
      <c r="R144" s="170">
        <f>Q144*H144</f>
        <v>0</v>
      </c>
      <c r="S144" s="170">
        <v>0</v>
      </c>
      <c r="T144" s="171">
        <f>S144*H144</f>
        <v>0</v>
      </c>
      <c r="AR144" s="15" t="s">
        <v>138</v>
      </c>
      <c r="AT144" s="15" t="s">
        <v>133</v>
      </c>
      <c r="AU144" s="15" t="s">
        <v>84</v>
      </c>
      <c r="AY144" s="15" t="s">
        <v>131</v>
      </c>
      <c r="BE144" s="172">
        <f>IF(N144="základní",J144,0)</f>
        <v>0</v>
      </c>
      <c r="BF144" s="172">
        <f>IF(N144="snížená",J144,0)</f>
        <v>0</v>
      </c>
      <c r="BG144" s="172">
        <f>IF(N144="zákl. přenesená",J144,0)</f>
        <v>0</v>
      </c>
      <c r="BH144" s="172">
        <f>IF(N144="sníž. přenesená",J144,0)</f>
        <v>0</v>
      </c>
      <c r="BI144" s="172">
        <f>IF(N144="nulová",J144,0)</f>
        <v>0</v>
      </c>
      <c r="BJ144" s="15" t="s">
        <v>82</v>
      </c>
      <c r="BK144" s="172">
        <f>ROUND(I144*H144,2)</f>
        <v>0</v>
      </c>
      <c r="BL144" s="15" t="s">
        <v>138</v>
      </c>
      <c r="BM144" s="15" t="s">
        <v>777</v>
      </c>
    </row>
    <row r="145" s="1" customFormat="1">
      <c r="B145" s="33"/>
      <c r="D145" s="173" t="s">
        <v>140</v>
      </c>
      <c r="F145" s="174" t="s">
        <v>216</v>
      </c>
      <c r="I145" s="106"/>
      <c r="L145" s="33"/>
      <c r="M145" s="175"/>
      <c r="N145" s="63"/>
      <c r="O145" s="63"/>
      <c r="P145" s="63"/>
      <c r="Q145" s="63"/>
      <c r="R145" s="63"/>
      <c r="S145" s="63"/>
      <c r="T145" s="64"/>
      <c r="AT145" s="15" t="s">
        <v>140</v>
      </c>
      <c r="AU145" s="15" t="s">
        <v>84</v>
      </c>
    </row>
    <row r="146" s="1" customFormat="1">
      <c r="B146" s="33"/>
      <c r="D146" s="173" t="s">
        <v>142</v>
      </c>
      <c r="F146" s="176" t="s">
        <v>217</v>
      </c>
      <c r="I146" s="106"/>
      <c r="L146" s="33"/>
      <c r="M146" s="175"/>
      <c r="N146" s="63"/>
      <c r="O146" s="63"/>
      <c r="P146" s="63"/>
      <c r="Q146" s="63"/>
      <c r="R146" s="63"/>
      <c r="S146" s="63"/>
      <c r="T146" s="64"/>
      <c r="AT146" s="15" t="s">
        <v>142</v>
      </c>
      <c r="AU146" s="15" t="s">
        <v>84</v>
      </c>
    </row>
    <row r="147" s="11" customFormat="1">
      <c r="B147" s="177"/>
      <c r="D147" s="173" t="s">
        <v>144</v>
      </c>
      <c r="E147" s="178" t="s">
        <v>3</v>
      </c>
      <c r="F147" s="179" t="s">
        <v>778</v>
      </c>
      <c r="H147" s="180">
        <v>329.80500000000001</v>
      </c>
      <c r="I147" s="181"/>
      <c r="L147" s="177"/>
      <c r="M147" s="182"/>
      <c r="N147" s="183"/>
      <c r="O147" s="183"/>
      <c r="P147" s="183"/>
      <c r="Q147" s="183"/>
      <c r="R147" s="183"/>
      <c r="S147" s="183"/>
      <c r="T147" s="184"/>
      <c r="AT147" s="178" t="s">
        <v>144</v>
      </c>
      <c r="AU147" s="178" t="s">
        <v>84</v>
      </c>
      <c r="AV147" s="11" t="s">
        <v>84</v>
      </c>
      <c r="AW147" s="11" t="s">
        <v>35</v>
      </c>
      <c r="AX147" s="11" t="s">
        <v>82</v>
      </c>
      <c r="AY147" s="178" t="s">
        <v>131</v>
      </c>
    </row>
    <row r="148" s="11" customFormat="1">
      <c r="B148" s="177"/>
      <c r="D148" s="173" t="s">
        <v>144</v>
      </c>
      <c r="F148" s="179" t="s">
        <v>779</v>
      </c>
      <c r="H148" s="180">
        <v>98.941999999999993</v>
      </c>
      <c r="I148" s="181"/>
      <c r="L148" s="177"/>
      <c r="M148" s="182"/>
      <c r="N148" s="183"/>
      <c r="O148" s="183"/>
      <c r="P148" s="183"/>
      <c r="Q148" s="183"/>
      <c r="R148" s="183"/>
      <c r="S148" s="183"/>
      <c r="T148" s="184"/>
      <c r="AT148" s="178" t="s">
        <v>144</v>
      </c>
      <c r="AU148" s="178" t="s">
        <v>84</v>
      </c>
      <c r="AV148" s="11" t="s">
        <v>84</v>
      </c>
      <c r="AW148" s="11" t="s">
        <v>4</v>
      </c>
      <c r="AX148" s="11" t="s">
        <v>82</v>
      </c>
      <c r="AY148" s="178" t="s">
        <v>131</v>
      </c>
    </row>
    <row r="149" s="1" customFormat="1" ht="20.4" customHeight="1">
      <c r="B149" s="160"/>
      <c r="C149" s="161" t="s">
        <v>237</v>
      </c>
      <c r="D149" s="161" t="s">
        <v>133</v>
      </c>
      <c r="E149" s="162" t="s">
        <v>221</v>
      </c>
      <c r="F149" s="163" t="s">
        <v>222</v>
      </c>
      <c r="G149" s="164" t="s">
        <v>214</v>
      </c>
      <c r="H149" s="165">
        <v>98.941999999999993</v>
      </c>
      <c r="I149" s="166"/>
      <c r="J149" s="167">
        <f>ROUND(I149*H149,2)</f>
        <v>0</v>
      </c>
      <c r="K149" s="163" t="s">
        <v>137</v>
      </c>
      <c r="L149" s="33"/>
      <c r="M149" s="168" t="s">
        <v>3</v>
      </c>
      <c r="N149" s="169" t="s">
        <v>45</v>
      </c>
      <c r="O149" s="63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AR149" s="15" t="s">
        <v>138</v>
      </c>
      <c r="AT149" s="15" t="s">
        <v>133</v>
      </c>
      <c r="AU149" s="15" t="s">
        <v>84</v>
      </c>
      <c r="AY149" s="15" t="s">
        <v>131</v>
      </c>
      <c r="BE149" s="172">
        <f>IF(N149="základní",J149,0)</f>
        <v>0</v>
      </c>
      <c r="BF149" s="172">
        <f>IF(N149="snížená",J149,0)</f>
        <v>0</v>
      </c>
      <c r="BG149" s="172">
        <f>IF(N149="zákl. přenesená",J149,0)</f>
        <v>0</v>
      </c>
      <c r="BH149" s="172">
        <f>IF(N149="sníž. přenesená",J149,0)</f>
        <v>0</v>
      </c>
      <c r="BI149" s="172">
        <f>IF(N149="nulová",J149,0)</f>
        <v>0</v>
      </c>
      <c r="BJ149" s="15" t="s">
        <v>82</v>
      </c>
      <c r="BK149" s="172">
        <f>ROUND(I149*H149,2)</f>
        <v>0</v>
      </c>
      <c r="BL149" s="15" t="s">
        <v>138</v>
      </c>
      <c r="BM149" s="15" t="s">
        <v>780</v>
      </c>
    </row>
    <row r="150" s="1" customFormat="1">
      <c r="B150" s="33"/>
      <c r="D150" s="173" t="s">
        <v>140</v>
      </c>
      <c r="F150" s="174" t="s">
        <v>224</v>
      </c>
      <c r="I150" s="106"/>
      <c r="L150" s="33"/>
      <c r="M150" s="175"/>
      <c r="N150" s="63"/>
      <c r="O150" s="63"/>
      <c r="P150" s="63"/>
      <c r="Q150" s="63"/>
      <c r="R150" s="63"/>
      <c r="S150" s="63"/>
      <c r="T150" s="64"/>
      <c r="AT150" s="15" t="s">
        <v>140</v>
      </c>
      <c r="AU150" s="15" t="s">
        <v>84</v>
      </c>
    </row>
    <row r="151" s="1" customFormat="1">
      <c r="B151" s="33"/>
      <c r="D151" s="173" t="s">
        <v>142</v>
      </c>
      <c r="F151" s="176" t="s">
        <v>225</v>
      </c>
      <c r="I151" s="106"/>
      <c r="L151" s="33"/>
      <c r="M151" s="175"/>
      <c r="N151" s="63"/>
      <c r="O151" s="63"/>
      <c r="P151" s="63"/>
      <c r="Q151" s="63"/>
      <c r="R151" s="63"/>
      <c r="S151" s="63"/>
      <c r="T151" s="64"/>
      <c r="AT151" s="15" t="s">
        <v>142</v>
      </c>
      <c r="AU151" s="15" t="s">
        <v>84</v>
      </c>
    </row>
    <row r="152" s="11" customFormat="1">
      <c r="B152" s="177"/>
      <c r="D152" s="173" t="s">
        <v>144</v>
      </c>
      <c r="E152" s="178" t="s">
        <v>3</v>
      </c>
      <c r="F152" s="179" t="s">
        <v>778</v>
      </c>
      <c r="H152" s="180">
        <v>329.80500000000001</v>
      </c>
      <c r="I152" s="181"/>
      <c r="L152" s="177"/>
      <c r="M152" s="182"/>
      <c r="N152" s="183"/>
      <c r="O152" s="183"/>
      <c r="P152" s="183"/>
      <c r="Q152" s="183"/>
      <c r="R152" s="183"/>
      <c r="S152" s="183"/>
      <c r="T152" s="184"/>
      <c r="AT152" s="178" t="s">
        <v>144</v>
      </c>
      <c r="AU152" s="178" t="s">
        <v>84</v>
      </c>
      <c r="AV152" s="11" t="s">
        <v>84</v>
      </c>
      <c r="AW152" s="11" t="s">
        <v>35</v>
      </c>
      <c r="AX152" s="11" t="s">
        <v>82</v>
      </c>
      <c r="AY152" s="178" t="s">
        <v>131</v>
      </c>
    </row>
    <row r="153" s="11" customFormat="1">
      <c r="B153" s="177"/>
      <c r="D153" s="173" t="s">
        <v>144</v>
      </c>
      <c r="F153" s="179" t="s">
        <v>779</v>
      </c>
      <c r="H153" s="180">
        <v>98.941999999999993</v>
      </c>
      <c r="I153" s="181"/>
      <c r="L153" s="177"/>
      <c r="M153" s="182"/>
      <c r="N153" s="183"/>
      <c r="O153" s="183"/>
      <c r="P153" s="183"/>
      <c r="Q153" s="183"/>
      <c r="R153" s="183"/>
      <c r="S153" s="183"/>
      <c r="T153" s="184"/>
      <c r="AT153" s="178" t="s">
        <v>144</v>
      </c>
      <c r="AU153" s="178" t="s">
        <v>84</v>
      </c>
      <c r="AV153" s="11" t="s">
        <v>84</v>
      </c>
      <c r="AW153" s="11" t="s">
        <v>4</v>
      </c>
      <c r="AX153" s="11" t="s">
        <v>82</v>
      </c>
      <c r="AY153" s="178" t="s">
        <v>131</v>
      </c>
    </row>
    <row r="154" s="1" customFormat="1" ht="20.4" customHeight="1">
      <c r="B154" s="160"/>
      <c r="C154" s="161" t="s">
        <v>243</v>
      </c>
      <c r="D154" s="161" t="s">
        <v>133</v>
      </c>
      <c r="E154" s="162" t="s">
        <v>226</v>
      </c>
      <c r="F154" s="163" t="s">
        <v>227</v>
      </c>
      <c r="G154" s="164" t="s">
        <v>214</v>
      </c>
      <c r="H154" s="165">
        <v>29.681999999999999</v>
      </c>
      <c r="I154" s="166"/>
      <c r="J154" s="167">
        <f>ROUND(I154*H154,2)</f>
        <v>0</v>
      </c>
      <c r="K154" s="163" t="s">
        <v>137</v>
      </c>
      <c r="L154" s="33"/>
      <c r="M154" s="168" t="s">
        <v>3</v>
      </c>
      <c r="N154" s="169" t="s">
        <v>45</v>
      </c>
      <c r="O154" s="63"/>
      <c r="P154" s="170">
        <f>O154*H154</f>
        <v>0</v>
      </c>
      <c r="Q154" s="170">
        <v>0</v>
      </c>
      <c r="R154" s="170">
        <f>Q154*H154</f>
        <v>0</v>
      </c>
      <c r="S154" s="170">
        <v>0</v>
      </c>
      <c r="T154" s="171">
        <f>S154*H154</f>
        <v>0</v>
      </c>
      <c r="AR154" s="15" t="s">
        <v>138</v>
      </c>
      <c r="AT154" s="15" t="s">
        <v>133</v>
      </c>
      <c r="AU154" s="15" t="s">
        <v>84</v>
      </c>
      <c r="AY154" s="15" t="s">
        <v>131</v>
      </c>
      <c r="BE154" s="172">
        <f>IF(N154="základní",J154,0)</f>
        <v>0</v>
      </c>
      <c r="BF154" s="172">
        <f>IF(N154="snížená",J154,0)</f>
        <v>0</v>
      </c>
      <c r="BG154" s="172">
        <f>IF(N154="zákl. přenesená",J154,0)</f>
        <v>0</v>
      </c>
      <c r="BH154" s="172">
        <f>IF(N154="sníž. přenesená",J154,0)</f>
        <v>0</v>
      </c>
      <c r="BI154" s="172">
        <f>IF(N154="nulová",J154,0)</f>
        <v>0</v>
      </c>
      <c r="BJ154" s="15" t="s">
        <v>82</v>
      </c>
      <c r="BK154" s="172">
        <f>ROUND(I154*H154,2)</f>
        <v>0</v>
      </c>
      <c r="BL154" s="15" t="s">
        <v>138</v>
      </c>
      <c r="BM154" s="15" t="s">
        <v>781</v>
      </c>
    </row>
    <row r="155" s="1" customFormat="1">
      <c r="B155" s="33"/>
      <c r="D155" s="173" t="s">
        <v>140</v>
      </c>
      <c r="F155" s="174" t="s">
        <v>229</v>
      </c>
      <c r="I155" s="106"/>
      <c r="L155" s="33"/>
      <c r="M155" s="175"/>
      <c r="N155" s="63"/>
      <c r="O155" s="63"/>
      <c r="P155" s="63"/>
      <c r="Q155" s="63"/>
      <c r="R155" s="63"/>
      <c r="S155" s="63"/>
      <c r="T155" s="64"/>
      <c r="AT155" s="15" t="s">
        <v>140</v>
      </c>
      <c r="AU155" s="15" t="s">
        <v>84</v>
      </c>
    </row>
    <row r="156" s="1" customFormat="1">
      <c r="B156" s="33"/>
      <c r="D156" s="173" t="s">
        <v>142</v>
      </c>
      <c r="F156" s="176" t="s">
        <v>225</v>
      </c>
      <c r="I156" s="106"/>
      <c r="L156" s="33"/>
      <c r="M156" s="175"/>
      <c r="N156" s="63"/>
      <c r="O156" s="63"/>
      <c r="P156" s="63"/>
      <c r="Q156" s="63"/>
      <c r="R156" s="63"/>
      <c r="S156" s="63"/>
      <c r="T156" s="64"/>
      <c r="AT156" s="15" t="s">
        <v>142</v>
      </c>
      <c r="AU156" s="15" t="s">
        <v>84</v>
      </c>
    </row>
    <row r="157" s="11" customFormat="1">
      <c r="B157" s="177"/>
      <c r="D157" s="173" t="s">
        <v>144</v>
      </c>
      <c r="E157" s="178" t="s">
        <v>3</v>
      </c>
      <c r="F157" s="179" t="s">
        <v>778</v>
      </c>
      <c r="H157" s="180">
        <v>329.80500000000001</v>
      </c>
      <c r="I157" s="181"/>
      <c r="L157" s="177"/>
      <c r="M157" s="182"/>
      <c r="N157" s="183"/>
      <c r="O157" s="183"/>
      <c r="P157" s="183"/>
      <c r="Q157" s="183"/>
      <c r="R157" s="183"/>
      <c r="S157" s="183"/>
      <c r="T157" s="184"/>
      <c r="AT157" s="178" t="s">
        <v>144</v>
      </c>
      <c r="AU157" s="178" t="s">
        <v>84</v>
      </c>
      <c r="AV157" s="11" t="s">
        <v>84</v>
      </c>
      <c r="AW157" s="11" t="s">
        <v>35</v>
      </c>
      <c r="AX157" s="11" t="s">
        <v>82</v>
      </c>
      <c r="AY157" s="178" t="s">
        <v>131</v>
      </c>
    </row>
    <row r="158" s="11" customFormat="1">
      <c r="B158" s="177"/>
      <c r="D158" s="173" t="s">
        <v>144</v>
      </c>
      <c r="F158" s="179" t="s">
        <v>782</v>
      </c>
      <c r="H158" s="180">
        <v>29.681999999999999</v>
      </c>
      <c r="I158" s="181"/>
      <c r="L158" s="177"/>
      <c r="M158" s="182"/>
      <c r="N158" s="183"/>
      <c r="O158" s="183"/>
      <c r="P158" s="183"/>
      <c r="Q158" s="183"/>
      <c r="R158" s="183"/>
      <c r="S158" s="183"/>
      <c r="T158" s="184"/>
      <c r="AT158" s="178" t="s">
        <v>144</v>
      </c>
      <c r="AU158" s="178" t="s">
        <v>84</v>
      </c>
      <c r="AV158" s="11" t="s">
        <v>84</v>
      </c>
      <c r="AW158" s="11" t="s">
        <v>4</v>
      </c>
      <c r="AX158" s="11" t="s">
        <v>82</v>
      </c>
      <c r="AY158" s="178" t="s">
        <v>131</v>
      </c>
    </row>
    <row r="159" s="1" customFormat="1" ht="20.4" customHeight="1">
      <c r="B159" s="160"/>
      <c r="C159" s="161" t="s">
        <v>249</v>
      </c>
      <c r="D159" s="161" t="s">
        <v>133</v>
      </c>
      <c r="E159" s="162" t="s">
        <v>232</v>
      </c>
      <c r="F159" s="163" t="s">
        <v>233</v>
      </c>
      <c r="G159" s="164" t="s">
        <v>214</v>
      </c>
      <c r="H159" s="165">
        <v>131.922</v>
      </c>
      <c r="I159" s="166"/>
      <c r="J159" s="167">
        <f>ROUND(I159*H159,2)</f>
        <v>0</v>
      </c>
      <c r="K159" s="163" t="s">
        <v>137</v>
      </c>
      <c r="L159" s="33"/>
      <c r="M159" s="168" t="s">
        <v>3</v>
      </c>
      <c r="N159" s="169" t="s">
        <v>45</v>
      </c>
      <c r="O159" s="63"/>
      <c r="P159" s="170">
        <f>O159*H159</f>
        <v>0</v>
      </c>
      <c r="Q159" s="170">
        <v>0</v>
      </c>
      <c r="R159" s="170">
        <f>Q159*H159</f>
        <v>0</v>
      </c>
      <c r="S159" s="170">
        <v>0</v>
      </c>
      <c r="T159" s="171">
        <f>S159*H159</f>
        <v>0</v>
      </c>
      <c r="AR159" s="15" t="s">
        <v>138</v>
      </c>
      <c r="AT159" s="15" t="s">
        <v>133</v>
      </c>
      <c r="AU159" s="15" t="s">
        <v>84</v>
      </c>
      <c r="AY159" s="15" t="s">
        <v>131</v>
      </c>
      <c r="BE159" s="172">
        <f>IF(N159="základní",J159,0)</f>
        <v>0</v>
      </c>
      <c r="BF159" s="172">
        <f>IF(N159="snížená",J159,0)</f>
        <v>0</v>
      </c>
      <c r="BG159" s="172">
        <f>IF(N159="zákl. přenesená",J159,0)</f>
        <v>0</v>
      </c>
      <c r="BH159" s="172">
        <f>IF(N159="sníž. přenesená",J159,0)</f>
        <v>0</v>
      </c>
      <c r="BI159" s="172">
        <f>IF(N159="nulová",J159,0)</f>
        <v>0</v>
      </c>
      <c r="BJ159" s="15" t="s">
        <v>82</v>
      </c>
      <c r="BK159" s="172">
        <f>ROUND(I159*H159,2)</f>
        <v>0</v>
      </c>
      <c r="BL159" s="15" t="s">
        <v>138</v>
      </c>
      <c r="BM159" s="15" t="s">
        <v>783</v>
      </c>
    </row>
    <row r="160" s="1" customFormat="1">
      <c r="B160" s="33"/>
      <c r="D160" s="173" t="s">
        <v>140</v>
      </c>
      <c r="F160" s="174" t="s">
        <v>235</v>
      </c>
      <c r="I160" s="106"/>
      <c r="L160" s="33"/>
      <c r="M160" s="175"/>
      <c r="N160" s="63"/>
      <c r="O160" s="63"/>
      <c r="P160" s="63"/>
      <c r="Q160" s="63"/>
      <c r="R160" s="63"/>
      <c r="S160" s="63"/>
      <c r="T160" s="64"/>
      <c r="AT160" s="15" t="s">
        <v>140</v>
      </c>
      <c r="AU160" s="15" t="s">
        <v>84</v>
      </c>
    </row>
    <row r="161" s="1" customFormat="1">
      <c r="B161" s="33"/>
      <c r="D161" s="173" t="s">
        <v>142</v>
      </c>
      <c r="F161" s="176" t="s">
        <v>225</v>
      </c>
      <c r="I161" s="106"/>
      <c r="L161" s="33"/>
      <c r="M161" s="175"/>
      <c r="N161" s="63"/>
      <c r="O161" s="63"/>
      <c r="P161" s="63"/>
      <c r="Q161" s="63"/>
      <c r="R161" s="63"/>
      <c r="S161" s="63"/>
      <c r="T161" s="64"/>
      <c r="AT161" s="15" t="s">
        <v>142</v>
      </c>
      <c r="AU161" s="15" t="s">
        <v>84</v>
      </c>
    </row>
    <row r="162" s="11" customFormat="1">
      <c r="B162" s="177"/>
      <c r="D162" s="173" t="s">
        <v>144</v>
      </c>
      <c r="E162" s="178" t="s">
        <v>3</v>
      </c>
      <c r="F162" s="179" t="s">
        <v>778</v>
      </c>
      <c r="H162" s="180">
        <v>329.80500000000001</v>
      </c>
      <c r="I162" s="181"/>
      <c r="L162" s="177"/>
      <c r="M162" s="182"/>
      <c r="N162" s="183"/>
      <c r="O162" s="183"/>
      <c r="P162" s="183"/>
      <c r="Q162" s="183"/>
      <c r="R162" s="183"/>
      <c r="S162" s="183"/>
      <c r="T162" s="184"/>
      <c r="AT162" s="178" t="s">
        <v>144</v>
      </c>
      <c r="AU162" s="178" t="s">
        <v>84</v>
      </c>
      <c r="AV162" s="11" t="s">
        <v>84</v>
      </c>
      <c r="AW162" s="11" t="s">
        <v>35</v>
      </c>
      <c r="AX162" s="11" t="s">
        <v>82</v>
      </c>
      <c r="AY162" s="178" t="s">
        <v>131</v>
      </c>
    </row>
    <row r="163" s="11" customFormat="1">
      <c r="B163" s="177"/>
      <c r="D163" s="173" t="s">
        <v>144</v>
      </c>
      <c r="F163" s="179" t="s">
        <v>784</v>
      </c>
      <c r="H163" s="180">
        <v>131.922</v>
      </c>
      <c r="I163" s="181"/>
      <c r="L163" s="177"/>
      <c r="M163" s="182"/>
      <c r="N163" s="183"/>
      <c r="O163" s="183"/>
      <c r="P163" s="183"/>
      <c r="Q163" s="183"/>
      <c r="R163" s="183"/>
      <c r="S163" s="183"/>
      <c r="T163" s="184"/>
      <c r="AT163" s="178" t="s">
        <v>144</v>
      </c>
      <c r="AU163" s="178" t="s">
        <v>84</v>
      </c>
      <c r="AV163" s="11" t="s">
        <v>84</v>
      </c>
      <c r="AW163" s="11" t="s">
        <v>4</v>
      </c>
      <c r="AX163" s="11" t="s">
        <v>82</v>
      </c>
      <c r="AY163" s="178" t="s">
        <v>131</v>
      </c>
    </row>
    <row r="164" s="1" customFormat="1" ht="20.4" customHeight="1">
      <c r="B164" s="160"/>
      <c r="C164" s="161" t="s">
        <v>255</v>
      </c>
      <c r="D164" s="161" t="s">
        <v>133</v>
      </c>
      <c r="E164" s="162" t="s">
        <v>238</v>
      </c>
      <c r="F164" s="163" t="s">
        <v>239</v>
      </c>
      <c r="G164" s="164" t="s">
        <v>214</v>
      </c>
      <c r="H164" s="165">
        <v>39.576999999999998</v>
      </c>
      <c r="I164" s="166"/>
      <c r="J164" s="167">
        <f>ROUND(I164*H164,2)</f>
        <v>0</v>
      </c>
      <c r="K164" s="163" t="s">
        <v>137</v>
      </c>
      <c r="L164" s="33"/>
      <c r="M164" s="168" t="s">
        <v>3</v>
      </c>
      <c r="N164" s="169" t="s">
        <v>45</v>
      </c>
      <c r="O164" s="63"/>
      <c r="P164" s="170">
        <f>O164*H164</f>
        <v>0</v>
      </c>
      <c r="Q164" s="170">
        <v>0</v>
      </c>
      <c r="R164" s="170">
        <f>Q164*H164</f>
        <v>0</v>
      </c>
      <c r="S164" s="170">
        <v>0</v>
      </c>
      <c r="T164" s="171">
        <f>S164*H164</f>
        <v>0</v>
      </c>
      <c r="AR164" s="15" t="s">
        <v>138</v>
      </c>
      <c r="AT164" s="15" t="s">
        <v>133</v>
      </c>
      <c r="AU164" s="15" t="s">
        <v>84</v>
      </c>
      <c r="AY164" s="15" t="s">
        <v>131</v>
      </c>
      <c r="BE164" s="172">
        <f>IF(N164="základní",J164,0)</f>
        <v>0</v>
      </c>
      <c r="BF164" s="172">
        <f>IF(N164="snížená",J164,0)</f>
        <v>0</v>
      </c>
      <c r="BG164" s="172">
        <f>IF(N164="zákl. přenesená",J164,0)</f>
        <v>0</v>
      </c>
      <c r="BH164" s="172">
        <f>IF(N164="sníž. přenesená",J164,0)</f>
        <v>0</v>
      </c>
      <c r="BI164" s="172">
        <f>IF(N164="nulová",J164,0)</f>
        <v>0</v>
      </c>
      <c r="BJ164" s="15" t="s">
        <v>82</v>
      </c>
      <c r="BK164" s="172">
        <f>ROUND(I164*H164,2)</f>
        <v>0</v>
      </c>
      <c r="BL164" s="15" t="s">
        <v>138</v>
      </c>
      <c r="BM164" s="15" t="s">
        <v>785</v>
      </c>
    </row>
    <row r="165" s="1" customFormat="1">
      <c r="B165" s="33"/>
      <c r="D165" s="173" t="s">
        <v>140</v>
      </c>
      <c r="F165" s="174" t="s">
        <v>241</v>
      </c>
      <c r="I165" s="106"/>
      <c r="L165" s="33"/>
      <c r="M165" s="175"/>
      <c r="N165" s="63"/>
      <c r="O165" s="63"/>
      <c r="P165" s="63"/>
      <c r="Q165" s="63"/>
      <c r="R165" s="63"/>
      <c r="S165" s="63"/>
      <c r="T165" s="64"/>
      <c r="AT165" s="15" t="s">
        <v>140</v>
      </c>
      <c r="AU165" s="15" t="s">
        <v>84</v>
      </c>
    </row>
    <row r="166" s="1" customFormat="1">
      <c r="B166" s="33"/>
      <c r="D166" s="173" t="s">
        <v>142</v>
      </c>
      <c r="F166" s="176" t="s">
        <v>225</v>
      </c>
      <c r="I166" s="106"/>
      <c r="L166" s="33"/>
      <c r="M166" s="175"/>
      <c r="N166" s="63"/>
      <c r="O166" s="63"/>
      <c r="P166" s="63"/>
      <c r="Q166" s="63"/>
      <c r="R166" s="63"/>
      <c r="S166" s="63"/>
      <c r="T166" s="64"/>
      <c r="AT166" s="15" t="s">
        <v>142</v>
      </c>
      <c r="AU166" s="15" t="s">
        <v>84</v>
      </c>
    </row>
    <row r="167" s="11" customFormat="1">
      <c r="B167" s="177"/>
      <c r="D167" s="173" t="s">
        <v>144</v>
      </c>
      <c r="E167" s="178" t="s">
        <v>3</v>
      </c>
      <c r="F167" s="179" t="s">
        <v>778</v>
      </c>
      <c r="H167" s="180">
        <v>329.80500000000001</v>
      </c>
      <c r="I167" s="181"/>
      <c r="L167" s="177"/>
      <c r="M167" s="182"/>
      <c r="N167" s="183"/>
      <c r="O167" s="183"/>
      <c r="P167" s="183"/>
      <c r="Q167" s="183"/>
      <c r="R167" s="183"/>
      <c r="S167" s="183"/>
      <c r="T167" s="184"/>
      <c r="AT167" s="178" t="s">
        <v>144</v>
      </c>
      <c r="AU167" s="178" t="s">
        <v>84</v>
      </c>
      <c r="AV167" s="11" t="s">
        <v>84</v>
      </c>
      <c r="AW167" s="11" t="s">
        <v>35</v>
      </c>
      <c r="AX167" s="11" t="s">
        <v>82</v>
      </c>
      <c r="AY167" s="178" t="s">
        <v>131</v>
      </c>
    </row>
    <row r="168" s="11" customFormat="1">
      <c r="B168" s="177"/>
      <c r="D168" s="173" t="s">
        <v>144</v>
      </c>
      <c r="F168" s="179" t="s">
        <v>786</v>
      </c>
      <c r="H168" s="180">
        <v>39.576999999999998</v>
      </c>
      <c r="I168" s="181"/>
      <c r="L168" s="177"/>
      <c r="M168" s="182"/>
      <c r="N168" s="183"/>
      <c r="O168" s="183"/>
      <c r="P168" s="183"/>
      <c r="Q168" s="183"/>
      <c r="R168" s="183"/>
      <c r="S168" s="183"/>
      <c r="T168" s="184"/>
      <c r="AT168" s="178" t="s">
        <v>144</v>
      </c>
      <c r="AU168" s="178" t="s">
        <v>84</v>
      </c>
      <c r="AV168" s="11" t="s">
        <v>84</v>
      </c>
      <c r="AW168" s="11" t="s">
        <v>4</v>
      </c>
      <c r="AX168" s="11" t="s">
        <v>82</v>
      </c>
      <c r="AY168" s="178" t="s">
        <v>131</v>
      </c>
    </row>
    <row r="169" s="1" customFormat="1" ht="20.4" customHeight="1">
      <c r="B169" s="160"/>
      <c r="C169" s="161" t="s">
        <v>8</v>
      </c>
      <c r="D169" s="161" t="s">
        <v>133</v>
      </c>
      <c r="E169" s="162" t="s">
        <v>244</v>
      </c>
      <c r="F169" s="163" t="s">
        <v>245</v>
      </c>
      <c r="G169" s="164" t="s">
        <v>214</v>
      </c>
      <c r="H169" s="165">
        <v>65.960999999999999</v>
      </c>
      <c r="I169" s="166"/>
      <c r="J169" s="167">
        <f>ROUND(I169*H169,2)</f>
        <v>0</v>
      </c>
      <c r="K169" s="163" t="s">
        <v>137</v>
      </c>
      <c r="L169" s="33"/>
      <c r="M169" s="168" t="s">
        <v>3</v>
      </c>
      <c r="N169" s="169" t="s">
        <v>45</v>
      </c>
      <c r="O169" s="63"/>
      <c r="P169" s="170">
        <f>O169*H169</f>
        <v>0</v>
      </c>
      <c r="Q169" s="170">
        <v>0.010460000000000001</v>
      </c>
      <c r="R169" s="170">
        <f>Q169*H169</f>
        <v>0.68995205999999998</v>
      </c>
      <c r="S169" s="170">
        <v>0</v>
      </c>
      <c r="T169" s="171">
        <f>S169*H169</f>
        <v>0</v>
      </c>
      <c r="AR169" s="15" t="s">
        <v>138</v>
      </c>
      <c r="AT169" s="15" t="s">
        <v>133</v>
      </c>
      <c r="AU169" s="15" t="s">
        <v>84</v>
      </c>
      <c r="AY169" s="15" t="s">
        <v>131</v>
      </c>
      <c r="BE169" s="172">
        <f>IF(N169="základní",J169,0)</f>
        <v>0</v>
      </c>
      <c r="BF169" s="172">
        <f>IF(N169="snížená",J169,0)</f>
        <v>0</v>
      </c>
      <c r="BG169" s="172">
        <f>IF(N169="zákl. přenesená",J169,0)</f>
        <v>0</v>
      </c>
      <c r="BH169" s="172">
        <f>IF(N169="sníž. přenesená",J169,0)</f>
        <v>0</v>
      </c>
      <c r="BI169" s="172">
        <f>IF(N169="nulová",J169,0)</f>
        <v>0</v>
      </c>
      <c r="BJ169" s="15" t="s">
        <v>82</v>
      </c>
      <c r="BK169" s="172">
        <f>ROUND(I169*H169,2)</f>
        <v>0</v>
      </c>
      <c r="BL169" s="15" t="s">
        <v>138</v>
      </c>
      <c r="BM169" s="15" t="s">
        <v>787</v>
      </c>
    </row>
    <row r="170" s="1" customFormat="1">
      <c r="B170" s="33"/>
      <c r="D170" s="173" t="s">
        <v>140</v>
      </c>
      <c r="F170" s="174" t="s">
        <v>247</v>
      </c>
      <c r="I170" s="106"/>
      <c r="L170" s="33"/>
      <c r="M170" s="175"/>
      <c r="N170" s="63"/>
      <c r="O170" s="63"/>
      <c r="P170" s="63"/>
      <c r="Q170" s="63"/>
      <c r="R170" s="63"/>
      <c r="S170" s="63"/>
      <c r="T170" s="64"/>
      <c r="AT170" s="15" t="s">
        <v>140</v>
      </c>
      <c r="AU170" s="15" t="s">
        <v>84</v>
      </c>
    </row>
    <row r="171" s="1" customFormat="1">
      <c r="B171" s="33"/>
      <c r="D171" s="173" t="s">
        <v>142</v>
      </c>
      <c r="F171" s="176" t="s">
        <v>225</v>
      </c>
      <c r="I171" s="106"/>
      <c r="L171" s="33"/>
      <c r="M171" s="175"/>
      <c r="N171" s="63"/>
      <c r="O171" s="63"/>
      <c r="P171" s="63"/>
      <c r="Q171" s="63"/>
      <c r="R171" s="63"/>
      <c r="S171" s="63"/>
      <c r="T171" s="64"/>
      <c r="AT171" s="15" t="s">
        <v>142</v>
      </c>
      <c r="AU171" s="15" t="s">
        <v>84</v>
      </c>
    </row>
    <row r="172" s="11" customFormat="1">
      <c r="B172" s="177"/>
      <c r="D172" s="173" t="s">
        <v>144</v>
      </c>
      <c r="E172" s="178" t="s">
        <v>3</v>
      </c>
      <c r="F172" s="179" t="s">
        <v>778</v>
      </c>
      <c r="H172" s="180">
        <v>329.80500000000001</v>
      </c>
      <c r="I172" s="181"/>
      <c r="L172" s="177"/>
      <c r="M172" s="182"/>
      <c r="N172" s="183"/>
      <c r="O172" s="183"/>
      <c r="P172" s="183"/>
      <c r="Q172" s="183"/>
      <c r="R172" s="183"/>
      <c r="S172" s="183"/>
      <c r="T172" s="184"/>
      <c r="AT172" s="178" t="s">
        <v>144</v>
      </c>
      <c r="AU172" s="178" t="s">
        <v>84</v>
      </c>
      <c r="AV172" s="11" t="s">
        <v>84</v>
      </c>
      <c r="AW172" s="11" t="s">
        <v>35</v>
      </c>
      <c r="AX172" s="11" t="s">
        <v>82</v>
      </c>
      <c r="AY172" s="178" t="s">
        <v>131</v>
      </c>
    </row>
    <row r="173" s="11" customFormat="1">
      <c r="B173" s="177"/>
      <c r="D173" s="173" t="s">
        <v>144</v>
      </c>
      <c r="F173" s="179" t="s">
        <v>788</v>
      </c>
      <c r="H173" s="180">
        <v>65.960999999999999</v>
      </c>
      <c r="I173" s="181"/>
      <c r="L173" s="177"/>
      <c r="M173" s="182"/>
      <c r="N173" s="183"/>
      <c r="O173" s="183"/>
      <c r="P173" s="183"/>
      <c r="Q173" s="183"/>
      <c r="R173" s="183"/>
      <c r="S173" s="183"/>
      <c r="T173" s="184"/>
      <c r="AT173" s="178" t="s">
        <v>144</v>
      </c>
      <c r="AU173" s="178" t="s">
        <v>84</v>
      </c>
      <c r="AV173" s="11" t="s">
        <v>84</v>
      </c>
      <c r="AW173" s="11" t="s">
        <v>4</v>
      </c>
      <c r="AX173" s="11" t="s">
        <v>82</v>
      </c>
      <c r="AY173" s="178" t="s">
        <v>131</v>
      </c>
    </row>
    <row r="174" s="1" customFormat="1" ht="20.4" customHeight="1">
      <c r="B174" s="160"/>
      <c r="C174" s="161" t="s">
        <v>266</v>
      </c>
      <c r="D174" s="161" t="s">
        <v>133</v>
      </c>
      <c r="E174" s="162" t="s">
        <v>250</v>
      </c>
      <c r="F174" s="163" t="s">
        <v>251</v>
      </c>
      <c r="G174" s="164" t="s">
        <v>214</v>
      </c>
      <c r="H174" s="165">
        <v>32.981000000000002</v>
      </c>
      <c r="I174" s="166"/>
      <c r="J174" s="167">
        <f>ROUND(I174*H174,2)</f>
        <v>0</v>
      </c>
      <c r="K174" s="163" t="s">
        <v>137</v>
      </c>
      <c r="L174" s="33"/>
      <c r="M174" s="168" t="s">
        <v>3</v>
      </c>
      <c r="N174" s="169" t="s">
        <v>45</v>
      </c>
      <c r="O174" s="63"/>
      <c r="P174" s="170">
        <f>O174*H174</f>
        <v>0</v>
      </c>
      <c r="Q174" s="170">
        <v>0.017049999999999999</v>
      </c>
      <c r="R174" s="170">
        <f>Q174*H174</f>
        <v>0.56232605000000002</v>
      </c>
      <c r="S174" s="170">
        <v>0</v>
      </c>
      <c r="T174" s="171">
        <f>S174*H174</f>
        <v>0</v>
      </c>
      <c r="AR174" s="15" t="s">
        <v>138</v>
      </c>
      <c r="AT174" s="15" t="s">
        <v>133</v>
      </c>
      <c r="AU174" s="15" t="s">
        <v>84</v>
      </c>
      <c r="AY174" s="15" t="s">
        <v>131</v>
      </c>
      <c r="BE174" s="172">
        <f>IF(N174="základní",J174,0)</f>
        <v>0</v>
      </c>
      <c r="BF174" s="172">
        <f>IF(N174="snížená",J174,0)</f>
        <v>0</v>
      </c>
      <c r="BG174" s="172">
        <f>IF(N174="zákl. přenesená",J174,0)</f>
        <v>0</v>
      </c>
      <c r="BH174" s="172">
        <f>IF(N174="sníž. přenesená",J174,0)</f>
        <v>0</v>
      </c>
      <c r="BI174" s="172">
        <f>IF(N174="nulová",J174,0)</f>
        <v>0</v>
      </c>
      <c r="BJ174" s="15" t="s">
        <v>82</v>
      </c>
      <c r="BK174" s="172">
        <f>ROUND(I174*H174,2)</f>
        <v>0</v>
      </c>
      <c r="BL174" s="15" t="s">
        <v>138</v>
      </c>
      <c r="BM174" s="15" t="s">
        <v>789</v>
      </c>
    </row>
    <row r="175" s="1" customFormat="1">
      <c r="B175" s="33"/>
      <c r="D175" s="173" t="s">
        <v>140</v>
      </c>
      <c r="F175" s="174" t="s">
        <v>253</v>
      </c>
      <c r="I175" s="106"/>
      <c r="L175" s="33"/>
      <c r="M175" s="175"/>
      <c r="N175" s="63"/>
      <c r="O175" s="63"/>
      <c r="P175" s="63"/>
      <c r="Q175" s="63"/>
      <c r="R175" s="63"/>
      <c r="S175" s="63"/>
      <c r="T175" s="64"/>
      <c r="AT175" s="15" t="s">
        <v>140</v>
      </c>
      <c r="AU175" s="15" t="s">
        <v>84</v>
      </c>
    </row>
    <row r="176" s="1" customFormat="1">
      <c r="B176" s="33"/>
      <c r="D176" s="173" t="s">
        <v>142</v>
      </c>
      <c r="F176" s="176" t="s">
        <v>225</v>
      </c>
      <c r="I176" s="106"/>
      <c r="L176" s="33"/>
      <c r="M176" s="175"/>
      <c r="N176" s="63"/>
      <c r="O176" s="63"/>
      <c r="P176" s="63"/>
      <c r="Q176" s="63"/>
      <c r="R176" s="63"/>
      <c r="S176" s="63"/>
      <c r="T176" s="64"/>
      <c r="AT176" s="15" t="s">
        <v>142</v>
      </c>
      <c r="AU176" s="15" t="s">
        <v>84</v>
      </c>
    </row>
    <row r="177" s="11" customFormat="1">
      <c r="B177" s="177"/>
      <c r="D177" s="173" t="s">
        <v>144</v>
      </c>
      <c r="E177" s="178" t="s">
        <v>3</v>
      </c>
      <c r="F177" s="179" t="s">
        <v>778</v>
      </c>
      <c r="H177" s="180">
        <v>329.80500000000001</v>
      </c>
      <c r="I177" s="181"/>
      <c r="L177" s="177"/>
      <c r="M177" s="182"/>
      <c r="N177" s="183"/>
      <c r="O177" s="183"/>
      <c r="P177" s="183"/>
      <c r="Q177" s="183"/>
      <c r="R177" s="183"/>
      <c r="S177" s="183"/>
      <c r="T177" s="184"/>
      <c r="AT177" s="178" t="s">
        <v>144</v>
      </c>
      <c r="AU177" s="178" t="s">
        <v>84</v>
      </c>
      <c r="AV177" s="11" t="s">
        <v>84</v>
      </c>
      <c r="AW177" s="11" t="s">
        <v>35</v>
      </c>
      <c r="AX177" s="11" t="s">
        <v>82</v>
      </c>
      <c r="AY177" s="178" t="s">
        <v>131</v>
      </c>
    </row>
    <row r="178" s="11" customFormat="1">
      <c r="B178" s="177"/>
      <c r="D178" s="173" t="s">
        <v>144</v>
      </c>
      <c r="F178" s="179" t="s">
        <v>790</v>
      </c>
      <c r="H178" s="180">
        <v>32.981000000000002</v>
      </c>
      <c r="I178" s="181"/>
      <c r="L178" s="177"/>
      <c r="M178" s="182"/>
      <c r="N178" s="183"/>
      <c r="O178" s="183"/>
      <c r="P178" s="183"/>
      <c r="Q178" s="183"/>
      <c r="R178" s="183"/>
      <c r="S178" s="183"/>
      <c r="T178" s="184"/>
      <c r="AT178" s="178" t="s">
        <v>144</v>
      </c>
      <c r="AU178" s="178" t="s">
        <v>84</v>
      </c>
      <c r="AV178" s="11" t="s">
        <v>84</v>
      </c>
      <c r="AW178" s="11" t="s">
        <v>4</v>
      </c>
      <c r="AX178" s="11" t="s">
        <v>82</v>
      </c>
      <c r="AY178" s="178" t="s">
        <v>131</v>
      </c>
    </row>
    <row r="179" s="1" customFormat="1" ht="20.4" customHeight="1">
      <c r="B179" s="160"/>
      <c r="C179" s="161" t="s">
        <v>273</v>
      </c>
      <c r="D179" s="161" t="s">
        <v>133</v>
      </c>
      <c r="E179" s="162" t="s">
        <v>256</v>
      </c>
      <c r="F179" s="163" t="s">
        <v>257</v>
      </c>
      <c r="G179" s="164" t="s">
        <v>136</v>
      </c>
      <c r="H179" s="165">
        <v>670.79999999999995</v>
      </c>
      <c r="I179" s="166"/>
      <c r="J179" s="167">
        <f>ROUND(I179*H179,2)</f>
        <v>0</v>
      </c>
      <c r="K179" s="163" t="s">
        <v>137</v>
      </c>
      <c r="L179" s="33"/>
      <c r="M179" s="168" t="s">
        <v>3</v>
      </c>
      <c r="N179" s="169" t="s">
        <v>45</v>
      </c>
      <c r="O179" s="63"/>
      <c r="P179" s="170">
        <f>O179*H179</f>
        <v>0</v>
      </c>
      <c r="Q179" s="170">
        <v>0.00084999999999999995</v>
      </c>
      <c r="R179" s="170">
        <f>Q179*H179</f>
        <v>0.57017999999999991</v>
      </c>
      <c r="S179" s="170">
        <v>0</v>
      </c>
      <c r="T179" s="171">
        <f>S179*H179</f>
        <v>0</v>
      </c>
      <c r="AR179" s="15" t="s">
        <v>138</v>
      </c>
      <c r="AT179" s="15" t="s">
        <v>133</v>
      </c>
      <c r="AU179" s="15" t="s">
        <v>84</v>
      </c>
      <c r="AY179" s="15" t="s">
        <v>131</v>
      </c>
      <c r="BE179" s="172">
        <f>IF(N179="základní",J179,0)</f>
        <v>0</v>
      </c>
      <c r="BF179" s="172">
        <f>IF(N179="snížená",J179,0)</f>
        <v>0</v>
      </c>
      <c r="BG179" s="172">
        <f>IF(N179="zákl. přenesená",J179,0)</f>
        <v>0</v>
      </c>
      <c r="BH179" s="172">
        <f>IF(N179="sníž. přenesená",J179,0)</f>
        <v>0</v>
      </c>
      <c r="BI179" s="172">
        <f>IF(N179="nulová",J179,0)</f>
        <v>0</v>
      </c>
      <c r="BJ179" s="15" t="s">
        <v>82</v>
      </c>
      <c r="BK179" s="172">
        <f>ROUND(I179*H179,2)</f>
        <v>0</v>
      </c>
      <c r="BL179" s="15" t="s">
        <v>138</v>
      </c>
      <c r="BM179" s="15" t="s">
        <v>791</v>
      </c>
    </row>
    <row r="180" s="1" customFormat="1">
      <c r="B180" s="33"/>
      <c r="D180" s="173" t="s">
        <v>140</v>
      </c>
      <c r="F180" s="174" t="s">
        <v>259</v>
      </c>
      <c r="I180" s="106"/>
      <c r="L180" s="33"/>
      <c r="M180" s="175"/>
      <c r="N180" s="63"/>
      <c r="O180" s="63"/>
      <c r="P180" s="63"/>
      <c r="Q180" s="63"/>
      <c r="R180" s="63"/>
      <c r="S180" s="63"/>
      <c r="T180" s="64"/>
      <c r="AT180" s="15" t="s">
        <v>140</v>
      </c>
      <c r="AU180" s="15" t="s">
        <v>84</v>
      </c>
    </row>
    <row r="181" s="1" customFormat="1">
      <c r="B181" s="33"/>
      <c r="D181" s="173" t="s">
        <v>142</v>
      </c>
      <c r="F181" s="176" t="s">
        <v>260</v>
      </c>
      <c r="I181" s="106"/>
      <c r="L181" s="33"/>
      <c r="M181" s="175"/>
      <c r="N181" s="63"/>
      <c r="O181" s="63"/>
      <c r="P181" s="63"/>
      <c r="Q181" s="63"/>
      <c r="R181" s="63"/>
      <c r="S181" s="63"/>
      <c r="T181" s="64"/>
      <c r="AT181" s="15" t="s">
        <v>142</v>
      </c>
      <c r="AU181" s="15" t="s">
        <v>84</v>
      </c>
    </row>
    <row r="182" s="11" customFormat="1">
      <c r="B182" s="177"/>
      <c r="D182" s="173" t="s">
        <v>144</v>
      </c>
      <c r="E182" s="178" t="s">
        <v>3</v>
      </c>
      <c r="F182" s="179" t="s">
        <v>792</v>
      </c>
      <c r="H182" s="180">
        <v>670.79999999999995</v>
      </c>
      <c r="I182" s="181"/>
      <c r="L182" s="177"/>
      <c r="M182" s="182"/>
      <c r="N182" s="183"/>
      <c r="O182" s="183"/>
      <c r="P182" s="183"/>
      <c r="Q182" s="183"/>
      <c r="R182" s="183"/>
      <c r="S182" s="183"/>
      <c r="T182" s="184"/>
      <c r="AT182" s="178" t="s">
        <v>144</v>
      </c>
      <c r="AU182" s="178" t="s">
        <v>84</v>
      </c>
      <c r="AV182" s="11" t="s">
        <v>84</v>
      </c>
      <c r="AW182" s="11" t="s">
        <v>35</v>
      </c>
      <c r="AX182" s="11" t="s">
        <v>82</v>
      </c>
      <c r="AY182" s="178" t="s">
        <v>131</v>
      </c>
    </row>
    <row r="183" s="1" customFormat="1" ht="20.4" customHeight="1">
      <c r="B183" s="160"/>
      <c r="C183" s="161" t="s">
        <v>279</v>
      </c>
      <c r="D183" s="161" t="s">
        <v>133</v>
      </c>
      <c r="E183" s="162" t="s">
        <v>262</v>
      </c>
      <c r="F183" s="163" t="s">
        <v>263</v>
      </c>
      <c r="G183" s="164" t="s">
        <v>136</v>
      </c>
      <c r="H183" s="165">
        <v>670.79999999999995</v>
      </c>
      <c r="I183" s="166"/>
      <c r="J183" s="167">
        <f>ROUND(I183*H183,2)</f>
        <v>0</v>
      </c>
      <c r="K183" s="163" t="s">
        <v>137</v>
      </c>
      <c r="L183" s="33"/>
      <c r="M183" s="168" t="s">
        <v>3</v>
      </c>
      <c r="N183" s="169" t="s">
        <v>45</v>
      </c>
      <c r="O183" s="63"/>
      <c r="P183" s="170">
        <f>O183*H183</f>
        <v>0</v>
      </c>
      <c r="Q183" s="170">
        <v>0</v>
      </c>
      <c r="R183" s="170">
        <f>Q183*H183</f>
        <v>0</v>
      </c>
      <c r="S183" s="170">
        <v>0</v>
      </c>
      <c r="T183" s="171">
        <f>S183*H183</f>
        <v>0</v>
      </c>
      <c r="AR183" s="15" t="s">
        <v>138</v>
      </c>
      <c r="AT183" s="15" t="s">
        <v>133</v>
      </c>
      <c r="AU183" s="15" t="s">
        <v>84</v>
      </c>
      <c r="AY183" s="15" t="s">
        <v>131</v>
      </c>
      <c r="BE183" s="172">
        <f>IF(N183="základní",J183,0)</f>
        <v>0</v>
      </c>
      <c r="BF183" s="172">
        <f>IF(N183="snížená",J183,0)</f>
        <v>0</v>
      </c>
      <c r="BG183" s="172">
        <f>IF(N183="zákl. přenesená",J183,0)</f>
        <v>0</v>
      </c>
      <c r="BH183" s="172">
        <f>IF(N183="sníž. přenesená",J183,0)</f>
        <v>0</v>
      </c>
      <c r="BI183" s="172">
        <f>IF(N183="nulová",J183,0)</f>
        <v>0</v>
      </c>
      <c r="BJ183" s="15" t="s">
        <v>82</v>
      </c>
      <c r="BK183" s="172">
        <f>ROUND(I183*H183,2)</f>
        <v>0</v>
      </c>
      <c r="BL183" s="15" t="s">
        <v>138</v>
      </c>
      <c r="BM183" s="15" t="s">
        <v>793</v>
      </c>
    </row>
    <row r="184" s="1" customFormat="1">
      <c r="B184" s="33"/>
      <c r="D184" s="173" t="s">
        <v>140</v>
      </c>
      <c r="F184" s="174" t="s">
        <v>265</v>
      </c>
      <c r="I184" s="106"/>
      <c r="L184" s="33"/>
      <c r="M184" s="175"/>
      <c r="N184" s="63"/>
      <c r="O184" s="63"/>
      <c r="P184" s="63"/>
      <c r="Q184" s="63"/>
      <c r="R184" s="63"/>
      <c r="S184" s="63"/>
      <c r="T184" s="64"/>
      <c r="AT184" s="15" t="s">
        <v>140</v>
      </c>
      <c r="AU184" s="15" t="s">
        <v>84</v>
      </c>
    </row>
    <row r="185" s="11" customFormat="1">
      <c r="B185" s="177"/>
      <c r="D185" s="173" t="s">
        <v>144</v>
      </c>
      <c r="E185" s="178" t="s">
        <v>3</v>
      </c>
      <c r="F185" s="179" t="s">
        <v>792</v>
      </c>
      <c r="H185" s="180">
        <v>670.79999999999995</v>
      </c>
      <c r="I185" s="181"/>
      <c r="L185" s="177"/>
      <c r="M185" s="182"/>
      <c r="N185" s="183"/>
      <c r="O185" s="183"/>
      <c r="P185" s="183"/>
      <c r="Q185" s="183"/>
      <c r="R185" s="183"/>
      <c r="S185" s="183"/>
      <c r="T185" s="184"/>
      <c r="AT185" s="178" t="s">
        <v>144</v>
      </c>
      <c r="AU185" s="178" t="s">
        <v>84</v>
      </c>
      <c r="AV185" s="11" t="s">
        <v>84</v>
      </c>
      <c r="AW185" s="11" t="s">
        <v>35</v>
      </c>
      <c r="AX185" s="11" t="s">
        <v>82</v>
      </c>
      <c r="AY185" s="178" t="s">
        <v>131</v>
      </c>
    </row>
    <row r="186" s="1" customFormat="1" ht="20.4" customHeight="1">
      <c r="B186" s="160"/>
      <c r="C186" s="161" t="s">
        <v>288</v>
      </c>
      <c r="D186" s="161" t="s">
        <v>133</v>
      </c>
      <c r="E186" s="162" t="s">
        <v>267</v>
      </c>
      <c r="F186" s="163" t="s">
        <v>268</v>
      </c>
      <c r="G186" s="164" t="s">
        <v>214</v>
      </c>
      <c r="H186" s="165">
        <v>126.97499999999999</v>
      </c>
      <c r="I186" s="166"/>
      <c r="J186" s="167">
        <f>ROUND(I186*H186,2)</f>
        <v>0</v>
      </c>
      <c r="K186" s="163" t="s">
        <v>137</v>
      </c>
      <c r="L186" s="33"/>
      <c r="M186" s="168" t="s">
        <v>3</v>
      </c>
      <c r="N186" s="169" t="s">
        <v>45</v>
      </c>
      <c r="O186" s="63"/>
      <c r="P186" s="170">
        <f>O186*H186</f>
        <v>0</v>
      </c>
      <c r="Q186" s="170">
        <v>0</v>
      </c>
      <c r="R186" s="170">
        <f>Q186*H186</f>
        <v>0</v>
      </c>
      <c r="S186" s="170">
        <v>0</v>
      </c>
      <c r="T186" s="171">
        <f>S186*H186</f>
        <v>0</v>
      </c>
      <c r="AR186" s="15" t="s">
        <v>138</v>
      </c>
      <c r="AT186" s="15" t="s">
        <v>133</v>
      </c>
      <c r="AU186" s="15" t="s">
        <v>84</v>
      </c>
      <c r="AY186" s="15" t="s">
        <v>131</v>
      </c>
      <c r="BE186" s="172">
        <f>IF(N186="základní",J186,0)</f>
        <v>0</v>
      </c>
      <c r="BF186" s="172">
        <f>IF(N186="snížená",J186,0)</f>
        <v>0</v>
      </c>
      <c r="BG186" s="172">
        <f>IF(N186="zákl. přenesená",J186,0)</f>
        <v>0</v>
      </c>
      <c r="BH186" s="172">
        <f>IF(N186="sníž. přenesená",J186,0)</f>
        <v>0</v>
      </c>
      <c r="BI186" s="172">
        <f>IF(N186="nulová",J186,0)</f>
        <v>0</v>
      </c>
      <c r="BJ186" s="15" t="s">
        <v>82</v>
      </c>
      <c r="BK186" s="172">
        <f>ROUND(I186*H186,2)</f>
        <v>0</v>
      </c>
      <c r="BL186" s="15" t="s">
        <v>138</v>
      </c>
      <c r="BM186" s="15" t="s">
        <v>794</v>
      </c>
    </row>
    <row r="187" s="1" customFormat="1">
      <c r="B187" s="33"/>
      <c r="D187" s="173" t="s">
        <v>140</v>
      </c>
      <c r="F187" s="174" t="s">
        <v>270</v>
      </c>
      <c r="I187" s="106"/>
      <c r="L187" s="33"/>
      <c r="M187" s="175"/>
      <c r="N187" s="63"/>
      <c r="O187" s="63"/>
      <c r="P187" s="63"/>
      <c r="Q187" s="63"/>
      <c r="R187" s="63"/>
      <c r="S187" s="63"/>
      <c r="T187" s="64"/>
      <c r="AT187" s="15" t="s">
        <v>140</v>
      </c>
      <c r="AU187" s="15" t="s">
        <v>84</v>
      </c>
    </row>
    <row r="188" s="1" customFormat="1">
      <c r="B188" s="33"/>
      <c r="D188" s="173" t="s">
        <v>142</v>
      </c>
      <c r="F188" s="176" t="s">
        <v>271</v>
      </c>
      <c r="I188" s="106"/>
      <c r="L188" s="33"/>
      <c r="M188" s="175"/>
      <c r="N188" s="63"/>
      <c r="O188" s="63"/>
      <c r="P188" s="63"/>
      <c r="Q188" s="63"/>
      <c r="R188" s="63"/>
      <c r="S188" s="63"/>
      <c r="T188" s="64"/>
      <c r="AT188" s="15" t="s">
        <v>142</v>
      </c>
      <c r="AU188" s="15" t="s">
        <v>84</v>
      </c>
    </row>
    <row r="189" s="11" customFormat="1">
      <c r="B189" s="177"/>
      <c r="D189" s="173" t="s">
        <v>144</v>
      </c>
      <c r="E189" s="178" t="s">
        <v>3</v>
      </c>
      <c r="F189" s="179" t="s">
        <v>778</v>
      </c>
      <c r="H189" s="180">
        <v>329.80500000000001</v>
      </c>
      <c r="I189" s="181"/>
      <c r="L189" s="177"/>
      <c r="M189" s="182"/>
      <c r="N189" s="183"/>
      <c r="O189" s="183"/>
      <c r="P189" s="183"/>
      <c r="Q189" s="183"/>
      <c r="R189" s="183"/>
      <c r="S189" s="183"/>
      <c r="T189" s="184"/>
      <c r="AT189" s="178" t="s">
        <v>144</v>
      </c>
      <c r="AU189" s="178" t="s">
        <v>84</v>
      </c>
      <c r="AV189" s="11" t="s">
        <v>84</v>
      </c>
      <c r="AW189" s="11" t="s">
        <v>35</v>
      </c>
      <c r="AX189" s="11" t="s">
        <v>82</v>
      </c>
      <c r="AY189" s="178" t="s">
        <v>131</v>
      </c>
    </row>
    <row r="190" s="11" customFormat="1">
      <c r="B190" s="177"/>
      <c r="D190" s="173" t="s">
        <v>144</v>
      </c>
      <c r="F190" s="179" t="s">
        <v>795</v>
      </c>
      <c r="H190" s="180">
        <v>126.97499999999999</v>
      </c>
      <c r="I190" s="181"/>
      <c r="L190" s="177"/>
      <c r="M190" s="182"/>
      <c r="N190" s="183"/>
      <c r="O190" s="183"/>
      <c r="P190" s="183"/>
      <c r="Q190" s="183"/>
      <c r="R190" s="183"/>
      <c r="S190" s="183"/>
      <c r="T190" s="184"/>
      <c r="AT190" s="178" t="s">
        <v>144</v>
      </c>
      <c r="AU190" s="178" t="s">
        <v>84</v>
      </c>
      <c r="AV190" s="11" t="s">
        <v>84</v>
      </c>
      <c r="AW190" s="11" t="s">
        <v>4</v>
      </c>
      <c r="AX190" s="11" t="s">
        <v>82</v>
      </c>
      <c r="AY190" s="178" t="s">
        <v>131</v>
      </c>
    </row>
    <row r="191" s="1" customFormat="1" ht="20.4" customHeight="1">
      <c r="B191" s="160"/>
      <c r="C191" s="161" t="s">
        <v>294</v>
      </c>
      <c r="D191" s="161" t="s">
        <v>133</v>
      </c>
      <c r="E191" s="162" t="s">
        <v>274</v>
      </c>
      <c r="F191" s="163" t="s">
        <v>275</v>
      </c>
      <c r="G191" s="164" t="s">
        <v>214</v>
      </c>
      <c r="H191" s="165">
        <v>54.417999999999999</v>
      </c>
      <c r="I191" s="166"/>
      <c r="J191" s="167">
        <f>ROUND(I191*H191,2)</f>
        <v>0</v>
      </c>
      <c r="K191" s="163" t="s">
        <v>137</v>
      </c>
      <c r="L191" s="33"/>
      <c r="M191" s="168" t="s">
        <v>3</v>
      </c>
      <c r="N191" s="169" t="s">
        <v>45</v>
      </c>
      <c r="O191" s="63"/>
      <c r="P191" s="170">
        <f>O191*H191</f>
        <v>0</v>
      </c>
      <c r="Q191" s="170">
        <v>0</v>
      </c>
      <c r="R191" s="170">
        <f>Q191*H191</f>
        <v>0</v>
      </c>
      <c r="S191" s="170">
        <v>0</v>
      </c>
      <c r="T191" s="171">
        <f>S191*H191</f>
        <v>0</v>
      </c>
      <c r="AR191" s="15" t="s">
        <v>138</v>
      </c>
      <c r="AT191" s="15" t="s">
        <v>133</v>
      </c>
      <c r="AU191" s="15" t="s">
        <v>84</v>
      </c>
      <c r="AY191" s="15" t="s">
        <v>131</v>
      </c>
      <c r="BE191" s="172">
        <f>IF(N191="základní",J191,0)</f>
        <v>0</v>
      </c>
      <c r="BF191" s="172">
        <f>IF(N191="snížená",J191,0)</f>
        <v>0</v>
      </c>
      <c r="BG191" s="172">
        <f>IF(N191="zákl. přenesená",J191,0)</f>
        <v>0</v>
      </c>
      <c r="BH191" s="172">
        <f>IF(N191="sníž. přenesená",J191,0)</f>
        <v>0</v>
      </c>
      <c r="BI191" s="172">
        <f>IF(N191="nulová",J191,0)</f>
        <v>0</v>
      </c>
      <c r="BJ191" s="15" t="s">
        <v>82</v>
      </c>
      <c r="BK191" s="172">
        <f>ROUND(I191*H191,2)</f>
        <v>0</v>
      </c>
      <c r="BL191" s="15" t="s">
        <v>138</v>
      </c>
      <c r="BM191" s="15" t="s">
        <v>796</v>
      </c>
    </row>
    <row r="192" s="1" customFormat="1">
      <c r="B192" s="33"/>
      <c r="D192" s="173" t="s">
        <v>140</v>
      </c>
      <c r="F192" s="174" t="s">
        <v>277</v>
      </c>
      <c r="I192" s="106"/>
      <c r="L192" s="33"/>
      <c r="M192" s="175"/>
      <c r="N192" s="63"/>
      <c r="O192" s="63"/>
      <c r="P192" s="63"/>
      <c r="Q192" s="63"/>
      <c r="R192" s="63"/>
      <c r="S192" s="63"/>
      <c r="T192" s="64"/>
      <c r="AT192" s="15" t="s">
        <v>140</v>
      </c>
      <c r="AU192" s="15" t="s">
        <v>84</v>
      </c>
    </row>
    <row r="193" s="1" customFormat="1">
      <c r="B193" s="33"/>
      <c r="D193" s="173" t="s">
        <v>142</v>
      </c>
      <c r="F193" s="176" t="s">
        <v>271</v>
      </c>
      <c r="I193" s="106"/>
      <c r="L193" s="33"/>
      <c r="M193" s="175"/>
      <c r="N193" s="63"/>
      <c r="O193" s="63"/>
      <c r="P193" s="63"/>
      <c r="Q193" s="63"/>
      <c r="R193" s="63"/>
      <c r="S193" s="63"/>
      <c r="T193" s="64"/>
      <c r="AT193" s="15" t="s">
        <v>142</v>
      </c>
      <c r="AU193" s="15" t="s">
        <v>84</v>
      </c>
    </row>
    <row r="194" s="11" customFormat="1">
      <c r="B194" s="177"/>
      <c r="D194" s="173" t="s">
        <v>144</v>
      </c>
      <c r="E194" s="178" t="s">
        <v>3</v>
      </c>
      <c r="F194" s="179" t="s">
        <v>778</v>
      </c>
      <c r="H194" s="180">
        <v>329.80500000000001</v>
      </c>
      <c r="I194" s="181"/>
      <c r="L194" s="177"/>
      <c r="M194" s="182"/>
      <c r="N194" s="183"/>
      <c r="O194" s="183"/>
      <c r="P194" s="183"/>
      <c r="Q194" s="183"/>
      <c r="R194" s="183"/>
      <c r="S194" s="183"/>
      <c r="T194" s="184"/>
      <c r="AT194" s="178" t="s">
        <v>144</v>
      </c>
      <c r="AU194" s="178" t="s">
        <v>84</v>
      </c>
      <c r="AV194" s="11" t="s">
        <v>84</v>
      </c>
      <c r="AW194" s="11" t="s">
        <v>35</v>
      </c>
      <c r="AX194" s="11" t="s">
        <v>82</v>
      </c>
      <c r="AY194" s="178" t="s">
        <v>131</v>
      </c>
    </row>
    <row r="195" s="11" customFormat="1">
      <c r="B195" s="177"/>
      <c r="D195" s="173" t="s">
        <v>144</v>
      </c>
      <c r="F195" s="179" t="s">
        <v>797</v>
      </c>
      <c r="H195" s="180">
        <v>54.417999999999999</v>
      </c>
      <c r="I195" s="181"/>
      <c r="L195" s="177"/>
      <c r="M195" s="182"/>
      <c r="N195" s="183"/>
      <c r="O195" s="183"/>
      <c r="P195" s="183"/>
      <c r="Q195" s="183"/>
      <c r="R195" s="183"/>
      <c r="S195" s="183"/>
      <c r="T195" s="184"/>
      <c r="AT195" s="178" t="s">
        <v>144</v>
      </c>
      <c r="AU195" s="178" t="s">
        <v>84</v>
      </c>
      <c r="AV195" s="11" t="s">
        <v>84</v>
      </c>
      <c r="AW195" s="11" t="s">
        <v>4</v>
      </c>
      <c r="AX195" s="11" t="s">
        <v>82</v>
      </c>
      <c r="AY195" s="178" t="s">
        <v>131</v>
      </c>
    </row>
    <row r="196" s="1" customFormat="1" ht="20.4" customHeight="1">
      <c r="B196" s="160"/>
      <c r="C196" s="161" t="s">
        <v>300</v>
      </c>
      <c r="D196" s="161" t="s">
        <v>133</v>
      </c>
      <c r="E196" s="162" t="s">
        <v>280</v>
      </c>
      <c r="F196" s="163" t="s">
        <v>281</v>
      </c>
      <c r="G196" s="164" t="s">
        <v>214</v>
      </c>
      <c r="H196" s="165">
        <v>80.185000000000002</v>
      </c>
      <c r="I196" s="166"/>
      <c r="J196" s="167">
        <f>ROUND(I196*H196,2)</f>
        <v>0</v>
      </c>
      <c r="K196" s="163" t="s">
        <v>137</v>
      </c>
      <c r="L196" s="33"/>
      <c r="M196" s="168" t="s">
        <v>3</v>
      </c>
      <c r="N196" s="169" t="s">
        <v>45</v>
      </c>
      <c r="O196" s="63"/>
      <c r="P196" s="170">
        <f>O196*H196</f>
        <v>0</v>
      </c>
      <c r="Q196" s="170">
        <v>0</v>
      </c>
      <c r="R196" s="170">
        <f>Q196*H196</f>
        <v>0</v>
      </c>
      <c r="S196" s="170">
        <v>0</v>
      </c>
      <c r="T196" s="171">
        <f>S196*H196</f>
        <v>0</v>
      </c>
      <c r="AR196" s="15" t="s">
        <v>138</v>
      </c>
      <c r="AT196" s="15" t="s">
        <v>133</v>
      </c>
      <c r="AU196" s="15" t="s">
        <v>84</v>
      </c>
      <c r="AY196" s="15" t="s">
        <v>131</v>
      </c>
      <c r="BE196" s="172">
        <f>IF(N196="základní",J196,0)</f>
        <v>0</v>
      </c>
      <c r="BF196" s="172">
        <f>IF(N196="snížená",J196,0)</f>
        <v>0</v>
      </c>
      <c r="BG196" s="172">
        <f>IF(N196="zákl. přenesená",J196,0)</f>
        <v>0</v>
      </c>
      <c r="BH196" s="172">
        <f>IF(N196="sníž. přenesená",J196,0)</f>
        <v>0</v>
      </c>
      <c r="BI196" s="172">
        <f>IF(N196="nulová",J196,0)</f>
        <v>0</v>
      </c>
      <c r="BJ196" s="15" t="s">
        <v>82</v>
      </c>
      <c r="BK196" s="172">
        <f>ROUND(I196*H196,2)</f>
        <v>0</v>
      </c>
      <c r="BL196" s="15" t="s">
        <v>138</v>
      </c>
      <c r="BM196" s="15" t="s">
        <v>798</v>
      </c>
    </row>
    <row r="197" s="1" customFormat="1">
      <c r="B197" s="33"/>
      <c r="D197" s="173" t="s">
        <v>140</v>
      </c>
      <c r="F197" s="174" t="s">
        <v>283</v>
      </c>
      <c r="I197" s="106"/>
      <c r="L197" s="33"/>
      <c r="M197" s="175"/>
      <c r="N197" s="63"/>
      <c r="O197" s="63"/>
      <c r="P197" s="63"/>
      <c r="Q197" s="63"/>
      <c r="R197" s="63"/>
      <c r="S197" s="63"/>
      <c r="T197" s="64"/>
      <c r="AT197" s="15" t="s">
        <v>140</v>
      </c>
      <c r="AU197" s="15" t="s">
        <v>84</v>
      </c>
    </row>
    <row r="198" s="1" customFormat="1">
      <c r="B198" s="33"/>
      <c r="D198" s="173" t="s">
        <v>142</v>
      </c>
      <c r="F198" s="176" t="s">
        <v>284</v>
      </c>
      <c r="I198" s="106"/>
      <c r="L198" s="33"/>
      <c r="M198" s="175"/>
      <c r="N198" s="63"/>
      <c r="O198" s="63"/>
      <c r="P198" s="63"/>
      <c r="Q198" s="63"/>
      <c r="R198" s="63"/>
      <c r="S198" s="63"/>
      <c r="T198" s="64"/>
      <c r="AT198" s="15" t="s">
        <v>142</v>
      </c>
      <c r="AU198" s="15" t="s">
        <v>84</v>
      </c>
    </row>
    <row r="199" s="11" customFormat="1">
      <c r="B199" s="177"/>
      <c r="D199" s="173" t="s">
        <v>144</v>
      </c>
      <c r="E199" s="178" t="s">
        <v>3</v>
      </c>
      <c r="F199" s="179" t="s">
        <v>799</v>
      </c>
      <c r="H199" s="180">
        <v>114.55</v>
      </c>
      <c r="I199" s="181"/>
      <c r="L199" s="177"/>
      <c r="M199" s="182"/>
      <c r="N199" s="183"/>
      <c r="O199" s="183"/>
      <c r="P199" s="183"/>
      <c r="Q199" s="183"/>
      <c r="R199" s="183"/>
      <c r="S199" s="183"/>
      <c r="T199" s="184"/>
      <c r="AT199" s="178" t="s">
        <v>144</v>
      </c>
      <c r="AU199" s="178" t="s">
        <v>84</v>
      </c>
      <c r="AV199" s="11" t="s">
        <v>84</v>
      </c>
      <c r="AW199" s="11" t="s">
        <v>35</v>
      </c>
      <c r="AX199" s="11" t="s">
        <v>74</v>
      </c>
      <c r="AY199" s="178" t="s">
        <v>131</v>
      </c>
    </row>
    <row r="200" s="11" customFormat="1">
      <c r="B200" s="177"/>
      <c r="D200" s="173" t="s">
        <v>144</v>
      </c>
      <c r="F200" s="179" t="s">
        <v>800</v>
      </c>
      <c r="H200" s="180">
        <v>80.185000000000002</v>
      </c>
      <c r="I200" s="181"/>
      <c r="L200" s="177"/>
      <c r="M200" s="182"/>
      <c r="N200" s="183"/>
      <c r="O200" s="183"/>
      <c r="P200" s="183"/>
      <c r="Q200" s="183"/>
      <c r="R200" s="183"/>
      <c r="S200" s="183"/>
      <c r="T200" s="184"/>
      <c r="AT200" s="178" t="s">
        <v>144</v>
      </c>
      <c r="AU200" s="178" t="s">
        <v>84</v>
      </c>
      <c r="AV200" s="11" t="s">
        <v>84</v>
      </c>
      <c r="AW200" s="11" t="s">
        <v>4</v>
      </c>
      <c r="AX200" s="11" t="s">
        <v>82</v>
      </c>
      <c r="AY200" s="178" t="s">
        <v>131</v>
      </c>
    </row>
    <row r="201" s="1" customFormat="1" ht="20.4" customHeight="1">
      <c r="B201" s="160"/>
      <c r="C201" s="161" t="s">
        <v>305</v>
      </c>
      <c r="D201" s="161" t="s">
        <v>133</v>
      </c>
      <c r="E201" s="162" t="s">
        <v>289</v>
      </c>
      <c r="F201" s="163" t="s">
        <v>290</v>
      </c>
      <c r="G201" s="164" t="s">
        <v>214</v>
      </c>
      <c r="H201" s="165">
        <v>34.365000000000002</v>
      </c>
      <c r="I201" s="166"/>
      <c r="J201" s="167">
        <f>ROUND(I201*H201,2)</f>
        <v>0</v>
      </c>
      <c r="K201" s="163" t="s">
        <v>137</v>
      </c>
      <c r="L201" s="33"/>
      <c r="M201" s="168" t="s">
        <v>3</v>
      </c>
      <c r="N201" s="169" t="s">
        <v>45</v>
      </c>
      <c r="O201" s="63"/>
      <c r="P201" s="170">
        <f>O201*H201</f>
        <v>0</v>
      </c>
      <c r="Q201" s="170">
        <v>0</v>
      </c>
      <c r="R201" s="170">
        <f>Q201*H201</f>
        <v>0</v>
      </c>
      <c r="S201" s="170">
        <v>0</v>
      </c>
      <c r="T201" s="171">
        <f>S201*H201</f>
        <v>0</v>
      </c>
      <c r="AR201" s="15" t="s">
        <v>138</v>
      </c>
      <c r="AT201" s="15" t="s">
        <v>133</v>
      </c>
      <c r="AU201" s="15" t="s">
        <v>84</v>
      </c>
      <c r="AY201" s="15" t="s">
        <v>131</v>
      </c>
      <c r="BE201" s="172">
        <f>IF(N201="základní",J201,0)</f>
        <v>0</v>
      </c>
      <c r="BF201" s="172">
        <f>IF(N201="snížená",J201,0)</f>
        <v>0</v>
      </c>
      <c r="BG201" s="172">
        <f>IF(N201="zákl. přenesená",J201,0)</f>
        <v>0</v>
      </c>
      <c r="BH201" s="172">
        <f>IF(N201="sníž. přenesená",J201,0)</f>
        <v>0</v>
      </c>
      <c r="BI201" s="172">
        <f>IF(N201="nulová",J201,0)</f>
        <v>0</v>
      </c>
      <c r="BJ201" s="15" t="s">
        <v>82</v>
      </c>
      <c r="BK201" s="172">
        <f>ROUND(I201*H201,2)</f>
        <v>0</v>
      </c>
      <c r="BL201" s="15" t="s">
        <v>138</v>
      </c>
      <c r="BM201" s="15" t="s">
        <v>801</v>
      </c>
    </row>
    <row r="202" s="1" customFormat="1">
      <c r="B202" s="33"/>
      <c r="D202" s="173" t="s">
        <v>140</v>
      </c>
      <c r="F202" s="174" t="s">
        <v>292</v>
      </c>
      <c r="I202" s="106"/>
      <c r="L202" s="33"/>
      <c r="M202" s="175"/>
      <c r="N202" s="63"/>
      <c r="O202" s="63"/>
      <c r="P202" s="63"/>
      <c r="Q202" s="63"/>
      <c r="R202" s="63"/>
      <c r="S202" s="63"/>
      <c r="T202" s="64"/>
      <c r="AT202" s="15" t="s">
        <v>140</v>
      </c>
      <c r="AU202" s="15" t="s">
        <v>84</v>
      </c>
    </row>
    <row r="203" s="1" customFormat="1">
      <c r="B203" s="33"/>
      <c r="D203" s="173" t="s">
        <v>142</v>
      </c>
      <c r="F203" s="176" t="s">
        <v>284</v>
      </c>
      <c r="I203" s="106"/>
      <c r="L203" s="33"/>
      <c r="M203" s="175"/>
      <c r="N203" s="63"/>
      <c r="O203" s="63"/>
      <c r="P203" s="63"/>
      <c r="Q203" s="63"/>
      <c r="R203" s="63"/>
      <c r="S203" s="63"/>
      <c r="T203" s="64"/>
      <c r="AT203" s="15" t="s">
        <v>142</v>
      </c>
      <c r="AU203" s="15" t="s">
        <v>84</v>
      </c>
    </row>
    <row r="204" s="11" customFormat="1">
      <c r="B204" s="177"/>
      <c r="D204" s="173" t="s">
        <v>144</v>
      </c>
      <c r="E204" s="178" t="s">
        <v>3</v>
      </c>
      <c r="F204" s="179" t="s">
        <v>799</v>
      </c>
      <c r="H204" s="180">
        <v>114.55</v>
      </c>
      <c r="I204" s="181"/>
      <c r="L204" s="177"/>
      <c r="M204" s="182"/>
      <c r="N204" s="183"/>
      <c r="O204" s="183"/>
      <c r="P204" s="183"/>
      <c r="Q204" s="183"/>
      <c r="R204" s="183"/>
      <c r="S204" s="183"/>
      <c r="T204" s="184"/>
      <c r="AT204" s="178" t="s">
        <v>144</v>
      </c>
      <c r="AU204" s="178" t="s">
        <v>84</v>
      </c>
      <c r="AV204" s="11" t="s">
        <v>84</v>
      </c>
      <c r="AW204" s="11" t="s">
        <v>35</v>
      </c>
      <c r="AX204" s="11" t="s">
        <v>74</v>
      </c>
      <c r="AY204" s="178" t="s">
        <v>131</v>
      </c>
    </row>
    <row r="205" s="11" customFormat="1">
      <c r="B205" s="177"/>
      <c r="D205" s="173" t="s">
        <v>144</v>
      </c>
      <c r="F205" s="179" t="s">
        <v>802</v>
      </c>
      <c r="H205" s="180">
        <v>34.365000000000002</v>
      </c>
      <c r="I205" s="181"/>
      <c r="L205" s="177"/>
      <c r="M205" s="182"/>
      <c r="N205" s="183"/>
      <c r="O205" s="183"/>
      <c r="P205" s="183"/>
      <c r="Q205" s="183"/>
      <c r="R205" s="183"/>
      <c r="S205" s="183"/>
      <c r="T205" s="184"/>
      <c r="AT205" s="178" t="s">
        <v>144</v>
      </c>
      <c r="AU205" s="178" t="s">
        <v>84</v>
      </c>
      <c r="AV205" s="11" t="s">
        <v>84</v>
      </c>
      <c r="AW205" s="11" t="s">
        <v>4</v>
      </c>
      <c r="AX205" s="11" t="s">
        <v>82</v>
      </c>
      <c r="AY205" s="178" t="s">
        <v>131</v>
      </c>
    </row>
    <row r="206" s="1" customFormat="1" ht="20.4" customHeight="1">
      <c r="B206" s="160"/>
      <c r="C206" s="161" t="s">
        <v>310</v>
      </c>
      <c r="D206" s="161" t="s">
        <v>133</v>
      </c>
      <c r="E206" s="162" t="s">
        <v>295</v>
      </c>
      <c r="F206" s="163" t="s">
        <v>296</v>
      </c>
      <c r="G206" s="164" t="s">
        <v>214</v>
      </c>
      <c r="H206" s="165">
        <v>80.185000000000002</v>
      </c>
      <c r="I206" s="166"/>
      <c r="J206" s="167">
        <f>ROUND(I206*H206,2)</f>
        <v>0</v>
      </c>
      <c r="K206" s="163" t="s">
        <v>137</v>
      </c>
      <c r="L206" s="33"/>
      <c r="M206" s="168" t="s">
        <v>3</v>
      </c>
      <c r="N206" s="169" t="s">
        <v>45</v>
      </c>
      <c r="O206" s="63"/>
      <c r="P206" s="170">
        <f>O206*H206</f>
        <v>0</v>
      </c>
      <c r="Q206" s="170">
        <v>0</v>
      </c>
      <c r="R206" s="170">
        <f>Q206*H206</f>
        <v>0</v>
      </c>
      <c r="S206" s="170">
        <v>0</v>
      </c>
      <c r="T206" s="171">
        <f>S206*H206</f>
        <v>0</v>
      </c>
      <c r="AR206" s="15" t="s">
        <v>138</v>
      </c>
      <c r="AT206" s="15" t="s">
        <v>133</v>
      </c>
      <c r="AU206" s="15" t="s">
        <v>84</v>
      </c>
      <c r="AY206" s="15" t="s">
        <v>131</v>
      </c>
      <c r="BE206" s="172">
        <f>IF(N206="základní",J206,0)</f>
        <v>0</v>
      </c>
      <c r="BF206" s="172">
        <f>IF(N206="snížená",J206,0)</f>
        <v>0</v>
      </c>
      <c r="BG206" s="172">
        <f>IF(N206="zákl. přenesená",J206,0)</f>
        <v>0</v>
      </c>
      <c r="BH206" s="172">
        <f>IF(N206="sníž. přenesená",J206,0)</f>
        <v>0</v>
      </c>
      <c r="BI206" s="172">
        <f>IF(N206="nulová",J206,0)</f>
        <v>0</v>
      </c>
      <c r="BJ206" s="15" t="s">
        <v>82</v>
      </c>
      <c r="BK206" s="172">
        <f>ROUND(I206*H206,2)</f>
        <v>0</v>
      </c>
      <c r="BL206" s="15" t="s">
        <v>138</v>
      </c>
      <c r="BM206" s="15" t="s">
        <v>803</v>
      </c>
    </row>
    <row r="207" s="1" customFormat="1">
      <c r="B207" s="33"/>
      <c r="D207" s="173" t="s">
        <v>140</v>
      </c>
      <c r="F207" s="174" t="s">
        <v>298</v>
      </c>
      <c r="I207" s="106"/>
      <c r="L207" s="33"/>
      <c r="M207" s="175"/>
      <c r="N207" s="63"/>
      <c r="O207" s="63"/>
      <c r="P207" s="63"/>
      <c r="Q207" s="63"/>
      <c r="R207" s="63"/>
      <c r="S207" s="63"/>
      <c r="T207" s="64"/>
      <c r="AT207" s="15" t="s">
        <v>140</v>
      </c>
      <c r="AU207" s="15" t="s">
        <v>84</v>
      </c>
    </row>
    <row r="208" s="1" customFormat="1">
      <c r="B208" s="33"/>
      <c r="D208" s="173" t="s">
        <v>142</v>
      </c>
      <c r="F208" s="176" t="s">
        <v>299</v>
      </c>
      <c r="I208" s="106"/>
      <c r="L208" s="33"/>
      <c r="M208" s="175"/>
      <c r="N208" s="63"/>
      <c r="O208" s="63"/>
      <c r="P208" s="63"/>
      <c r="Q208" s="63"/>
      <c r="R208" s="63"/>
      <c r="S208" s="63"/>
      <c r="T208" s="64"/>
      <c r="AT208" s="15" t="s">
        <v>142</v>
      </c>
      <c r="AU208" s="15" t="s">
        <v>84</v>
      </c>
    </row>
    <row r="209" s="11" customFormat="1">
      <c r="B209" s="177"/>
      <c r="D209" s="173" t="s">
        <v>144</v>
      </c>
      <c r="E209" s="178" t="s">
        <v>3</v>
      </c>
      <c r="F209" s="179" t="s">
        <v>799</v>
      </c>
      <c r="H209" s="180">
        <v>114.55</v>
      </c>
      <c r="I209" s="181"/>
      <c r="L209" s="177"/>
      <c r="M209" s="182"/>
      <c r="N209" s="183"/>
      <c r="O209" s="183"/>
      <c r="P209" s="183"/>
      <c r="Q209" s="183"/>
      <c r="R209" s="183"/>
      <c r="S209" s="183"/>
      <c r="T209" s="184"/>
      <c r="AT209" s="178" t="s">
        <v>144</v>
      </c>
      <c r="AU209" s="178" t="s">
        <v>84</v>
      </c>
      <c r="AV209" s="11" t="s">
        <v>84</v>
      </c>
      <c r="AW209" s="11" t="s">
        <v>35</v>
      </c>
      <c r="AX209" s="11" t="s">
        <v>74</v>
      </c>
      <c r="AY209" s="178" t="s">
        <v>131</v>
      </c>
    </row>
    <row r="210" s="11" customFormat="1">
      <c r="B210" s="177"/>
      <c r="D210" s="173" t="s">
        <v>144</v>
      </c>
      <c r="F210" s="179" t="s">
        <v>800</v>
      </c>
      <c r="H210" s="180">
        <v>80.185000000000002</v>
      </c>
      <c r="I210" s="181"/>
      <c r="L210" s="177"/>
      <c r="M210" s="182"/>
      <c r="N210" s="183"/>
      <c r="O210" s="183"/>
      <c r="P210" s="183"/>
      <c r="Q210" s="183"/>
      <c r="R210" s="183"/>
      <c r="S210" s="183"/>
      <c r="T210" s="184"/>
      <c r="AT210" s="178" t="s">
        <v>144</v>
      </c>
      <c r="AU210" s="178" t="s">
        <v>84</v>
      </c>
      <c r="AV210" s="11" t="s">
        <v>84</v>
      </c>
      <c r="AW210" s="11" t="s">
        <v>4</v>
      </c>
      <c r="AX210" s="11" t="s">
        <v>82</v>
      </c>
      <c r="AY210" s="178" t="s">
        <v>131</v>
      </c>
    </row>
    <row r="211" s="1" customFormat="1" ht="20.4" customHeight="1">
      <c r="B211" s="160"/>
      <c r="C211" s="161" t="s">
        <v>318</v>
      </c>
      <c r="D211" s="161" t="s">
        <v>133</v>
      </c>
      <c r="E211" s="162" t="s">
        <v>301</v>
      </c>
      <c r="F211" s="163" t="s">
        <v>302</v>
      </c>
      <c r="G211" s="164" t="s">
        <v>214</v>
      </c>
      <c r="H211" s="165">
        <v>34.365000000000002</v>
      </c>
      <c r="I211" s="166"/>
      <c r="J211" s="167">
        <f>ROUND(I211*H211,2)</f>
        <v>0</v>
      </c>
      <c r="K211" s="163" t="s">
        <v>137</v>
      </c>
      <c r="L211" s="33"/>
      <c r="M211" s="168" t="s">
        <v>3</v>
      </c>
      <c r="N211" s="169" t="s">
        <v>45</v>
      </c>
      <c r="O211" s="63"/>
      <c r="P211" s="170">
        <f>O211*H211</f>
        <v>0</v>
      </c>
      <c r="Q211" s="170">
        <v>0</v>
      </c>
      <c r="R211" s="170">
        <f>Q211*H211</f>
        <v>0</v>
      </c>
      <c r="S211" s="170">
        <v>0</v>
      </c>
      <c r="T211" s="171">
        <f>S211*H211</f>
        <v>0</v>
      </c>
      <c r="AR211" s="15" t="s">
        <v>138</v>
      </c>
      <c r="AT211" s="15" t="s">
        <v>133</v>
      </c>
      <c r="AU211" s="15" t="s">
        <v>84</v>
      </c>
      <c r="AY211" s="15" t="s">
        <v>131</v>
      </c>
      <c r="BE211" s="172">
        <f>IF(N211="základní",J211,0)</f>
        <v>0</v>
      </c>
      <c r="BF211" s="172">
        <f>IF(N211="snížená",J211,0)</f>
        <v>0</v>
      </c>
      <c r="BG211" s="172">
        <f>IF(N211="zákl. přenesená",J211,0)</f>
        <v>0</v>
      </c>
      <c r="BH211" s="172">
        <f>IF(N211="sníž. přenesená",J211,0)</f>
        <v>0</v>
      </c>
      <c r="BI211" s="172">
        <f>IF(N211="nulová",J211,0)</f>
        <v>0</v>
      </c>
      <c r="BJ211" s="15" t="s">
        <v>82</v>
      </c>
      <c r="BK211" s="172">
        <f>ROUND(I211*H211,2)</f>
        <v>0</v>
      </c>
      <c r="BL211" s="15" t="s">
        <v>138</v>
      </c>
      <c r="BM211" s="15" t="s">
        <v>804</v>
      </c>
    </row>
    <row r="212" s="1" customFormat="1">
      <c r="B212" s="33"/>
      <c r="D212" s="173" t="s">
        <v>140</v>
      </c>
      <c r="F212" s="174" t="s">
        <v>304</v>
      </c>
      <c r="I212" s="106"/>
      <c r="L212" s="33"/>
      <c r="M212" s="175"/>
      <c r="N212" s="63"/>
      <c r="O212" s="63"/>
      <c r="P212" s="63"/>
      <c r="Q212" s="63"/>
      <c r="R212" s="63"/>
      <c r="S212" s="63"/>
      <c r="T212" s="64"/>
      <c r="AT212" s="15" t="s">
        <v>140</v>
      </c>
      <c r="AU212" s="15" t="s">
        <v>84</v>
      </c>
    </row>
    <row r="213" s="1" customFormat="1">
      <c r="B213" s="33"/>
      <c r="D213" s="173" t="s">
        <v>142</v>
      </c>
      <c r="F213" s="176" t="s">
        <v>299</v>
      </c>
      <c r="I213" s="106"/>
      <c r="L213" s="33"/>
      <c r="M213" s="175"/>
      <c r="N213" s="63"/>
      <c r="O213" s="63"/>
      <c r="P213" s="63"/>
      <c r="Q213" s="63"/>
      <c r="R213" s="63"/>
      <c r="S213" s="63"/>
      <c r="T213" s="64"/>
      <c r="AT213" s="15" t="s">
        <v>142</v>
      </c>
      <c r="AU213" s="15" t="s">
        <v>84</v>
      </c>
    </row>
    <row r="214" s="11" customFormat="1">
      <c r="B214" s="177"/>
      <c r="D214" s="173" t="s">
        <v>144</v>
      </c>
      <c r="E214" s="178" t="s">
        <v>3</v>
      </c>
      <c r="F214" s="179" t="s">
        <v>799</v>
      </c>
      <c r="H214" s="180">
        <v>114.55</v>
      </c>
      <c r="I214" s="181"/>
      <c r="L214" s="177"/>
      <c r="M214" s="182"/>
      <c r="N214" s="183"/>
      <c r="O214" s="183"/>
      <c r="P214" s="183"/>
      <c r="Q214" s="183"/>
      <c r="R214" s="183"/>
      <c r="S214" s="183"/>
      <c r="T214" s="184"/>
      <c r="AT214" s="178" t="s">
        <v>144</v>
      </c>
      <c r="AU214" s="178" t="s">
        <v>84</v>
      </c>
      <c r="AV214" s="11" t="s">
        <v>84</v>
      </c>
      <c r="AW214" s="11" t="s">
        <v>35</v>
      </c>
      <c r="AX214" s="11" t="s">
        <v>74</v>
      </c>
      <c r="AY214" s="178" t="s">
        <v>131</v>
      </c>
    </row>
    <row r="215" s="11" customFormat="1">
      <c r="B215" s="177"/>
      <c r="D215" s="173" t="s">
        <v>144</v>
      </c>
      <c r="F215" s="179" t="s">
        <v>802</v>
      </c>
      <c r="H215" s="180">
        <v>34.365000000000002</v>
      </c>
      <c r="I215" s="181"/>
      <c r="L215" s="177"/>
      <c r="M215" s="182"/>
      <c r="N215" s="183"/>
      <c r="O215" s="183"/>
      <c r="P215" s="183"/>
      <c r="Q215" s="183"/>
      <c r="R215" s="183"/>
      <c r="S215" s="183"/>
      <c r="T215" s="184"/>
      <c r="AT215" s="178" t="s">
        <v>144</v>
      </c>
      <c r="AU215" s="178" t="s">
        <v>84</v>
      </c>
      <c r="AV215" s="11" t="s">
        <v>84</v>
      </c>
      <c r="AW215" s="11" t="s">
        <v>4</v>
      </c>
      <c r="AX215" s="11" t="s">
        <v>82</v>
      </c>
      <c r="AY215" s="178" t="s">
        <v>131</v>
      </c>
    </row>
    <row r="216" s="1" customFormat="1" ht="20.4" customHeight="1">
      <c r="B216" s="160"/>
      <c r="C216" s="161" t="s">
        <v>326</v>
      </c>
      <c r="D216" s="161" t="s">
        <v>133</v>
      </c>
      <c r="E216" s="162" t="s">
        <v>306</v>
      </c>
      <c r="F216" s="163" t="s">
        <v>307</v>
      </c>
      <c r="G216" s="164" t="s">
        <v>214</v>
      </c>
      <c r="H216" s="165">
        <v>114.55</v>
      </c>
      <c r="I216" s="166"/>
      <c r="J216" s="167">
        <f>ROUND(I216*H216,2)</f>
        <v>0</v>
      </c>
      <c r="K216" s="163" t="s">
        <v>137</v>
      </c>
      <c r="L216" s="33"/>
      <c r="M216" s="168" t="s">
        <v>3</v>
      </c>
      <c r="N216" s="169" t="s">
        <v>45</v>
      </c>
      <c r="O216" s="63"/>
      <c r="P216" s="170">
        <f>O216*H216</f>
        <v>0</v>
      </c>
      <c r="Q216" s="170">
        <v>0</v>
      </c>
      <c r="R216" s="170">
        <f>Q216*H216</f>
        <v>0</v>
      </c>
      <c r="S216" s="170">
        <v>0</v>
      </c>
      <c r="T216" s="171">
        <f>S216*H216</f>
        <v>0</v>
      </c>
      <c r="AR216" s="15" t="s">
        <v>138</v>
      </c>
      <c r="AT216" s="15" t="s">
        <v>133</v>
      </c>
      <c r="AU216" s="15" t="s">
        <v>84</v>
      </c>
      <c r="AY216" s="15" t="s">
        <v>131</v>
      </c>
      <c r="BE216" s="172">
        <f>IF(N216="základní",J216,0)</f>
        <v>0</v>
      </c>
      <c r="BF216" s="172">
        <f>IF(N216="snížená",J216,0)</f>
        <v>0</v>
      </c>
      <c r="BG216" s="172">
        <f>IF(N216="zákl. přenesená",J216,0)</f>
        <v>0</v>
      </c>
      <c r="BH216" s="172">
        <f>IF(N216="sníž. přenesená",J216,0)</f>
        <v>0</v>
      </c>
      <c r="BI216" s="172">
        <f>IF(N216="nulová",J216,0)</f>
        <v>0</v>
      </c>
      <c r="BJ216" s="15" t="s">
        <v>82</v>
      </c>
      <c r="BK216" s="172">
        <f>ROUND(I216*H216,2)</f>
        <v>0</v>
      </c>
      <c r="BL216" s="15" t="s">
        <v>138</v>
      </c>
      <c r="BM216" s="15" t="s">
        <v>805</v>
      </c>
    </row>
    <row r="217" s="1" customFormat="1">
      <c r="B217" s="33"/>
      <c r="D217" s="173" t="s">
        <v>140</v>
      </c>
      <c r="F217" s="174" t="s">
        <v>307</v>
      </c>
      <c r="I217" s="106"/>
      <c r="L217" s="33"/>
      <c r="M217" s="175"/>
      <c r="N217" s="63"/>
      <c r="O217" s="63"/>
      <c r="P217" s="63"/>
      <c r="Q217" s="63"/>
      <c r="R217" s="63"/>
      <c r="S217" s="63"/>
      <c r="T217" s="64"/>
      <c r="AT217" s="15" t="s">
        <v>140</v>
      </c>
      <c r="AU217" s="15" t="s">
        <v>84</v>
      </c>
    </row>
    <row r="218" s="1" customFormat="1">
      <c r="B218" s="33"/>
      <c r="D218" s="173" t="s">
        <v>142</v>
      </c>
      <c r="F218" s="176" t="s">
        <v>309</v>
      </c>
      <c r="I218" s="106"/>
      <c r="L218" s="33"/>
      <c r="M218" s="175"/>
      <c r="N218" s="63"/>
      <c r="O218" s="63"/>
      <c r="P218" s="63"/>
      <c r="Q218" s="63"/>
      <c r="R218" s="63"/>
      <c r="S218" s="63"/>
      <c r="T218" s="64"/>
      <c r="AT218" s="15" t="s">
        <v>142</v>
      </c>
      <c r="AU218" s="15" t="s">
        <v>84</v>
      </c>
    </row>
    <row r="219" s="11" customFormat="1">
      <c r="B219" s="177"/>
      <c r="D219" s="173" t="s">
        <v>144</v>
      </c>
      <c r="E219" s="178" t="s">
        <v>3</v>
      </c>
      <c r="F219" s="179" t="s">
        <v>799</v>
      </c>
      <c r="H219" s="180">
        <v>114.55</v>
      </c>
      <c r="I219" s="181"/>
      <c r="L219" s="177"/>
      <c r="M219" s="182"/>
      <c r="N219" s="183"/>
      <c r="O219" s="183"/>
      <c r="P219" s="183"/>
      <c r="Q219" s="183"/>
      <c r="R219" s="183"/>
      <c r="S219" s="183"/>
      <c r="T219" s="184"/>
      <c r="AT219" s="178" t="s">
        <v>144</v>
      </c>
      <c r="AU219" s="178" t="s">
        <v>84</v>
      </c>
      <c r="AV219" s="11" t="s">
        <v>84</v>
      </c>
      <c r="AW219" s="11" t="s">
        <v>35</v>
      </c>
      <c r="AX219" s="11" t="s">
        <v>74</v>
      </c>
      <c r="AY219" s="178" t="s">
        <v>131</v>
      </c>
    </row>
    <row r="220" s="1" customFormat="1" ht="20.4" customHeight="1">
      <c r="B220" s="160"/>
      <c r="C220" s="161" t="s">
        <v>334</v>
      </c>
      <c r="D220" s="161" t="s">
        <v>133</v>
      </c>
      <c r="E220" s="162" t="s">
        <v>311</v>
      </c>
      <c r="F220" s="163" t="s">
        <v>312</v>
      </c>
      <c r="G220" s="164" t="s">
        <v>313</v>
      </c>
      <c r="H220" s="165">
        <v>229.09999999999999</v>
      </c>
      <c r="I220" s="166"/>
      <c r="J220" s="167">
        <f>ROUND(I220*H220,2)</f>
        <v>0</v>
      </c>
      <c r="K220" s="163" t="s">
        <v>137</v>
      </c>
      <c r="L220" s="33"/>
      <c r="M220" s="168" t="s">
        <v>3</v>
      </c>
      <c r="N220" s="169" t="s">
        <v>45</v>
      </c>
      <c r="O220" s="63"/>
      <c r="P220" s="170">
        <f>O220*H220</f>
        <v>0</v>
      </c>
      <c r="Q220" s="170">
        <v>0</v>
      </c>
      <c r="R220" s="170">
        <f>Q220*H220</f>
        <v>0</v>
      </c>
      <c r="S220" s="170">
        <v>0</v>
      </c>
      <c r="T220" s="171">
        <f>S220*H220</f>
        <v>0</v>
      </c>
      <c r="AR220" s="15" t="s">
        <v>138</v>
      </c>
      <c r="AT220" s="15" t="s">
        <v>133</v>
      </c>
      <c r="AU220" s="15" t="s">
        <v>84</v>
      </c>
      <c r="AY220" s="15" t="s">
        <v>131</v>
      </c>
      <c r="BE220" s="172">
        <f>IF(N220="základní",J220,0)</f>
        <v>0</v>
      </c>
      <c r="BF220" s="172">
        <f>IF(N220="snížená",J220,0)</f>
        <v>0</v>
      </c>
      <c r="BG220" s="172">
        <f>IF(N220="zákl. přenesená",J220,0)</f>
        <v>0</v>
      </c>
      <c r="BH220" s="172">
        <f>IF(N220="sníž. přenesená",J220,0)</f>
        <v>0</v>
      </c>
      <c r="BI220" s="172">
        <f>IF(N220="nulová",J220,0)</f>
        <v>0</v>
      </c>
      <c r="BJ220" s="15" t="s">
        <v>82</v>
      </c>
      <c r="BK220" s="172">
        <f>ROUND(I220*H220,2)</f>
        <v>0</v>
      </c>
      <c r="BL220" s="15" t="s">
        <v>138</v>
      </c>
      <c r="BM220" s="15" t="s">
        <v>806</v>
      </c>
    </row>
    <row r="221" s="1" customFormat="1">
      <c r="B221" s="33"/>
      <c r="D221" s="173" t="s">
        <v>140</v>
      </c>
      <c r="F221" s="174" t="s">
        <v>315</v>
      </c>
      <c r="I221" s="106"/>
      <c r="L221" s="33"/>
      <c r="M221" s="175"/>
      <c r="N221" s="63"/>
      <c r="O221" s="63"/>
      <c r="P221" s="63"/>
      <c r="Q221" s="63"/>
      <c r="R221" s="63"/>
      <c r="S221" s="63"/>
      <c r="T221" s="64"/>
      <c r="AT221" s="15" t="s">
        <v>140</v>
      </c>
      <c r="AU221" s="15" t="s">
        <v>84</v>
      </c>
    </row>
    <row r="222" s="1" customFormat="1">
      <c r="B222" s="33"/>
      <c r="D222" s="173" t="s">
        <v>142</v>
      </c>
      <c r="F222" s="176" t="s">
        <v>316</v>
      </c>
      <c r="I222" s="106"/>
      <c r="L222" s="33"/>
      <c r="M222" s="175"/>
      <c r="N222" s="63"/>
      <c r="O222" s="63"/>
      <c r="P222" s="63"/>
      <c r="Q222" s="63"/>
      <c r="R222" s="63"/>
      <c r="S222" s="63"/>
      <c r="T222" s="64"/>
      <c r="AT222" s="15" t="s">
        <v>142</v>
      </c>
      <c r="AU222" s="15" t="s">
        <v>84</v>
      </c>
    </row>
    <row r="223" s="11" customFormat="1">
      <c r="B223" s="177"/>
      <c r="D223" s="173" t="s">
        <v>144</v>
      </c>
      <c r="E223" s="178" t="s">
        <v>3</v>
      </c>
      <c r="F223" s="179" t="s">
        <v>799</v>
      </c>
      <c r="H223" s="180">
        <v>114.55</v>
      </c>
      <c r="I223" s="181"/>
      <c r="L223" s="177"/>
      <c r="M223" s="182"/>
      <c r="N223" s="183"/>
      <c r="O223" s="183"/>
      <c r="P223" s="183"/>
      <c r="Q223" s="183"/>
      <c r="R223" s="183"/>
      <c r="S223" s="183"/>
      <c r="T223" s="184"/>
      <c r="AT223" s="178" t="s">
        <v>144</v>
      </c>
      <c r="AU223" s="178" t="s">
        <v>84</v>
      </c>
      <c r="AV223" s="11" t="s">
        <v>84</v>
      </c>
      <c r="AW223" s="11" t="s">
        <v>35</v>
      </c>
      <c r="AX223" s="11" t="s">
        <v>74</v>
      </c>
      <c r="AY223" s="178" t="s">
        <v>131</v>
      </c>
    </row>
    <row r="224" s="11" customFormat="1">
      <c r="B224" s="177"/>
      <c r="D224" s="173" t="s">
        <v>144</v>
      </c>
      <c r="F224" s="179" t="s">
        <v>807</v>
      </c>
      <c r="H224" s="180">
        <v>229.09999999999999</v>
      </c>
      <c r="I224" s="181"/>
      <c r="L224" s="177"/>
      <c r="M224" s="182"/>
      <c r="N224" s="183"/>
      <c r="O224" s="183"/>
      <c r="P224" s="183"/>
      <c r="Q224" s="183"/>
      <c r="R224" s="183"/>
      <c r="S224" s="183"/>
      <c r="T224" s="184"/>
      <c r="AT224" s="178" t="s">
        <v>144</v>
      </c>
      <c r="AU224" s="178" t="s">
        <v>84</v>
      </c>
      <c r="AV224" s="11" t="s">
        <v>84</v>
      </c>
      <c r="AW224" s="11" t="s">
        <v>4</v>
      </c>
      <c r="AX224" s="11" t="s">
        <v>82</v>
      </c>
      <c r="AY224" s="178" t="s">
        <v>131</v>
      </c>
    </row>
    <row r="225" s="1" customFormat="1" ht="20.4" customHeight="1">
      <c r="B225" s="160"/>
      <c r="C225" s="161" t="s">
        <v>340</v>
      </c>
      <c r="D225" s="161" t="s">
        <v>133</v>
      </c>
      <c r="E225" s="162" t="s">
        <v>319</v>
      </c>
      <c r="F225" s="163" t="s">
        <v>320</v>
      </c>
      <c r="G225" s="164" t="s">
        <v>214</v>
      </c>
      <c r="H225" s="165">
        <v>215.255</v>
      </c>
      <c r="I225" s="166"/>
      <c r="J225" s="167">
        <f>ROUND(I225*H225,2)</f>
        <v>0</v>
      </c>
      <c r="K225" s="163" t="s">
        <v>137</v>
      </c>
      <c r="L225" s="33"/>
      <c r="M225" s="168" t="s">
        <v>3</v>
      </c>
      <c r="N225" s="169" t="s">
        <v>45</v>
      </c>
      <c r="O225" s="63"/>
      <c r="P225" s="170">
        <f>O225*H225</f>
        <v>0</v>
      </c>
      <c r="Q225" s="170">
        <v>0</v>
      </c>
      <c r="R225" s="170">
        <f>Q225*H225</f>
        <v>0</v>
      </c>
      <c r="S225" s="170">
        <v>0</v>
      </c>
      <c r="T225" s="171">
        <f>S225*H225</f>
        <v>0</v>
      </c>
      <c r="AR225" s="15" t="s">
        <v>138</v>
      </c>
      <c r="AT225" s="15" t="s">
        <v>133</v>
      </c>
      <c r="AU225" s="15" t="s">
        <v>84</v>
      </c>
      <c r="AY225" s="15" t="s">
        <v>131</v>
      </c>
      <c r="BE225" s="172">
        <f>IF(N225="základní",J225,0)</f>
        <v>0</v>
      </c>
      <c r="BF225" s="172">
        <f>IF(N225="snížená",J225,0)</f>
        <v>0</v>
      </c>
      <c r="BG225" s="172">
        <f>IF(N225="zákl. přenesená",J225,0)</f>
        <v>0</v>
      </c>
      <c r="BH225" s="172">
        <f>IF(N225="sníž. přenesená",J225,0)</f>
        <v>0</v>
      </c>
      <c r="BI225" s="172">
        <f>IF(N225="nulová",J225,0)</f>
        <v>0</v>
      </c>
      <c r="BJ225" s="15" t="s">
        <v>82</v>
      </c>
      <c r="BK225" s="172">
        <f>ROUND(I225*H225,2)</f>
        <v>0</v>
      </c>
      <c r="BL225" s="15" t="s">
        <v>138</v>
      </c>
      <c r="BM225" s="15" t="s">
        <v>808</v>
      </c>
    </row>
    <row r="226" s="1" customFormat="1">
      <c r="B226" s="33"/>
      <c r="D226" s="173" t="s">
        <v>140</v>
      </c>
      <c r="F226" s="174" t="s">
        <v>322</v>
      </c>
      <c r="I226" s="106"/>
      <c r="L226" s="33"/>
      <c r="M226" s="175"/>
      <c r="N226" s="63"/>
      <c r="O226" s="63"/>
      <c r="P226" s="63"/>
      <c r="Q226" s="63"/>
      <c r="R226" s="63"/>
      <c r="S226" s="63"/>
      <c r="T226" s="64"/>
      <c r="AT226" s="15" t="s">
        <v>140</v>
      </c>
      <c r="AU226" s="15" t="s">
        <v>84</v>
      </c>
    </row>
    <row r="227" s="1" customFormat="1">
      <c r="B227" s="33"/>
      <c r="D227" s="173" t="s">
        <v>142</v>
      </c>
      <c r="F227" s="176" t="s">
        <v>323</v>
      </c>
      <c r="I227" s="106"/>
      <c r="L227" s="33"/>
      <c r="M227" s="175"/>
      <c r="N227" s="63"/>
      <c r="O227" s="63"/>
      <c r="P227" s="63"/>
      <c r="Q227" s="63"/>
      <c r="R227" s="63"/>
      <c r="S227" s="63"/>
      <c r="T227" s="64"/>
      <c r="AT227" s="15" t="s">
        <v>142</v>
      </c>
      <c r="AU227" s="15" t="s">
        <v>84</v>
      </c>
    </row>
    <row r="228" s="11" customFormat="1">
      <c r="B228" s="177"/>
      <c r="D228" s="173" t="s">
        <v>144</v>
      </c>
      <c r="E228" s="178" t="s">
        <v>3</v>
      </c>
      <c r="F228" s="179" t="s">
        <v>778</v>
      </c>
      <c r="H228" s="180">
        <v>329.80500000000001</v>
      </c>
      <c r="I228" s="181"/>
      <c r="L228" s="177"/>
      <c r="M228" s="182"/>
      <c r="N228" s="183"/>
      <c r="O228" s="183"/>
      <c r="P228" s="183"/>
      <c r="Q228" s="183"/>
      <c r="R228" s="183"/>
      <c r="S228" s="183"/>
      <c r="T228" s="184"/>
      <c r="AT228" s="178" t="s">
        <v>144</v>
      </c>
      <c r="AU228" s="178" t="s">
        <v>84</v>
      </c>
      <c r="AV228" s="11" t="s">
        <v>84</v>
      </c>
      <c r="AW228" s="11" t="s">
        <v>35</v>
      </c>
      <c r="AX228" s="11" t="s">
        <v>74</v>
      </c>
      <c r="AY228" s="178" t="s">
        <v>131</v>
      </c>
    </row>
    <row r="229" s="11" customFormat="1">
      <c r="B229" s="177"/>
      <c r="D229" s="173" t="s">
        <v>144</v>
      </c>
      <c r="E229" s="178" t="s">
        <v>3</v>
      </c>
      <c r="F229" s="179" t="s">
        <v>809</v>
      </c>
      <c r="H229" s="180">
        <v>-114.55</v>
      </c>
      <c r="I229" s="181"/>
      <c r="L229" s="177"/>
      <c r="M229" s="182"/>
      <c r="N229" s="183"/>
      <c r="O229" s="183"/>
      <c r="P229" s="183"/>
      <c r="Q229" s="183"/>
      <c r="R229" s="183"/>
      <c r="S229" s="183"/>
      <c r="T229" s="184"/>
      <c r="AT229" s="178" t="s">
        <v>144</v>
      </c>
      <c r="AU229" s="178" t="s">
        <v>84</v>
      </c>
      <c r="AV229" s="11" t="s">
        <v>84</v>
      </c>
      <c r="AW229" s="11" t="s">
        <v>35</v>
      </c>
      <c r="AX229" s="11" t="s">
        <v>74</v>
      </c>
      <c r="AY229" s="178" t="s">
        <v>131</v>
      </c>
    </row>
    <row r="230" s="1" customFormat="1" ht="20.4" customHeight="1">
      <c r="B230" s="160"/>
      <c r="C230" s="161" t="s">
        <v>348</v>
      </c>
      <c r="D230" s="161" t="s">
        <v>133</v>
      </c>
      <c r="E230" s="162" t="s">
        <v>327</v>
      </c>
      <c r="F230" s="163" t="s">
        <v>328</v>
      </c>
      <c r="G230" s="164" t="s">
        <v>214</v>
      </c>
      <c r="H230" s="165">
        <v>78.840000000000003</v>
      </c>
      <c r="I230" s="166"/>
      <c r="J230" s="167">
        <f>ROUND(I230*H230,2)</f>
        <v>0</v>
      </c>
      <c r="K230" s="163" t="s">
        <v>137</v>
      </c>
      <c r="L230" s="33"/>
      <c r="M230" s="168" t="s">
        <v>3</v>
      </c>
      <c r="N230" s="169" t="s">
        <v>45</v>
      </c>
      <c r="O230" s="63"/>
      <c r="P230" s="170">
        <f>O230*H230</f>
        <v>0</v>
      </c>
      <c r="Q230" s="170">
        <v>0</v>
      </c>
      <c r="R230" s="170">
        <f>Q230*H230</f>
        <v>0</v>
      </c>
      <c r="S230" s="170">
        <v>0</v>
      </c>
      <c r="T230" s="171">
        <f>S230*H230</f>
        <v>0</v>
      </c>
      <c r="AR230" s="15" t="s">
        <v>138</v>
      </c>
      <c r="AT230" s="15" t="s">
        <v>133</v>
      </c>
      <c r="AU230" s="15" t="s">
        <v>84</v>
      </c>
      <c r="AY230" s="15" t="s">
        <v>131</v>
      </c>
      <c r="BE230" s="172">
        <f>IF(N230="základní",J230,0)</f>
        <v>0</v>
      </c>
      <c r="BF230" s="172">
        <f>IF(N230="snížená",J230,0)</f>
        <v>0</v>
      </c>
      <c r="BG230" s="172">
        <f>IF(N230="zákl. přenesená",J230,0)</f>
        <v>0</v>
      </c>
      <c r="BH230" s="172">
        <f>IF(N230="sníž. přenesená",J230,0)</f>
        <v>0</v>
      </c>
      <c r="BI230" s="172">
        <f>IF(N230="nulová",J230,0)</f>
        <v>0</v>
      </c>
      <c r="BJ230" s="15" t="s">
        <v>82</v>
      </c>
      <c r="BK230" s="172">
        <f>ROUND(I230*H230,2)</f>
        <v>0</v>
      </c>
      <c r="BL230" s="15" t="s">
        <v>138</v>
      </c>
      <c r="BM230" s="15" t="s">
        <v>810</v>
      </c>
    </row>
    <row r="231" s="1" customFormat="1">
      <c r="B231" s="33"/>
      <c r="D231" s="173" t="s">
        <v>140</v>
      </c>
      <c r="F231" s="174" t="s">
        <v>330</v>
      </c>
      <c r="I231" s="106"/>
      <c r="L231" s="33"/>
      <c r="M231" s="175"/>
      <c r="N231" s="63"/>
      <c r="O231" s="63"/>
      <c r="P231" s="63"/>
      <c r="Q231" s="63"/>
      <c r="R231" s="63"/>
      <c r="S231" s="63"/>
      <c r="T231" s="64"/>
      <c r="AT231" s="15" t="s">
        <v>140</v>
      </c>
      <c r="AU231" s="15" t="s">
        <v>84</v>
      </c>
    </row>
    <row r="232" s="1" customFormat="1">
      <c r="B232" s="33"/>
      <c r="D232" s="173" t="s">
        <v>142</v>
      </c>
      <c r="F232" s="176" t="s">
        <v>331</v>
      </c>
      <c r="I232" s="106"/>
      <c r="L232" s="33"/>
      <c r="M232" s="175"/>
      <c r="N232" s="63"/>
      <c r="O232" s="63"/>
      <c r="P232" s="63"/>
      <c r="Q232" s="63"/>
      <c r="R232" s="63"/>
      <c r="S232" s="63"/>
      <c r="T232" s="64"/>
      <c r="AT232" s="15" t="s">
        <v>142</v>
      </c>
      <c r="AU232" s="15" t="s">
        <v>84</v>
      </c>
    </row>
    <row r="233" s="11" customFormat="1">
      <c r="B233" s="177"/>
      <c r="D233" s="173" t="s">
        <v>144</v>
      </c>
      <c r="E233" s="178" t="s">
        <v>3</v>
      </c>
      <c r="F233" s="179" t="s">
        <v>811</v>
      </c>
      <c r="H233" s="180">
        <v>78.840000000000003</v>
      </c>
      <c r="I233" s="181"/>
      <c r="L233" s="177"/>
      <c r="M233" s="182"/>
      <c r="N233" s="183"/>
      <c r="O233" s="183"/>
      <c r="P233" s="183"/>
      <c r="Q233" s="183"/>
      <c r="R233" s="183"/>
      <c r="S233" s="183"/>
      <c r="T233" s="184"/>
      <c r="AT233" s="178" t="s">
        <v>144</v>
      </c>
      <c r="AU233" s="178" t="s">
        <v>84</v>
      </c>
      <c r="AV233" s="11" t="s">
        <v>84</v>
      </c>
      <c r="AW233" s="11" t="s">
        <v>35</v>
      </c>
      <c r="AX233" s="11" t="s">
        <v>74</v>
      </c>
      <c r="AY233" s="178" t="s">
        <v>131</v>
      </c>
    </row>
    <row r="234" s="1" customFormat="1" ht="20.4" customHeight="1">
      <c r="B234" s="160"/>
      <c r="C234" s="185" t="s">
        <v>355</v>
      </c>
      <c r="D234" s="185" t="s">
        <v>335</v>
      </c>
      <c r="E234" s="186" t="s">
        <v>336</v>
      </c>
      <c r="F234" s="187" t="s">
        <v>337</v>
      </c>
      <c r="G234" s="188" t="s">
        <v>313</v>
      </c>
      <c r="H234" s="189">
        <v>131.66300000000001</v>
      </c>
      <c r="I234" s="190"/>
      <c r="J234" s="191">
        <f>ROUND(I234*H234,2)</f>
        <v>0</v>
      </c>
      <c r="K234" s="187" t="s">
        <v>137</v>
      </c>
      <c r="L234" s="192"/>
      <c r="M234" s="193" t="s">
        <v>3</v>
      </c>
      <c r="N234" s="194" t="s">
        <v>45</v>
      </c>
      <c r="O234" s="63"/>
      <c r="P234" s="170">
        <f>O234*H234</f>
        <v>0</v>
      </c>
      <c r="Q234" s="170">
        <v>0</v>
      </c>
      <c r="R234" s="170">
        <f>Q234*H234</f>
        <v>0</v>
      </c>
      <c r="S234" s="170">
        <v>0</v>
      </c>
      <c r="T234" s="171">
        <f>S234*H234</f>
        <v>0</v>
      </c>
      <c r="AR234" s="15" t="s">
        <v>183</v>
      </c>
      <c r="AT234" s="15" t="s">
        <v>335</v>
      </c>
      <c r="AU234" s="15" t="s">
        <v>84</v>
      </c>
      <c r="AY234" s="15" t="s">
        <v>131</v>
      </c>
      <c r="BE234" s="172">
        <f>IF(N234="základní",J234,0)</f>
        <v>0</v>
      </c>
      <c r="BF234" s="172">
        <f>IF(N234="snížená",J234,0)</f>
        <v>0</v>
      </c>
      <c r="BG234" s="172">
        <f>IF(N234="zákl. přenesená",J234,0)</f>
        <v>0</v>
      </c>
      <c r="BH234" s="172">
        <f>IF(N234="sníž. přenesená",J234,0)</f>
        <v>0</v>
      </c>
      <c r="BI234" s="172">
        <f>IF(N234="nulová",J234,0)</f>
        <v>0</v>
      </c>
      <c r="BJ234" s="15" t="s">
        <v>82</v>
      </c>
      <c r="BK234" s="172">
        <f>ROUND(I234*H234,2)</f>
        <v>0</v>
      </c>
      <c r="BL234" s="15" t="s">
        <v>138</v>
      </c>
      <c r="BM234" s="15" t="s">
        <v>812</v>
      </c>
    </row>
    <row r="235" s="1" customFormat="1">
      <c r="B235" s="33"/>
      <c r="D235" s="173" t="s">
        <v>140</v>
      </c>
      <c r="F235" s="174" t="s">
        <v>337</v>
      </c>
      <c r="I235" s="106"/>
      <c r="L235" s="33"/>
      <c r="M235" s="175"/>
      <c r="N235" s="63"/>
      <c r="O235" s="63"/>
      <c r="P235" s="63"/>
      <c r="Q235" s="63"/>
      <c r="R235" s="63"/>
      <c r="S235" s="63"/>
      <c r="T235" s="64"/>
      <c r="AT235" s="15" t="s">
        <v>140</v>
      </c>
      <c r="AU235" s="15" t="s">
        <v>84</v>
      </c>
    </row>
    <row r="236" s="11" customFormat="1">
      <c r="B236" s="177"/>
      <c r="D236" s="173" t="s">
        <v>144</v>
      </c>
      <c r="E236" s="178" t="s">
        <v>3</v>
      </c>
      <c r="F236" s="179" t="s">
        <v>811</v>
      </c>
      <c r="H236" s="180">
        <v>78.840000000000003</v>
      </c>
      <c r="I236" s="181"/>
      <c r="L236" s="177"/>
      <c r="M236" s="182"/>
      <c r="N236" s="183"/>
      <c r="O236" s="183"/>
      <c r="P236" s="183"/>
      <c r="Q236" s="183"/>
      <c r="R236" s="183"/>
      <c r="S236" s="183"/>
      <c r="T236" s="184"/>
      <c r="AT236" s="178" t="s">
        <v>144</v>
      </c>
      <c r="AU236" s="178" t="s">
        <v>84</v>
      </c>
      <c r="AV236" s="11" t="s">
        <v>84</v>
      </c>
      <c r="AW236" s="11" t="s">
        <v>35</v>
      </c>
      <c r="AX236" s="11" t="s">
        <v>74</v>
      </c>
      <c r="AY236" s="178" t="s">
        <v>131</v>
      </c>
    </row>
    <row r="237" s="11" customFormat="1">
      <c r="B237" s="177"/>
      <c r="D237" s="173" t="s">
        <v>144</v>
      </c>
      <c r="F237" s="179" t="s">
        <v>813</v>
      </c>
      <c r="H237" s="180">
        <v>131.66300000000001</v>
      </c>
      <c r="I237" s="181"/>
      <c r="L237" s="177"/>
      <c r="M237" s="182"/>
      <c r="N237" s="183"/>
      <c r="O237" s="183"/>
      <c r="P237" s="183"/>
      <c r="Q237" s="183"/>
      <c r="R237" s="183"/>
      <c r="S237" s="183"/>
      <c r="T237" s="184"/>
      <c r="AT237" s="178" t="s">
        <v>144</v>
      </c>
      <c r="AU237" s="178" t="s">
        <v>84</v>
      </c>
      <c r="AV237" s="11" t="s">
        <v>84</v>
      </c>
      <c r="AW237" s="11" t="s">
        <v>4</v>
      </c>
      <c r="AX237" s="11" t="s">
        <v>82</v>
      </c>
      <c r="AY237" s="178" t="s">
        <v>131</v>
      </c>
    </row>
    <row r="238" s="1" customFormat="1" ht="20.4" customHeight="1">
      <c r="B238" s="160"/>
      <c r="C238" s="161" t="s">
        <v>362</v>
      </c>
      <c r="D238" s="161" t="s">
        <v>133</v>
      </c>
      <c r="E238" s="162" t="s">
        <v>341</v>
      </c>
      <c r="F238" s="163" t="s">
        <v>342</v>
      </c>
      <c r="G238" s="164" t="s">
        <v>136</v>
      </c>
      <c r="H238" s="165">
        <v>473.39999999999998</v>
      </c>
      <c r="I238" s="166"/>
      <c r="J238" s="167">
        <f>ROUND(I238*H238,2)</f>
        <v>0</v>
      </c>
      <c r="K238" s="163" t="s">
        <v>137</v>
      </c>
      <c r="L238" s="33"/>
      <c r="M238" s="168" t="s">
        <v>3</v>
      </c>
      <c r="N238" s="169" t="s">
        <v>45</v>
      </c>
      <c r="O238" s="63"/>
      <c r="P238" s="170">
        <f>O238*H238</f>
        <v>0</v>
      </c>
      <c r="Q238" s="170">
        <v>0</v>
      </c>
      <c r="R238" s="170">
        <f>Q238*H238</f>
        <v>0</v>
      </c>
      <c r="S238" s="170">
        <v>0</v>
      </c>
      <c r="T238" s="171">
        <f>S238*H238</f>
        <v>0</v>
      </c>
      <c r="AR238" s="15" t="s">
        <v>138</v>
      </c>
      <c r="AT238" s="15" t="s">
        <v>133</v>
      </c>
      <c r="AU238" s="15" t="s">
        <v>84</v>
      </c>
      <c r="AY238" s="15" t="s">
        <v>131</v>
      </c>
      <c r="BE238" s="172">
        <f>IF(N238="základní",J238,0)</f>
        <v>0</v>
      </c>
      <c r="BF238" s="172">
        <f>IF(N238="snížená",J238,0)</f>
        <v>0</v>
      </c>
      <c r="BG238" s="172">
        <f>IF(N238="zákl. přenesená",J238,0)</f>
        <v>0</v>
      </c>
      <c r="BH238" s="172">
        <f>IF(N238="sníž. přenesená",J238,0)</f>
        <v>0</v>
      </c>
      <c r="BI238" s="172">
        <f>IF(N238="nulová",J238,0)</f>
        <v>0</v>
      </c>
      <c r="BJ238" s="15" t="s">
        <v>82</v>
      </c>
      <c r="BK238" s="172">
        <f>ROUND(I238*H238,2)</f>
        <v>0</v>
      </c>
      <c r="BL238" s="15" t="s">
        <v>138</v>
      </c>
      <c r="BM238" s="15" t="s">
        <v>814</v>
      </c>
    </row>
    <row r="239" s="1" customFormat="1">
      <c r="B239" s="33"/>
      <c r="D239" s="173" t="s">
        <v>140</v>
      </c>
      <c r="F239" s="174" t="s">
        <v>344</v>
      </c>
      <c r="I239" s="106"/>
      <c r="L239" s="33"/>
      <c r="M239" s="175"/>
      <c r="N239" s="63"/>
      <c r="O239" s="63"/>
      <c r="P239" s="63"/>
      <c r="Q239" s="63"/>
      <c r="R239" s="63"/>
      <c r="S239" s="63"/>
      <c r="T239" s="64"/>
      <c r="AT239" s="15" t="s">
        <v>140</v>
      </c>
      <c r="AU239" s="15" t="s">
        <v>84</v>
      </c>
    </row>
    <row r="240" s="1" customFormat="1">
      <c r="B240" s="33"/>
      <c r="D240" s="173" t="s">
        <v>142</v>
      </c>
      <c r="F240" s="176" t="s">
        <v>345</v>
      </c>
      <c r="I240" s="106"/>
      <c r="L240" s="33"/>
      <c r="M240" s="175"/>
      <c r="N240" s="63"/>
      <c r="O240" s="63"/>
      <c r="P240" s="63"/>
      <c r="Q240" s="63"/>
      <c r="R240" s="63"/>
      <c r="S240" s="63"/>
      <c r="T240" s="64"/>
      <c r="AT240" s="15" t="s">
        <v>142</v>
      </c>
      <c r="AU240" s="15" t="s">
        <v>84</v>
      </c>
    </row>
    <row r="241" s="11" customFormat="1">
      <c r="B241" s="177"/>
      <c r="D241" s="173" t="s">
        <v>144</v>
      </c>
      <c r="E241" s="178" t="s">
        <v>3</v>
      </c>
      <c r="F241" s="179" t="s">
        <v>815</v>
      </c>
      <c r="H241" s="180">
        <v>473.39999999999998</v>
      </c>
      <c r="I241" s="181"/>
      <c r="L241" s="177"/>
      <c r="M241" s="182"/>
      <c r="N241" s="183"/>
      <c r="O241" s="183"/>
      <c r="P241" s="183"/>
      <c r="Q241" s="183"/>
      <c r="R241" s="183"/>
      <c r="S241" s="183"/>
      <c r="T241" s="184"/>
      <c r="AT241" s="178" t="s">
        <v>144</v>
      </c>
      <c r="AU241" s="178" t="s">
        <v>84</v>
      </c>
      <c r="AV241" s="11" t="s">
        <v>84</v>
      </c>
      <c r="AW241" s="11" t="s">
        <v>35</v>
      </c>
      <c r="AX241" s="11" t="s">
        <v>82</v>
      </c>
      <c r="AY241" s="178" t="s">
        <v>131</v>
      </c>
    </row>
    <row r="242" s="10" customFormat="1" ht="22.8" customHeight="1">
      <c r="B242" s="147"/>
      <c r="D242" s="148" t="s">
        <v>73</v>
      </c>
      <c r="E242" s="158" t="s">
        <v>84</v>
      </c>
      <c r="F242" s="158" t="s">
        <v>347</v>
      </c>
      <c r="I242" s="150"/>
      <c r="J242" s="159">
        <f>BK242</f>
        <v>0</v>
      </c>
      <c r="L242" s="147"/>
      <c r="M242" s="152"/>
      <c r="N242" s="153"/>
      <c r="O242" s="153"/>
      <c r="P242" s="154">
        <f>SUM(P243:P244)</f>
        <v>0</v>
      </c>
      <c r="Q242" s="153"/>
      <c r="R242" s="154">
        <f>SUM(R243:R244)</f>
        <v>29.227529999999998</v>
      </c>
      <c r="S242" s="153"/>
      <c r="T242" s="155">
        <f>SUM(T243:T244)</f>
        <v>0</v>
      </c>
      <c r="AR242" s="148" t="s">
        <v>82</v>
      </c>
      <c r="AT242" s="156" t="s">
        <v>73</v>
      </c>
      <c r="AU242" s="156" t="s">
        <v>82</v>
      </c>
      <c r="AY242" s="148" t="s">
        <v>131</v>
      </c>
      <c r="BK242" s="157">
        <f>SUM(BK243:BK244)</f>
        <v>0</v>
      </c>
    </row>
    <row r="243" s="1" customFormat="1" ht="20.4" customHeight="1">
      <c r="B243" s="160"/>
      <c r="C243" s="161" t="s">
        <v>369</v>
      </c>
      <c r="D243" s="161" t="s">
        <v>133</v>
      </c>
      <c r="E243" s="162" t="s">
        <v>349</v>
      </c>
      <c r="F243" s="163" t="s">
        <v>350</v>
      </c>
      <c r="G243" s="164" t="s">
        <v>186</v>
      </c>
      <c r="H243" s="165">
        <v>129</v>
      </c>
      <c r="I243" s="166"/>
      <c r="J243" s="167">
        <f>ROUND(I243*H243,2)</f>
        <v>0</v>
      </c>
      <c r="K243" s="163" t="s">
        <v>137</v>
      </c>
      <c r="L243" s="33"/>
      <c r="M243" s="168" t="s">
        <v>3</v>
      </c>
      <c r="N243" s="169" t="s">
        <v>45</v>
      </c>
      <c r="O243" s="63"/>
      <c r="P243" s="170">
        <f>O243*H243</f>
        <v>0</v>
      </c>
      <c r="Q243" s="170">
        <v>0.22656999999999999</v>
      </c>
      <c r="R243" s="170">
        <f>Q243*H243</f>
        <v>29.227529999999998</v>
      </c>
      <c r="S243" s="170">
        <v>0</v>
      </c>
      <c r="T243" s="171">
        <f>S243*H243</f>
        <v>0</v>
      </c>
      <c r="AR243" s="15" t="s">
        <v>138</v>
      </c>
      <c r="AT243" s="15" t="s">
        <v>133</v>
      </c>
      <c r="AU243" s="15" t="s">
        <v>84</v>
      </c>
      <c r="AY243" s="15" t="s">
        <v>131</v>
      </c>
      <c r="BE243" s="172">
        <f>IF(N243="základní",J243,0)</f>
        <v>0</v>
      </c>
      <c r="BF243" s="172">
        <f>IF(N243="snížená",J243,0)</f>
        <v>0</v>
      </c>
      <c r="BG243" s="172">
        <f>IF(N243="zákl. přenesená",J243,0)</f>
        <v>0</v>
      </c>
      <c r="BH243" s="172">
        <f>IF(N243="sníž. přenesená",J243,0)</f>
        <v>0</v>
      </c>
      <c r="BI243" s="172">
        <f>IF(N243="nulová",J243,0)</f>
        <v>0</v>
      </c>
      <c r="BJ243" s="15" t="s">
        <v>82</v>
      </c>
      <c r="BK243" s="172">
        <f>ROUND(I243*H243,2)</f>
        <v>0</v>
      </c>
      <c r="BL243" s="15" t="s">
        <v>138</v>
      </c>
      <c r="BM243" s="15" t="s">
        <v>816</v>
      </c>
    </row>
    <row r="244" s="1" customFormat="1">
      <c r="B244" s="33"/>
      <c r="D244" s="173" t="s">
        <v>140</v>
      </c>
      <c r="F244" s="174" t="s">
        <v>352</v>
      </c>
      <c r="I244" s="106"/>
      <c r="L244" s="33"/>
      <c r="M244" s="175"/>
      <c r="N244" s="63"/>
      <c r="O244" s="63"/>
      <c r="P244" s="63"/>
      <c r="Q244" s="63"/>
      <c r="R244" s="63"/>
      <c r="S244" s="63"/>
      <c r="T244" s="64"/>
      <c r="AT244" s="15" t="s">
        <v>140</v>
      </c>
      <c r="AU244" s="15" t="s">
        <v>84</v>
      </c>
    </row>
    <row r="245" s="10" customFormat="1" ht="22.8" customHeight="1">
      <c r="B245" s="147"/>
      <c r="D245" s="148" t="s">
        <v>73</v>
      </c>
      <c r="E245" s="158" t="s">
        <v>138</v>
      </c>
      <c r="F245" s="158" t="s">
        <v>354</v>
      </c>
      <c r="I245" s="150"/>
      <c r="J245" s="159">
        <f>BK245</f>
        <v>0</v>
      </c>
      <c r="L245" s="147"/>
      <c r="M245" s="152"/>
      <c r="N245" s="153"/>
      <c r="O245" s="153"/>
      <c r="P245" s="154">
        <f>SUM(P246:P267)</f>
        <v>0</v>
      </c>
      <c r="Q245" s="153"/>
      <c r="R245" s="154">
        <f>SUM(R246:R267)</f>
        <v>3.1564500000000004</v>
      </c>
      <c r="S245" s="153"/>
      <c r="T245" s="155">
        <f>SUM(T246:T267)</f>
        <v>0</v>
      </c>
      <c r="AR245" s="148" t="s">
        <v>82</v>
      </c>
      <c r="AT245" s="156" t="s">
        <v>73</v>
      </c>
      <c r="AU245" s="156" t="s">
        <v>82</v>
      </c>
      <c r="AY245" s="148" t="s">
        <v>131</v>
      </c>
      <c r="BK245" s="157">
        <f>SUM(BK246:BK267)</f>
        <v>0</v>
      </c>
    </row>
    <row r="246" s="1" customFormat="1" ht="20.4" customHeight="1">
      <c r="B246" s="160"/>
      <c r="C246" s="161" t="s">
        <v>373</v>
      </c>
      <c r="D246" s="161" t="s">
        <v>133</v>
      </c>
      <c r="E246" s="162" t="s">
        <v>356</v>
      </c>
      <c r="F246" s="163" t="s">
        <v>357</v>
      </c>
      <c r="G246" s="164" t="s">
        <v>214</v>
      </c>
      <c r="H246" s="165">
        <v>15.48</v>
      </c>
      <c r="I246" s="166"/>
      <c r="J246" s="167">
        <f>ROUND(I246*H246,2)</f>
        <v>0</v>
      </c>
      <c r="K246" s="163" t="s">
        <v>137</v>
      </c>
      <c r="L246" s="33"/>
      <c r="M246" s="168" t="s">
        <v>3</v>
      </c>
      <c r="N246" s="169" t="s">
        <v>45</v>
      </c>
      <c r="O246" s="63"/>
      <c r="P246" s="170">
        <f>O246*H246</f>
        <v>0</v>
      </c>
      <c r="Q246" s="170">
        <v>0</v>
      </c>
      <c r="R246" s="170">
        <f>Q246*H246</f>
        <v>0</v>
      </c>
      <c r="S246" s="170">
        <v>0</v>
      </c>
      <c r="T246" s="171">
        <f>S246*H246</f>
        <v>0</v>
      </c>
      <c r="AR246" s="15" t="s">
        <v>138</v>
      </c>
      <c r="AT246" s="15" t="s">
        <v>133</v>
      </c>
      <c r="AU246" s="15" t="s">
        <v>84</v>
      </c>
      <c r="AY246" s="15" t="s">
        <v>131</v>
      </c>
      <c r="BE246" s="172">
        <f>IF(N246="základní",J246,0)</f>
        <v>0</v>
      </c>
      <c r="BF246" s="172">
        <f>IF(N246="snížená",J246,0)</f>
        <v>0</v>
      </c>
      <c r="BG246" s="172">
        <f>IF(N246="zákl. přenesená",J246,0)</f>
        <v>0</v>
      </c>
      <c r="BH246" s="172">
        <f>IF(N246="sníž. přenesená",J246,0)</f>
        <v>0</v>
      </c>
      <c r="BI246" s="172">
        <f>IF(N246="nulová",J246,0)</f>
        <v>0</v>
      </c>
      <c r="BJ246" s="15" t="s">
        <v>82</v>
      </c>
      <c r="BK246" s="172">
        <f>ROUND(I246*H246,2)</f>
        <v>0</v>
      </c>
      <c r="BL246" s="15" t="s">
        <v>138</v>
      </c>
      <c r="BM246" s="15" t="s">
        <v>817</v>
      </c>
    </row>
    <row r="247" s="1" customFormat="1">
      <c r="B247" s="33"/>
      <c r="D247" s="173" t="s">
        <v>140</v>
      </c>
      <c r="F247" s="174" t="s">
        <v>359</v>
      </c>
      <c r="I247" s="106"/>
      <c r="L247" s="33"/>
      <c r="M247" s="175"/>
      <c r="N247" s="63"/>
      <c r="O247" s="63"/>
      <c r="P247" s="63"/>
      <c r="Q247" s="63"/>
      <c r="R247" s="63"/>
      <c r="S247" s="63"/>
      <c r="T247" s="64"/>
      <c r="AT247" s="15" t="s">
        <v>140</v>
      </c>
      <c r="AU247" s="15" t="s">
        <v>84</v>
      </c>
    </row>
    <row r="248" s="1" customFormat="1">
      <c r="B248" s="33"/>
      <c r="D248" s="173" t="s">
        <v>142</v>
      </c>
      <c r="F248" s="176" t="s">
        <v>360</v>
      </c>
      <c r="I248" s="106"/>
      <c r="L248" s="33"/>
      <c r="M248" s="175"/>
      <c r="N248" s="63"/>
      <c r="O248" s="63"/>
      <c r="P248" s="63"/>
      <c r="Q248" s="63"/>
      <c r="R248" s="63"/>
      <c r="S248" s="63"/>
      <c r="T248" s="64"/>
      <c r="AT248" s="15" t="s">
        <v>142</v>
      </c>
      <c r="AU248" s="15" t="s">
        <v>84</v>
      </c>
    </row>
    <row r="249" s="11" customFormat="1">
      <c r="B249" s="177"/>
      <c r="D249" s="173" t="s">
        <v>144</v>
      </c>
      <c r="E249" s="178" t="s">
        <v>3</v>
      </c>
      <c r="F249" s="179" t="s">
        <v>818</v>
      </c>
      <c r="H249" s="180">
        <v>15.48</v>
      </c>
      <c r="I249" s="181"/>
      <c r="L249" s="177"/>
      <c r="M249" s="182"/>
      <c r="N249" s="183"/>
      <c r="O249" s="183"/>
      <c r="P249" s="183"/>
      <c r="Q249" s="183"/>
      <c r="R249" s="183"/>
      <c r="S249" s="183"/>
      <c r="T249" s="184"/>
      <c r="AT249" s="178" t="s">
        <v>144</v>
      </c>
      <c r="AU249" s="178" t="s">
        <v>84</v>
      </c>
      <c r="AV249" s="11" t="s">
        <v>84</v>
      </c>
      <c r="AW249" s="11" t="s">
        <v>35</v>
      </c>
      <c r="AX249" s="11" t="s">
        <v>82</v>
      </c>
      <c r="AY249" s="178" t="s">
        <v>131</v>
      </c>
    </row>
    <row r="250" s="1" customFormat="1" ht="20.4" customHeight="1">
      <c r="B250" s="160"/>
      <c r="C250" s="161" t="s">
        <v>378</v>
      </c>
      <c r="D250" s="161" t="s">
        <v>133</v>
      </c>
      <c r="E250" s="162" t="s">
        <v>819</v>
      </c>
      <c r="F250" s="163" t="s">
        <v>820</v>
      </c>
      <c r="G250" s="164" t="s">
        <v>136</v>
      </c>
      <c r="H250" s="165">
        <v>1488</v>
      </c>
      <c r="I250" s="166"/>
      <c r="J250" s="167">
        <f>ROUND(I250*H250,2)</f>
        <v>0</v>
      </c>
      <c r="K250" s="163" t="s">
        <v>137</v>
      </c>
      <c r="L250" s="33"/>
      <c r="M250" s="168" t="s">
        <v>3</v>
      </c>
      <c r="N250" s="169" t="s">
        <v>45</v>
      </c>
      <c r="O250" s="63"/>
      <c r="P250" s="170">
        <f>O250*H250</f>
        <v>0</v>
      </c>
      <c r="Q250" s="170">
        <v>0</v>
      </c>
      <c r="R250" s="170">
        <f>Q250*H250</f>
        <v>0</v>
      </c>
      <c r="S250" s="170">
        <v>0</v>
      </c>
      <c r="T250" s="171">
        <f>S250*H250</f>
        <v>0</v>
      </c>
      <c r="AR250" s="15" t="s">
        <v>138</v>
      </c>
      <c r="AT250" s="15" t="s">
        <v>133</v>
      </c>
      <c r="AU250" s="15" t="s">
        <v>84</v>
      </c>
      <c r="AY250" s="15" t="s">
        <v>131</v>
      </c>
      <c r="BE250" s="172">
        <f>IF(N250="základní",J250,0)</f>
        <v>0</v>
      </c>
      <c r="BF250" s="172">
        <f>IF(N250="snížená",J250,0)</f>
        <v>0</v>
      </c>
      <c r="BG250" s="172">
        <f>IF(N250="zákl. přenesená",J250,0)</f>
        <v>0</v>
      </c>
      <c r="BH250" s="172">
        <f>IF(N250="sníž. přenesená",J250,0)</f>
        <v>0</v>
      </c>
      <c r="BI250" s="172">
        <f>IF(N250="nulová",J250,0)</f>
        <v>0</v>
      </c>
      <c r="BJ250" s="15" t="s">
        <v>82</v>
      </c>
      <c r="BK250" s="172">
        <f>ROUND(I250*H250,2)</f>
        <v>0</v>
      </c>
      <c r="BL250" s="15" t="s">
        <v>138</v>
      </c>
      <c r="BM250" s="15" t="s">
        <v>821</v>
      </c>
    </row>
    <row r="251" s="1" customFormat="1">
      <c r="B251" s="33"/>
      <c r="D251" s="173" t="s">
        <v>140</v>
      </c>
      <c r="F251" s="174" t="s">
        <v>822</v>
      </c>
      <c r="I251" s="106"/>
      <c r="L251" s="33"/>
      <c r="M251" s="175"/>
      <c r="N251" s="63"/>
      <c r="O251" s="63"/>
      <c r="P251" s="63"/>
      <c r="Q251" s="63"/>
      <c r="R251" s="63"/>
      <c r="S251" s="63"/>
      <c r="T251" s="64"/>
      <c r="AT251" s="15" t="s">
        <v>140</v>
      </c>
      <c r="AU251" s="15" t="s">
        <v>84</v>
      </c>
    </row>
    <row r="252" s="1" customFormat="1">
      <c r="B252" s="33"/>
      <c r="D252" s="173" t="s">
        <v>142</v>
      </c>
      <c r="F252" s="176" t="s">
        <v>823</v>
      </c>
      <c r="I252" s="106"/>
      <c r="L252" s="33"/>
      <c r="M252" s="175"/>
      <c r="N252" s="63"/>
      <c r="O252" s="63"/>
      <c r="P252" s="63"/>
      <c r="Q252" s="63"/>
      <c r="R252" s="63"/>
      <c r="S252" s="63"/>
      <c r="T252" s="64"/>
      <c r="AT252" s="15" t="s">
        <v>142</v>
      </c>
      <c r="AU252" s="15" t="s">
        <v>84</v>
      </c>
    </row>
    <row r="253" s="11" customFormat="1">
      <c r="B253" s="177"/>
      <c r="D253" s="173" t="s">
        <v>144</v>
      </c>
      <c r="E253" s="178" t="s">
        <v>3</v>
      </c>
      <c r="F253" s="179" t="s">
        <v>748</v>
      </c>
      <c r="H253" s="180">
        <v>297.60000000000002</v>
      </c>
      <c r="I253" s="181"/>
      <c r="L253" s="177"/>
      <c r="M253" s="182"/>
      <c r="N253" s="183"/>
      <c r="O253" s="183"/>
      <c r="P253" s="183"/>
      <c r="Q253" s="183"/>
      <c r="R253" s="183"/>
      <c r="S253" s="183"/>
      <c r="T253" s="184"/>
      <c r="AT253" s="178" t="s">
        <v>144</v>
      </c>
      <c r="AU253" s="178" t="s">
        <v>84</v>
      </c>
      <c r="AV253" s="11" t="s">
        <v>84</v>
      </c>
      <c r="AW253" s="11" t="s">
        <v>35</v>
      </c>
      <c r="AX253" s="11" t="s">
        <v>82</v>
      </c>
      <c r="AY253" s="178" t="s">
        <v>131</v>
      </c>
    </row>
    <row r="254" s="11" customFormat="1">
      <c r="B254" s="177"/>
      <c r="D254" s="173" t="s">
        <v>144</v>
      </c>
      <c r="F254" s="179" t="s">
        <v>824</v>
      </c>
      <c r="H254" s="180">
        <v>1488</v>
      </c>
      <c r="I254" s="181"/>
      <c r="L254" s="177"/>
      <c r="M254" s="182"/>
      <c r="N254" s="183"/>
      <c r="O254" s="183"/>
      <c r="P254" s="183"/>
      <c r="Q254" s="183"/>
      <c r="R254" s="183"/>
      <c r="S254" s="183"/>
      <c r="T254" s="184"/>
      <c r="AT254" s="178" t="s">
        <v>144</v>
      </c>
      <c r="AU254" s="178" t="s">
        <v>84</v>
      </c>
      <c r="AV254" s="11" t="s">
        <v>84</v>
      </c>
      <c r="AW254" s="11" t="s">
        <v>4</v>
      </c>
      <c r="AX254" s="11" t="s">
        <v>82</v>
      </c>
      <c r="AY254" s="178" t="s">
        <v>131</v>
      </c>
    </row>
    <row r="255" s="1" customFormat="1" ht="20.4" customHeight="1">
      <c r="B255" s="160"/>
      <c r="C255" s="161" t="s">
        <v>382</v>
      </c>
      <c r="D255" s="161" t="s">
        <v>133</v>
      </c>
      <c r="E255" s="162" t="s">
        <v>363</v>
      </c>
      <c r="F255" s="163" t="s">
        <v>364</v>
      </c>
      <c r="G255" s="164" t="s">
        <v>365</v>
      </c>
      <c r="H255" s="165">
        <v>12</v>
      </c>
      <c r="I255" s="166"/>
      <c r="J255" s="167">
        <f>ROUND(I255*H255,2)</f>
        <v>0</v>
      </c>
      <c r="K255" s="163" t="s">
        <v>137</v>
      </c>
      <c r="L255" s="33"/>
      <c r="M255" s="168" t="s">
        <v>3</v>
      </c>
      <c r="N255" s="169" t="s">
        <v>45</v>
      </c>
      <c r="O255" s="63"/>
      <c r="P255" s="170">
        <f>O255*H255</f>
        <v>0</v>
      </c>
      <c r="Q255" s="170">
        <v>0.0066</v>
      </c>
      <c r="R255" s="170">
        <f>Q255*H255</f>
        <v>0.079199999999999993</v>
      </c>
      <c r="S255" s="170">
        <v>0</v>
      </c>
      <c r="T255" s="171">
        <f>S255*H255</f>
        <v>0</v>
      </c>
      <c r="AR255" s="15" t="s">
        <v>138</v>
      </c>
      <c r="AT255" s="15" t="s">
        <v>133</v>
      </c>
      <c r="AU255" s="15" t="s">
        <v>84</v>
      </c>
      <c r="AY255" s="15" t="s">
        <v>131</v>
      </c>
      <c r="BE255" s="172">
        <f>IF(N255="základní",J255,0)</f>
        <v>0</v>
      </c>
      <c r="BF255" s="172">
        <f>IF(N255="snížená",J255,0)</f>
        <v>0</v>
      </c>
      <c r="BG255" s="172">
        <f>IF(N255="zákl. přenesená",J255,0)</f>
        <v>0</v>
      </c>
      <c r="BH255" s="172">
        <f>IF(N255="sníž. přenesená",J255,0)</f>
        <v>0</v>
      </c>
      <c r="BI255" s="172">
        <f>IF(N255="nulová",J255,0)</f>
        <v>0</v>
      </c>
      <c r="BJ255" s="15" t="s">
        <v>82</v>
      </c>
      <c r="BK255" s="172">
        <f>ROUND(I255*H255,2)</f>
        <v>0</v>
      </c>
      <c r="BL255" s="15" t="s">
        <v>138</v>
      </c>
      <c r="BM255" s="15" t="s">
        <v>825</v>
      </c>
    </row>
    <row r="256" s="1" customFormat="1">
      <c r="B256" s="33"/>
      <c r="D256" s="173" t="s">
        <v>140</v>
      </c>
      <c r="F256" s="174" t="s">
        <v>367</v>
      </c>
      <c r="I256" s="106"/>
      <c r="L256" s="33"/>
      <c r="M256" s="175"/>
      <c r="N256" s="63"/>
      <c r="O256" s="63"/>
      <c r="P256" s="63"/>
      <c r="Q256" s="63"/>
      <c r="R256" s="63"/>
      <c r="S256" s="63"/>
      <c r="T256" s="64"/>
      <c r="AT256" s="15" t="s">
        <v>140</v>
      </c>
      <c r="AU256" s="15" t="s">
        <v>84</v>
      </c>
    </row>
    <row r="257" s="1" customFormat="1">
      <c r="B257" s="33"/>
      <c r="D257" s="173" t="s">
        <v>142</v>
      </c>
      <c r="F257" s="176" t="s">
        <v>368</v>
      </c>
      <c r="I257" s="106"/>
      <c r="L257" s="33"/>
      <c r="M257" s="175"/>
      <c r="N257" s="63"/>
      <c r="O257" s="63"/>
      <c r="P257" s="63"/>
      <c r="Q257" s="63"/>
      <c r="R257" s="63"/>
      <c r="S257" s="63"/>
      <c r="T257" s="64"/>
      <c r="AT257" s="15" t="s">
        <v>142</v>
      </c>
      <c r="AU257" s="15" t="s">
        <v>84</v>
      </c>
    </row>
    <row r="258" s="1" customFormat="1" ht="20.4" customHeight="1">
      <c r="B258" s="160"/>
      <c r="C258" s="185" t="s">
        <v>385</v>
      </c>
      <c r="D258" s="185" t="s">
        <v>335</v>
      </c>
      <c r="E258" s="186" t="s">
        <v>370</v>
      </c>
      <c r="F258" s="187" t="s">
        <v>371</v>
      </c>
      <c r="G258" s="188" t="s">
        <v>365</v>
      </c>
      <c r="H258" s="189">
        <v>2</v>
      </c>
      <c r="I258" s="190"/>
      <c r="J258" s="191">
        <f>ROUND(I258*H258,2)</f>
        <v>0</v>
      </c>
      <c r="K258" s="187" t="s">
        <v>137</v>
      </c>
      <c r="L258" s="192"/>
      <c r="M258" s="193" t="s">
        <v>3</v>
      </c>
      <c r="N258" s="194" t="s">
        <v>45</v>
      </c>
      <c r="O258" s="63"/>
      <c r="P258" s="170">
        <f>O258*H258</f>
        <v>0</v>
      </c>
      <c r="Q258" s="170">
        <v>0.027</v>
      </c>
      <c r="R258" s="170">
        <f>Q258*H258</f>
        <v>0.053999999999999999</v>
      </c>
      <c r="S258" s="170">
        <v>0</v>
      </c>
      <c r="T258" s="171">
        <f>S258*H258</f>
        <v>0</v>
      </c>
      <c r="AR258" s="15" t="s">
        <v>183</v>
      </c>
      <c r="AT258" s="15" t="s">
        <v>335</v>
      </c>
      <c r="AU258" s="15" t="s">
        <v>84</v>
      </c>
      <c r="AY258" s="15" t="s">
        <v>131</v>
      </c>
      <c r="BE258" s="172">
        <f>IF(N258="základní",J258,0)</f>
        <v>0</v>
      </c>
      <c r="BF258" s="172">
        <f>IF(N258="snížená",J258,0)</f>
        <v>0</v>
      </c>
      <c r="BG258" s="172">
        <f>IF(N258="zákl. přenesená",J258,0)</f>
        <v>0</v>
      </c>
      <c r="BH258" s="172">
        <f>IF(N258="sníž. přenesená",J258,0)</f>
        <v>0</v>
      </c>
      <c r="BI258" s="172">
        <f>IF(N258="nulová",J258,0)</f>
        <v>0</v>
      </c>
      <c r="BJ258" s="15" t="s">
        <v>82</v>
      </c>
      <c r="BK258" s="172">
        <f>ROUND(I258*H258,2)</f>
        <v>0</v>
      </c>
      <c r="BL258" s="15" t="s">
        <v>138</v>
      </c>
      <c r="BM258" s="15" t="s">
        <v>826</v>
      </c>
    </row>
    <row r="259" s="1" customFormat="1">
      <c r="B259" s="33"/>
      <c r="D259" s="173" t="s">
        <v>140</v>
      </c>
      <c r="F259" s="174" t="s">
        <v>371</v>
      </c>
      <c r="I259" s="106"/>
      <c r="L259" s="33"/>
      <c r="M259" s="175"/>
      <c r="N259" s="63"/>
      <c r="O259" s="63"/>
      <c r="P259" s="63"/>
      <c r="Q259" s="63"/>
      <c r="R259" s="63"/>
      <c r="S259" s="63"/>
      <c r="T259" s="64"/>
      <c r="AT259" s="15" t="s">
        <v>140</v>
      </c>
      <c r="AU259" s="15" t="s">
        <v>84</v>
      </c>
    </row>
    <row r="260" s="1" customFormat="1" ht="14.4" customHeight="1">
      <c r="B260" s="160"/>
      <c r="C260" s="185" t="s">
        <v>389</v>
      </c>
      <c r="D260" s="185" t="s">
        <v>335</v>
      </c>
      <c r="E260" s="186" t="s">
        <v>379</v>
      </c>
      <c r="F260" s="187" t="s">
        <v>375</v>
      </c>
      <c r="G260" s="188" t="s">
        <v>365</v>
      </c>
      <c r="H260" s="189">
        <v>5</v>
      </c>
      <c r="I260" s="190"/>
      <c r="J260" s="191">
        <f>ROUND(I260*H260,2)</f>
        <v>0</v>
      </c>
      <c r="K260" s="187" t="s">
        <v>3</v>
      </c>
      <c r="L260" s="192"/>
      <c r="M260" s="193" t="s">
        <v>3</v>
      </c>
      <c r="N260" s="194" t="s">
        <v>45</v>
      </c>
      <c r="O260" s="63"/>
      <c r="P260" s="170">
        <f>O260*H260</f>
        <v>0</v>
      </c>
      <c r="Q260" s="170">
        <v>0.050999999999999997</v>
      </c>
      <c r="R260" s="170">
        <f>Q260*H260</f>
        <v>0.255</v>
      </c>
      <c r="S260" s="170">
        <v>0</v>
      </c>
      <c r="T260" s="171">
        <f>S260*H260</f>
        <v>0</v>
      </c>
      <c r="AR260" s="15" t="s">
        <v>183</v>
      </c>
      <c r="AT260" s="15" t="s">
        <v>335</v>
      </c>
      <c r="AU260" s="15" t="s">
        <v>84</v>
      </c>
      <c r="AY260" s="15" t="s">
        <v>131</v>
      </c>
      <c r="BE260" s="172">
        <f>IF(N260="základní",J260,0)</f>
        <v>0</v>
      </c>
      <c r="BF260" s="172">
        <f>IF(N260="snížená",J260,0)</f>
        <v>0</v>
      </c>
      <c r="BG260" s="172">
        <f>IF(N260="zákl. přenesená",J260,0)</f>
        <v>0</v>
      </c>
      <c r="BH260" s="172">
        <f>IF(N260="sníž. přenesená",J260,0)</f>
        <v>0</v>
      </c>
      <c r="BI260" s="172">
        <f>IF(N260="nulová",J260,0)</f>
        <v>0</v>
      </c>
      <c r="BJ260" s="15" t="s">
        <v>82</v>
      </c>
      <c r="BK260" s="172">
        <f>ROUND(I260*H260,2)</f>
        <v>0</v>
      </c>
      <c r="BL260" s="15" t="s">
        <v>138</v>
      </c>
      <c r="BM260" s="15" t="s">
        <v>827</v>
      </c>
    </row>
    <row r="261" s="1" customFormat="1">
      <c r="B261" s="33"/>
      <c r="D261" s="173" t="s">
        <v>140</v>
      </c>
      <c r="F261" s="174" t="s">
        <v>381</v>
      </c>
      <c r="I261" s="106"/>
      <c r="L261" s="33"/>
      <c r="M261" s="175"/>
      <c r="N261" s="63"/>
      <c r="O261" s="63"/>
      <c r="P261" s="63"/>
      <c r="Q261" s="63"/>
      <c r="R261" s="63"/>
      <c r="S261" s="63"/>
      <c r="T261" s="64"/>
      <c r="AT261" s="15" t="s">
        <v>140</v>
      </c>
      <c r="AU261" s="15" t="s">
        <v>84</v>
      </c>
    </row>
    <row r="262" s="1" customFormat="1" ht="14.4" customHeight="1">
      <c r="B262" s="160"/>
      <c r="C262" s="185" t="s">
        <v>397</v>
      </c>
      <c r="D262" s="185" t="s">
        <v>335</v>
      </c>
      <c r="E262" s="186" t="s">
        <v>386</v>
      </c>
      <c r="F262" s="187" t="s">
        <v>375</v>
      </c>
      <c r="G262" s="188" t="s">
        <v>365</v>
      </c>
      <c r="H262" s="189">
        <v>5</v>
      </c>
      <c r="I262" s="190"/>
      <c r="J262" s="191">
        <f>ROUND(I262*H262,2)</f>
        <v>0</v>
      </c>
      <c r="K262" s="187" t="s">
        <v>3</v>
      </c>
      <c r="L262" s="192"/>
      <c r="M262" s="193" t="s">
        <v>3</v>
      </c>
      <c r="N262" s="194" t="s">
        <v>45</v>
      </c>
      <c r="O262" s="63"/>
      <c r="P262" s="170">
        <f>O262*H262</f>
        <v>0</v>
      </c>
      <c r="Q262" s="170">
        <v>0.050999999999999997</v>
      </c>
      <c r="R262" s="170">
        <f>Q262*H262</f>
        <v>0.255</v>
      </c>
      <c r="S262" s="170">
        <v>0</v>
      </c>
      <c r="T262" s="171">
        <f>S262*H262</f>
        <v>0</v>
      </c>
      <c r="AR262" s="15" t="s">
        <v>183</v>
      </c>
      <c r="AT262" s="15" t="s">
        <v>335</v>
      </c>
      <c r="AU262" s="15" t="s">
        <v>84</v>
      </c>
      <c r="AY262" s="15" t="s">
        <v>131</v>
      </c>
      <c r="BE262" s="172">
        <f>IF(N262="základní",J262,0)</f>
        <v>0</v>
      </c>
      <c r="BF262" s="172">
        <f>IF(N262="snížená",J262,0)</f>
        <v>0</v>
      </c>
      <c r="BG262" s="172">
        <f>IF(N262="zákl. přenesená",J262,0)</f>
        <v>0</v>
      </c>
      <c r="BH262" s="172">
        <f>IF(N262="sníž. přenesená",J262,0)</f>
        <v>0</v>
      </c>
      <c r="BI262" s="172">
        <f>IF(N262="nulová",J262,0)</f>
        <v>0</v>
      </c>
      <c r="BJ262" s="15" t="s">
        <v>82</v>
      </c>
      <c r="BK262" s="172">
        <f>ROUND(I262*H262,2)</f>
        <v>0</v>
      </c>
      <c r="BL262" s="15" t="s">
        <v>138</v>
      </c>
      <c r="BM262" s="15" t="s">
        <v>828</v>
      </c>
    </row>
    <row r="263" s="1" customFormat="1">
      <c r="B263" s="33"/>
      <c r="D263" s="173" t="s">
        <v>140</v>
      </c>
      <c r="F263" s="174" t="s">
        <v>388</v>
      </c>
      <c r="I263" s="106"/>
      <c r="L263" s="33"/>
      <c r="M263" s="175"/>
      <c r="N263" s="63"/>
      <c r="O263" s="63"/>
      <c r="P263" s="63"/>
      <c r="Q263" s="63"/>
      <c r="R263" s="63"/>
      <c r="S263" s="63"/>
      <c r="T263" s="64"/>
      <c r="AT263" s="15" t="s">
        <v>140</v>
      </c>
      <c r="AU263" s="15" t="s">
        <v>84</v>
      </c>
    </row>
    <row r="264" s="1" customFormat="1" ht="20.4" customHeight="1">
      <c r="B264" s="160"/>
      <c r="C264" s="161" t="s">
        <v>402</v>
      </c>
      <c r="D264" s="161" t="s">
        <v>133</v>
      </c>
      <c r="E264" s="162" t="s">
        <v>390</v>
      </c>
      <c r="F264" s="163" t="s">
        <v>391</v>
      </c>
      <c r="G264" s="164" t="s">
        <v>214</v>
      </c>
      <c r="H264" s="165">
        <v>1.125</v>
      </c>
      <c r="I264" s="166"/>
      <c r="J264" s="167">
        <f>ROUND(I264*H264,2)</f>
        <v>0</v>
      </c>
      <c r="K264" s="163" t="s">
        <v>137</v>
      </c>
      <c r="L264" s="33"/>
      <c r="M264" s="168" t="s">
        <v>3</v>
      </c>
      <c r="N264" s="169" t="s">
        <v>45</v>
      </c>
      <c r="O264" s="63"/>
      <c r="P264" s="170">
        <f>O264*H264</f>
        <v>0</v>
      </c>
      <c r="Q264" s="170">
        <v>2.234</v>
      </c>
      <c r="R264" s="170">
        <f>Q264*H264</f>
        <v>2.5132500000000002</v>
      </c>
      <c r="S264" s="170">
        <v>0</v>
      </c>
      <c r="T264" s="171">
        <f>S264*H264</f>
        <v>0</v>
      </c>
      <c r="AR264" s="15" t="s">
        <v>138</v>
      </c>
      <c r="AT264" s="15" t="s">
        <v>133</v>
      </c>
      <c r="AU264" s="15" t="s">
        <v>84</v>
      </c>
      <c r="AY264" s="15" t="s">
        <v>131</v>
      </c>
      <c r="BE264" s="172">
        <f>IF(N264="základní",J264,0)</f>
        <v>0</v>
      </c>
      <c r="BF264" s="172">
        <f>IF(N264="snížená",J264,0)</f>
        <v>0</v>
      </c>
      <c r="BG264" s="172">
        <f>IF(N264="zákl. přenesená",J264,0)</f>
        <v>0</v>
      </c>
      <c r="BH264" s="172">
        <f>IF(N264="sníž. přenesená",J264,0)</f>
        <v>0</v>
      </c>
      <c r="BI264" s="172">
        <f>IF(N264="nulová",J264,0)</f>
        <v>0</v>
      </c>
      <c r="BJ264" s="15" t="s">
        <v>82</v>
      </c>
      <c r="BK264" s="172">
        <f>ROUND(I264*H264,2)</f>
        <v>0</v>
      </c>
      <c r="BL264" s="15" t="s">
        <v>138</v>
      </c>
      <c r="BM264" s="15" t="s">
        <v>829</v>
      </c>
    </row>
    <row r="265" s="1" customFormat="1">
      <c r="B265" s="33"/>
      <c r="D265" s="173" t="s">
        <v>140</v>
      </c>
      <c r="F265" s="174" t="s">
        <v>393</v>
      </c>
      <c r="I265" s="106"/>
      <c r="L265" s="33"/>
      <c r="M265" s="175"/>
      <c r="N265" s="63"/>
      <c r="O265" s="63"/>
      <c r="P265" s="63"/>
      <c r="Q265" s="63"/>
      <c r="R265" s="63"/>
      <c r="S265" s="63"/>
      <c r="T265" s="64"/>
      <c r="AT265" s="15" t="s">
        <v>140</v>
      </c>
      <c r="AU265" s="15" t="s">
        <v>84</v>
      </c>
    </row>
    <row r="266" s="1" customFormat="1">
      <c r="B266" s="33"/>
      <c r="D266" s="173" t="s">
        <v>142</v>
      </c>
      <c r="F266" s="176" t="s">
        <v>394</v>
      </c>
      <c r="I266" s="106"/>
      <c r="L266" s="33"/>
      <c r="M266" s="175"/>
      <c r="N266" s="63"/>
      <c r="O266" s="63"/>
      <c r="P266" s="63"/>
      <c r="Q266" s="63"/>
      <c r="R266" s="63"/>
      <c r="S266" s="63"/>
      <c r="T266" s="64"/>
      <c r="AT266" s="15" t="s">
        <v>142</v>
      </c>
      <c r="AU266" s="15" t="s">
        <v>84</v>
      </c>
    </row>
    <row r="267" s="11" customFormat="1">
      <c r="B267" s="177"/>
      <c r="D267" s="173" t="s">
        <v>144</v>
      </c>
      <c r="E267" s="178" t="s">
        <v>3</v>
      </c>
      <c r="F267" s="179" t="s">
        <v>830</v>
      </c>
      <c r="H267" s="180">
        <v>1.125</v>
      </c>
      <c r="I267" s="181"/>
      <c r="L267" s="177"/>
      <c r="M267" s="182"/>
      <c r="N267" s="183"/>
      <c r="O267" s="183"/>
      <c r="P267" s="183"/>
      <c r="Q267" s="183"/>
      <c r="R267" s="183"/>
      <c r="S267" s="183"/>
      <c r="T267" s="184"/>
      <c r="AT267" s="178" t="s">
        <v>144</v>
      </c>
      <c r="AU267" s="178" t="s">
        <v>84</v>
      </c>
      <c r="AV267" s="11" t="s">
        <v>84</v>
      </c>
      <c r="AW267" s="11" t="s">
        <v>35</v>
      </c>
      <c r="AX267" s="11" t="s">
        <v>82</v>
      </c>
      <c r="AY267" s="178" t="s">
        <v>131</v>
      </c>
    </row>
    <row r="268" s="10" customFormat="1" ht="22.8" customHeight="1">
      <c r="B268" s="147"/>
      <c r="D268" s="148" t="s">
        <v>73</v>
      </c>
      <c r="E268" s="158" t="s">
        <v>163</v>
      </c>
      <c r="F268" s="158" t="s">
        <v>396</v>
      </c>
      <c r="I268" s="150"/>
      <c r="J268" s="159">
        <f>BK268</f>
        <v>0</v>
      </c>
      <c r="L268" s="147"/>
      <c r="M268" s="152"/>
      <c r="N268" s="153"/>
      <c r="O268" s="153"/>
      <c r="P268" s="154">
        <f>SUM(P269:P298)</f>
        <v>0</v>
      </c>
      <c r="Q268" s="153"/>
      <c r="R268" s="154">
        <f>SUM(R269:R298)</f>
        <v>203.48102400000002</v>
      </c>
      <c r="S268" s="153"/>
      <c r="T268" s="155">
        <f>SUM(T269:T298)</f>
        <v>0</v>
      </c>
      <c r="AR268" s="148" t="s">
        <v>82</v>
      </c>
      <c r="AT268" s="156" t="s">
        <v>73</v>
      </c>
      <c r="AU268" s="156" t="s">
        <v>82</v>
      </c>
      <c r="AY268" s="148" t="s">
        <v>131</v>
      </c>
      <c r="BK268" s="157">
        <f>SUM(BK269:BK298)</f>
        <v>0</v>
      </c>
    </row>
    <row r="269" s="1" customFormat="1" ht="20.4" customHeight="1">
      <c r="B269" s="160"/>
      <c r="C269" s="161" t="s">
        <v>408</v>
      </c>
      <c r="D269" s="161" t="s">
        <v>133</v>
      </c>
      <c r="E269" s="162" t="s">
        <v>398</v>
      </c>
      <c r="F269" s="163" t="s">
        <v>399</v>
      </c>
      <c r="G269" s="164" t="s">
        <v>136</v>
      </c>
      <c r="H269" s="165">
        <v>160.80000000000001</v>
      </c>
      <c r="I269" s="166"/>
      <c r="J269" s="167">
        <f>ROUND(I269*H269,2)</f>
        <v>0</v>
      </c>
      <c r="K269" s="163" t="s">
        <v>137</v>
      </c>
      <c r="L269" s="33"/>
      <c r="M269" s="168" t="s">
        <v>3</v>
      </c>
      <c r="N269" s="169" t="s">
        <v>45</v>
      </c>
      <c r="O269" s="63"/>
      <c r="P269" s="170">
        <f>O269*H269</f>
        <v>0</v>
      </c>
      <c r="Q269" s="170">
        <v>0</v>
      </c>
      <c r="R269" s="170">
        <f>Q269*H269</f>
        <v>0</v>
      </c>
      <c r="S269" s="170">
        <v>0</v>
      </c>
      <c r="T269" s="171">
        <f>S269*H269</f>
        <v>0</v>
      </c>
      <c r="AR269" s="15" t="s">
        <v>138</v>
      </c>
      <c r="AT269" s="15" t="s">
        <v>133</v>
      </c>
      <c r="AU269" s="15" t="s">
        <v>84</v>
      </c>
      <c r="AY269" s="15" t="s">
        <v>131</v>
      </c>
      <c r="BE269" s="172">
        <f>IF(N269="základní",J269,0)</f>
        <v>0</v>
      </c>
      <c r="BF269" s="172">
        <f>IF(N269="snížená",J269,0)</f>
        <v>0</v>
      </c>
      <c r="BG269" s="172">
        <f>IF(N269="zákl. přenesená",J269,0)</f>
        <v>0</v>
      </c>
      <c r="BH269" s="172">
        <f>IF(N269="sníž. přenesená",J269,0)</f>
        <v>0</v>
      </c>
      <c r="BI269" s="172">
        <f>IF(N269="nulová",J269,0)</f>
        <v>0</v>
      </c>
      <c r="BJ269" s="15" t="s">
        <v>82</v>
      </c>
      <c r="BK269" s="172">
        <f>ROUND(I269*H269,2)</f>
        <v>0</v>
      </c>
      <c r="BL269" s="15" t="s">
        <v>138</v>
      </c>
      <c r="BM269" s="15" t="s">
        <v>831</v>
      </c>
    </row>
    <row r="270" s="1" customFormat="1">
      <c r="B270" s="33"/>
      <c r="D270" s="173" t="s">
        <v>140</v>
      </c>
      <c r="F270" s="174" t="s">
        <v>401</v>
      </c>
      <c r="I270" s="106"/>
      <c r="L270" s="33"/>
      <c r="M270" s="175"/>
      <c r="N270" s="63"/>
      <c r="O270" s="63"/>
      <c r="P270" s="63"/>
      <c r="Q270" s="63"/>
      <c r="R270" s="63"/>
      <c r="S270" s="63"/>
      <c r="T270" s="64"/>
      <c r="AT270" s="15" t="s">
        <v>140</v>
      </c>
      <c r="AU270" s="15" t="s">
        <v>84</v>
      </c>
    </row>
    <row r="271" s="11" customFormat="1">
      <c r="B271" s="177"/>
      <c r="D271" s="173" t="s">
        <v>144</v>
      </c>
      <c r="E271" s="178" t="s">
        <v>3</v>
      </c>
      <c r="F271" s="179" t="s">
        <v>832</v>
      </c>
      <c r="H271" s="180">
        <v>160.80000000000001</v>
      </c>
      <c r="I271" s="181"/>
      <c r="L271" s="177"/>
      <c r="M271" s="182"/>
      <c r="N271" s="183"/>
      <c r="O271" s="183"/>
      <c r="P271" s="183"/>
      <c r="Q271" s="183"/>
      <c r="R271" s="183"/>
      <c r="S271" s="183"/>
      <c r="T271" s="184"/>
      <c r="AT271" s="178" t="s">
        <v>144</v>
      </c>
      <c r="AU271" s="178" t="s">
        <v>84</v>
      </c>
      <c r="AV271" s="11" t="s">
        <v>84</v>
      </c>
      <c r="AW271" s="11" t="s">
        <v>35</v>
      </c>
      <c r="AX271" s="11" t="s">
        <v>82</v>
      </c>
      <c r="AY271" s="178" t="s">
        <v>131</v>
      </c>
    </row>
    <row r="272" s="1" customFormat="1" ht="20.4" customHeight="1">
      <c r="B272" s="160"/>
      <c r="C272" s="161" t="s">
        <v>414</v>
      </c>
      <c r="D272" s="161" t="s">
        <v>133</v>
      </c>
      <c r="E272" s="162" t="s">
        <v>403</v>
      </c>
      <c r="F272" s="163" t="s">
        <v>404</v>
      </c>
      <c r="G272" s="164" t="s">
        <v>136</v>
      </c>
      <c r="H272" s="165">
        <v>9</v>
      </c>
      <c r="I272" s="166"/>
      <c r="J272" s="167">
        <f>ROUND(I272*H272,2)</f>
        <v>0</v>
      </c>
      <c r="K272" s="163" t="s">
        <v>137</v>
      </c>
      <c r="L272" s="33"/>
      <c r="M272" s="168" t="s">
        <v>3</v>
      </c>
      <c r="N272" s="169" t="s">
        <v>45</v>
      </c>
      <c r="O272" s="63"/>
      <c r="P272" s="170">
        <f>O272*H272</f>
        <v>0</v>
      </c>
      <c r="Q272" s="170">
        <v>0</v>
      </c>
      <c r="R272" s="170">
        <f>Q272*H272</f>
        <v>0</v>
      </c>
      <c r="S272" s="170">
        <v>0</v>
      </c>
      <c r="T272" s="171">
        <f>S272*H272</f>
        <v>0</v>
      </c>
      <c r="AR272" s="15" t="s">
        <v>138</v>
      </c>
      <c r="AT272" s="15" t="s">
        <v>133</v>
      </c>
      <c r="AU272" s="15" t="s">
        <v>84</v>
      </c>
      <c r="AY272" s="15" t="s">
        <v>131</v>
      </c>
      <c r="BE272" s="172">
        <f>IF(N272="základní",J272,0)</f>
        <v>0</v>
      </c>
      <c r="BF272" s="172">
        <f>IF(N272="snížená",J272,0)</f>
        <v>0</v>
      </c>
      <c r="BG272" s="172">
        <f>IF(N272="zákl. přenesená",J272,0)</f>
        <v>0</v>
      </c>
      <c r="BH272" s="172">
        <f>IF(N272="sníž. přenesená",J272,0)</f>
        <v>0</v>
      </c>
      <c r="BI272" s="172">
        <f>IF(N272="nulová",J272,0)</f>
        <v>0</v>
      </c>
      <c r="BJ272" s="15" t="s">
        <v>82</v>
      </c>
      <c r="BK272" s="172">
        <f>ROUND(I272*H272,2)</f>
        <v>0</v>
      </c>
      <c r="BL272" s="15" t="s">
        <v>138</v>
      </c>
      <c r="BM272" s="15" t="s">
        <v>833</v>
      </c>
    </row>
    <row r="273" s="1" customFormat="1">
      <c r="B273" s="33"/>
      <c r="D273" s="173" t="s">
        <v>140</v>
      </c>
      <c r="F273" s="174" t="s">
        <v>406</v>
      </c>
      <c r="I273" s="106"/>
      <c r="L273" s="33"/>
      <c r="M273" s="175"/>
      <c r="N273" s="63"/>
      <c r="O273" s="63"/>
      <c r="P273" s="63"/>
      <c r="Q273" s="63"/>
      <c r="R273" s="63"/>
      <c r="S273" s="63"/>
      <c r="T273" s="64"/>
      <c r="AT273" s="15" t="s">
        <v>140</v>
      </c>
      <c r="AU273" s="15" t="s">
        <v>84</v>
      </c>
    </row>
    <row r="274" s="1" customFormat="1">
      <c r="B274" s="33"/>
      <c r="D274" s="173" t="s">
        <v>142</v>
      </c>
      <c r="F274" s="176" t="s">
        <v>407</v>
      </c>
      <c r="I274" s="106"/>
      <c r="L274" s="33"/>
      <c r="M274" s="175"/>
      <c r="N274" s="63"/>
      <c r="O274" s="63"/>
      <c r="P274" s="63"/>
      <c r="Q274" s="63"/>
      <c r="R274" s="63"/>
      <c r="S274" s="63"/>
      <c r="T274" s="64"/>
      <c r="AT274" s="15" t="s">
        <v>142</v>
      </c>
      <c r="AU274" s="15" t="s">
        <v>84</v>
      </c>
    </row>
    <row r="275" s="11" customFormat="1">
      <c r="B275" s="177"/>
      <c r="D275" s="173" t="s">
        <v>144</v>
      </c>
      <c r="E275" s="178" t="s">
        <v>3</v>
      </c>
      <c r="F275" s="179" t="s">
        <v>834</v>
      </c>
      <c r="H275" s="180">
        <v>9</v>
      </c>
      <c r="I275" s="181"/>
      <c r="L275" s="177"/>
      <c r="M275" s="182"/>
      <c r="N275" s="183"/>
      <c r="O275" s="183"/>
      <c r="P275" s="183"/>
      <c r="Q275" s="183"/>
      <c r="R275" s="183"/>
      <c r="S275" s="183"/>
      <c r="T275" s="184"/>
      <c r="AT275" s="178" t="s">
        <v>144</v>
      </c>
      <c r="AU275" s="178" t="s">
        <v>84</v>
      </c>
      <c r="AV275" s="11" t="s">
        <v>84</v>
      </c>
      <c r="AW275" s="11" t="s">
        <v>35</v>
      </c>
      <c r="AX275" s="11" t="s">
        <v>82</v>
      </c>
      <c r="AY275" s="178" t="s">
        <v>131</v>
      </c>
    </row>
    <row r="276" s="1" customFormat="1" ht="20.4" customHeight="1">
      <c r="B276" s="160"/>
      <c r="C276" s="161" t="s">
        <v>419</v>
      </c>
      <c r="D276" s="161" t="s">
        <v>133</v>
      </c>
      <c r="E276" s="162" t="s">
        <v>409</v>
      </c>
      <c r="F276" s="163" t="s">
        <v>410</v>
      </c>
      <c r="G276" s="164" t="s">
        <v>136</v>
      </c>
      <c r="H276" s="165">
        <v>12</v>
      </c>
      <c r="I276" s="166"/>
      <c r="J276" s="167">
        <f>ROUND(I276*H276,2)</f>
        <v>0</v>
      </c>
      <c r="K276" s="163" t="s">
        <v>137</v>
      </c>
      <c r="L276" s="33"/>
      <c r="M276" s="168" t="s">
        <v>3</v>
      </c>
      <c r="N276" s="169" t="s">
        <v>45</v>
      </c>
      <c r="O276" s="63"/>
      <c r="P276" s="170">
        <f>O276*H276</f>
        <v>0</v>
      </c>
      <c r="Q276" s="170">
        <v>0</v>
      </c>
      <c r="R276" s="170">
        <f>Q276*H276</f>
        <v>0</v>
      </c>
      <c r="S276" s="170">
        <v>0</v>
      </c>
      <c r="T276" s="171">
        <f>S276*H276</f>
        <v>0</v>
      </c>
      <c r="AR276" s="15" t="s">
        <v>138</v>
      </c>
      <c r="AT276" s="15" t="s">
        <v>133</v>
      </c>
      <c r="AU276" s="15" t="s">
        <v>84</v>
      </c>
      <c r="AY276" s="15" t="s">
        <v>131</v>
      </c>
      <c r="BE276" s="172">
        <f>IF(N276="základní",J276,0)</f>
        <v>0</v>
      </c>
      <c r="BF276" s="172">
        <f>IF(N276="snížená",J276,0)</f>
        <v>0</v>
      </c>
      <c r="BG276" s="172">
        <f>IF(N276="zákl. přenesená",J276,0)</f>
        <v>0</v>
      </c>
      <c r="BH276" s="172">
        <f>IF(N276="sníž. přenesená",J276,0)</f>
        <v>0</v>
      </c>
      <c r="BI276" s="172">
        <f>IF(N276="nulová",J276,0)</f>
        <v>0</v>
      </c>
      <c r="BJ276" s="15" t="s">
        <v>82</v>
      </c>
      <c r="BK276" s="172">
        <f>ROUND(I276*H276,2)</f>
        <v>0</v>
      </c>
      <c r="BL276" s="15" t="s">
        <v>138</v>
      </c>
      <c r="BM276" s="15" t="s">
        <v>835</v>
      </c>
    </row>
    <row r="277" s="1" customFormat="1">
      <c r="B277" s="33"/>
      <c r="D277" s="173" t="s">
        <v>140</v>
      </c>
      <c r="F277" s="174" t="s">
        <v>412</v>
      </c>
      <c r="I277" s="106"/>
      <c r="L277" s="33"/>
      <c r="M277" s="175"/>
      <c r="N277" s="63"/>
      <c r="O277" s="63"/>
      <c r="P277" s="63"/>
      <c r="Q277" s="63"/>
      <c r="R277" s="63"/>
      <c r="S277" s="63"/>
      <c r="T277" s="64"/>
      <c r="AT277" s="15" t="s">
        <v>140</v>
      </c>
      <c r="AU277" s="15" t="s">
        <v>84</v>
      </c>
    </row>
    <row r="278" s="1" customFormat="1">
      <c r="B278" s="33"/>
      <c r="D278" s="173" t="s">
        <v>142</v>
      </c>
      <c r="F278" s="176" t="s">
        <v>413</v>
      </c>
      <c r="I278" s="106"/>
      <c r="L278" s="33"/>
      <c r="M278" s="175"/>
      <c r="N278" s="63"/>
      <c r="O278" s="63"/>
      <c r="P278" s="63"/>
      <c r="Q278" s="63"/>
      <c r="R278" s="63"/>
      <c r="S278" s="63"/>
      <c r="T278" s="64"/>
      <c r="AT278" s="15" t="s">
        <v>142</v>
      </c>
      <c r="AU278" s="15" t="s">
        <v>84</v>
      </c>
    </row>
    <row r="279" s="11" customFormat="1">
      <c r="B279" s="177"/>
      <c r="D279" s="173" t="s">
        <v>144</v>
      </c>
      <c r="E279" s="178" t="s">
        <v>3</v>
      </c>
      <c r="F279" s="179" t="s">
        <v>750</v>
      </c>
      <c r="H279" s="180">
        <v>12</v>
      </c>
      <c r="I279" s="181"/>
      <c r="L279" s="177"/>
      <c r="M279" s="182"/>
      <c r="N279" s="183"/>
      <c r="O279" s="183"/>
      <c r="P279" s="183"/>
      <c r="Q279" s="183"/>
      <c r="R279" s="183"/>
      <c r="S279" s="183"/>
      <c r="T279" s="184"/>
      <c r="AT279" s="178" t="s">
        <v>144</v>
      </c>
      <c r="AU279" s="178" t="s">
        <v>84</v>
      </c>
      <c r="AV279" s="11" t="s">
        <v>84</v>
      </c>
      <c r="AW279" s="11" t="s">
        <v>35</v>
      </c>
      <c r="AX279" s="11" t="s">
        <v>82</v>
      </c>
      <c r="AY279" s="178" t="s">
        <v>131</v>
      </c>
    </row>
    <row r="280" s="1" customFormat="1" ht="20.4" customHeight="1">
      <c r="B280" s="160"/>
      <c r="C280" s="161" t="s">
        <v>424</v>
      </c>
      <c r="D280" s="161" t="s">
        <v>133</v>
      </c>
      <c r="E280" s="162" t="s">
        <v>415</v>
      </c>
      <c r="F280" s="163" t="s">
        <v>416</v>
      </c>
      <c r="G280" s="164" t="s">
        <v>136</v>
      </c>
      <c r="H280" s="165">
        <v>33</v>
      </c>
      <c r="I280" s="166"/>
      <c r="J280" s="167">
        <f>ROUND(I280*H280,2)</f>
        <v>0</v>
      </c>
      <c r="K280" s="163" t="s">
        <v>137</v>
      </c>
      <c r="L280" s="33"/>
      <c r="M280" s="168" t="s">
        <v>3</v>
      </c>
      <c r="N280" s="169" t="s">
        <v>45</v>
      </c>
      <c r="O280" s="63"/>
      <c r="P280" s="170">
        <f>O280*H280</f>
        <v>0</v>
      </c>
      <c r="Q280" s="170">
        <v>0</v>
      </c>
      <c r="R280" s="170">
        <f>Q280*H280</f>
        <v>0</v>
      </c>
      <c r="S280" s="170">
        <v>0</v>
      </c>
      <c r="T280" s="171">
        <f>S280*H280</f>
        <v>0</v>
      </c>
      <c r="AR280" s="15" t="s">
        <v>138</v>
      </c>
      <c r="AT280" s="15" t="s">
        <v>133</v>
      </c>
      <c r="AU280" s="15" t="s">
        <v>84</v>
      </c>
      <c r="AY280" s="15" t="s">
        <v>131</v>
      </c>
      <c r="BE280" s="172">
        <f>IF(N280="základní",J280,0)</f>
        <v>0</v>
      </c>
      <c r="BF280" s="172">
        <f>IF(N280="snížená",J280,0)</f>
        <v>0</v>
      </c>
      <c r="BG280" s="172">
        <f>IF(N280="zákl. přenesená",J280,0)</f>
        <v>0</v>
      </c>
      <c r="BH280" s="172">
        <f>IF(N280="sníž. přenesená",J280,0)</f>
        <v>0</v>
      </c>
      <c r="BI280" s="172">
        <f>IF(N280="nulová",J280,0)</f>
        <v>0</v>
      </c>
      <c r="BJ280" s="15" t="s">
        <v>82</v>
      </c>
      <c r="BK280" s="172">
        <f>ROUND(I280*H280,2)</f>
        <v>0</v>
      </c>
      <c r="BL280" s="15" t="s">
        <v>138</v>
      </c>
      <c r="BM280" s="15" t="s">
        <v>836</v>
      </c>
    </row>
    <row r="281" s="1" customFormat="1">
      <c r="B281" s="33"/>
      <c r="D281" s="173" t="s">
        <v>140</v>
      </c>
      <c r="F281" s="174" t="s">
        <v>418</v>
      </c>
      <c r="I281" s="106"/>
      <c r="L281" s="33"/>
      <c r="M281" s="175"/>
      <c r="N281" s="63"/>
      <c r="O281" s="63"/>
      <c r="P281" s="63"/>
      <c r="Q281" s="63"/>
      <c r="R281" s="63"/>
      <c r="S281" s="63"/>
      <c r="T281" s="64"/>
      <c r="AT281" s="15" t="s">
        <v>140</v>
      </c>
      <c r="AU281" s="15" t="s">
        <v>84</v>
      </c>
    </row>
    <row r="282" s="11" customFormat="1">
      <c r="B282" s="177"/>
      <c r="D282" s="173" t="s">
        <v>144</v>
      </c>
      <c r="E282" s="178" t="s">
        <v>3</v>
      </c>
      <c r="F282" s="179" t="s">
        <v>837</v>
      </c>
      <c r="H282" s="180">
        <v>33</v>
      </c>
      <c r="I282" s="181"/>
      <c r="L282" s="177"/>
      <c r="M282" s="182"/>
      <c r="N282" s="183"/>
      <c r="O282" s="183"/>
      <c r="P282" s="183"/>
      <c r="Q282" s="183"/>
      <c r="R282" s="183"/>
      <c r="S282" s="183"/>
      <c r="T282" s="184"/>
      <c r="AT282" s="178" t="s">
        <v>144</v>
      </c>
      <c r="AU282" s="178" t="s">
        <v>84</v>
      </c>
      <c r="AV282" s="11" t="s">
        <v>84</v>
      </c>
      <c r="AW282" s="11" t="s">
        <v>35</v>
      </c>
      <c r="AX282" s="11" t="s">
        <v>74</v>
      </c>
      <c r="AY282" s="178" t="s">
        <v>131</v>
      </c>
    </row>
    <row r="283" s="1" customFormat="1" ht="20.4" customHeight="1">
      <c r="B283" s="160"/>
      <c r="C283" s="161" t="s">
        <v>431</v>
      </c>
      <c r="D283" s="161" t="s">
        <v>133</v>
      </c>
      <c r="E283" s="162" t="s">
        <v>420</v>
      </c>
      <c r="F283" s="163" t="s">
        <v>421</v>
      </c>
      <c r="G283" s="164" t="s">
        <v>136</v>
      </c>
      <c r="H283" s="165">
        <v>18</v>
      </c>
      <c r="I283" s="166"/>
      <c r="J283" s="167">
        <f>ROUND(I283*H283,2)</f>
        <v>0</v>
      </c>
      <c r="K283" s="163" t="s">
        <v>137</v>
      </c>
      <c r="L283" s="33"/>
      <c r="M283" s="168" t="s">
        <v>3</v>
      </c>
      <c r="N283" s="169" t="s">
        <v>45</v>
      </c>
      <c r="O283" s="63"/>
      <c r="P283" s="170">
        <f>O283*H283</f>
        <v>0</v>
      </c>
      <c r="Q283" s="170">
        <v>0</v>
      </c>
      <c r="R283" s="170">
        <f>Q283*H283</f>
        <v>0</v>
      </c>
      <c r="S283" s="170">
        <v>0</v>
      </c>
      <c r="T283" s="171">
        <f>S283*H283</f>
        <v>0</v>
      </c>
      <c r="AR283" s="15" t="s">
        <v>138</v>
      </c>
      <c r="AT283" s="15" t="s">
        <v>133</v>
      </c>
      <c r="AU283" s="15" t="s">
        <v>84</v>
      </c>
      <c r="AY283" s="15" t="s">
        <v>131</v>
      </c>
      <c r="BE283" s="172">
        <f>IF(N283="základní",J283,0)</f>
        <v>0</v>
      </c>
      <c r="BF283" s="172">
        <f>IF(N283="snížená",J283,0)</f>
        <v>0</v>
      </c>
      <c r="BG283" s="172">
        <f>IF(N283="zákl. přenesená",J283,0)</f>
        <v>0</v>
      </c>
      <c r="BH283" s="172">
        <f>IF(N283="sníž. přenesená",J283,0)</f>
        <v>0</v>
      </c>
      <c r="BI283" s="172">
        <f>IF(N283="nulová",J283,0)</f>
        <v>0</v>
      </c>
      <c r="BJ283" s="15" t="s">
        <v>82</v>
      </c>
      <c r="BK283" s="172">
        <f>ROUND(I283*H283,2)</f>
        <v>0</v>
      </c>
      <c r="BL283" s="15" t="s">
        <v>138</v>
      </c>
      <c r="BM283" s="15" t="s">
        <v>838</v>
      </c>
    </row>
    <row r="284" s="1" customFormat="1">
      <c r="B284" s="33"/>
      <c r="D284" s="173" t="s">
        <v>140</v>
      </c>
      <c r="F284" s="174" t="s">
        <v>423</v>
      </c>
      <c r="I284" s="106"/>
      <c r="L284" s="33"/>
      <c r="M284" s="175"/>
      <c r="N284" s="63"/>
      <c r="O284" s="63"/>
      <c r="P284" s="63"/>
      <c r="Q284" s="63"/>
      <c r="R284" s="63"/>
      <c r="S284" s="63"/>
      <c r="T284" s="64"/>
      <c r="AT284" s="15" t="s">
        <v>140</v>
      </c>
      <c r="AU284" s="15" t="s">
        <v>84</v>
      </c>
    </row>
    <row r="285" s="11" customFormat="1">
      <c r="B285" s="177"/>
      <c r="D285" s="173" t="s">
        <v>144</v>
      </c>
      <c r="E285" s="178" t="s">
        <v>3</v>
      </c>
      <c r="F285" s="179" t="s">
        <v>756</v>
      </c>
      <c r="H285" s="180">
        <v>18</v>
      </c>
      <c r="I285" s="181"/>
      <c r="L285" s="177"/>
      <c r="M285" s="182"/>
      <c r="N285" s="183"/>
      <c r="O285" s="183"/>
      <c r="P285" s="183"/>
      <c r="Q285" s="183"/>
      <c r="R285" s="183"/>
      <c r="S285" s="183"/>
      <c r="T285" s="184"/>
      <c r="AT285" s="178" t="s">
        <v>144</v>
      </c>
      <c r="AU285" s="178" t="s">
        <v>84</v>
      </c>
      <c r="AV285" s="11" t="s">
        <v>84</v>
      </c>
      <c r="AW285" s="11" t="s">
        <v>35</v>
      </c>
      <c r="AX285" s="11" t="s">
        <v>82</v>
      </c>
      <c r="AY285" s="178" t="s">
        <v>131</v>
      </c>
    </row>
    <row r="286" s="1" customFormat="1" ht="20.4" customHeight="1">
      <c r="B286" s="160"/>
      <c r="C286" s="161" t="s">
        <v>437</v>
      </c>
      <c r="D286" s="161" t="s">
        <v>133</v>
      </c>
      <c r="E286" s="162" t="s">
        <v>425</v>
      </c>
      <c r="F286" s="163" t="s">
        <v>426</v>
      </c>
      <c r="G286" s="164" t="s">
        <v>136</v>
      </c>
      <c r="H286" s="165">
        <v>15</v>
      </c>
      <c r="I286" s="166"/>
      <c r="J286" s="167">
        <f>ROUND(I286*H286,2)</f>
        <v>0</v>
      </c>
      <c r="K286" s="163" t="s">
        <v>137</v>
      </c>
      <c r="L286" s="33"/>
      <c r="M286" s="168" t="s">
        <v>3</v>
      </c>
      <c r="N286" s="169" t="s">
        <v>45</v>
      </c>
      <c r="O286" s="63"/>
      <c r="P286" s="170">
        <f>O286*H286</f>
        <v>0</v>
      </c>
      <c r="Q286" s="170">
        <v>0</v>
      </c>
      <c r="R286" s="170">
        <f>Q286*H286</f>
        <v>0</v>
      </c>
      <c r="S286" s="170">
        <v>0</v>
      </c>
      <c r="T286" s="171">
        <f>S286*H286</f>
        <v>0</v>
      </c>
      <c r="AR286" s="15" t="s">
        <v>138</v>
      </c>
      <c r="AT286" s="15" t="s">
        <v>133</v>
      </c>
      <c r="AU286" s="15" t="s">
        <v>84</v>
      </c>
      <c r="AY286" s="15" t="s">
        <v>131</v>
      </c>
      <c r="BE286" s="172">
        <f>IF(N286="základní",J286,0)</f>
        <v>0</v>
      </c>
      <c r="BF286" s="172">
        <f>IF(N286="snížená",J286,0)</f>
        <v>0</v>
      </c>
      <c r="BG286" s="172">
        <f>IF(N286="zákl. přenesená",J286,0)</f>
        <v>0</v>
      </c>
      <c r="BH286" s="172">
        <f>IF(N286="sníž. přenesená",J286,0)</f>
        <v>0</v>
      </c>
      <c r="BI286" s="172">
        <f>IF(N286="nulová",J286,0)</f>
        <v>0</v>
      </c>
      <c r="BJ286" s="15" t="s">
        <v>82</v>
      </c>
      <c r="BK286" s="172">
        <f>ROUND(I286*H286,2)</f>
        <v>0</v>
      </c>
      <c r="BL286" s="15" t="s">
        <v>138</v>
      </c>
      <c r="BM286" s="15" t="s">
        <v>839</v>
      </c>
    </row>
    <row r="287" s="1" customFormat="1">
      <c r="B287" s="33"/>
      <c r="D287" s="173" t="s">
        <v>140</v>
      </c>
      <c r="F287" s="174" t="s">
        <v>428</v>
      </c>
      <c r="I287" s="106"/>
      <c r="L287" s="33"/>
      <c r="M287" s="175"/>
      <c r="N287" s="63"/>
      <c r="O287" s="63"/>
      <c r="P287" s="63"/>
      <c r="Q287" s="63"/>
      <c r="R287" s="63"/>
      <c r="S287" s="63"/>
      <c r="T287" s="64"/>
      <c r="AT287" s="15" t="s">
        <v>140</v>
      </c>
      <c r="AU287" s="15" t="s">
        <v>84</v>
      </c>
    </row>
    <row r="288" s="1" customFormat="1">
      <c r="B288" s="33"/>
      <c r="D288" s="173" t="s">
        <v>142</v>
      </c>
      <c r="F288" s="176" t="s">
        <v>429</v>
      </c>
      <c r="I288" s="106"/>
      <c r="L288" s="33"/>
      <c r="M288" s="175"/>
      <c r="N288" s="63"/>
      <c r="O288" s="63"/>
      <c r="P288" s="63"/>
      <c r="Q288" s="63"/>
      <c r="R288" s="63"/>
      <c r="S288" s="63"/>
      <c r="T288" s="64"/>
      <c r="AT288" s="15" t="s">
        <v>142</v>
      </c>
      <c r="AU288" s="15" t="s">
        <v>84</v>
      </c>
    </row>
    <row r="289" s="11" customFormat="1">
      <c r="B289" s="177"/>
      <c r="D289" s="173" t="s">
        <v>144</v>
      </c>
      <c r="E289" s="178" t="s">
        <v>3</v>
      </c>
      <c r="F289" s="179" t="s">
        <v>758</v>
      </c>
      <c r="H289" s="180">
        <v>15</v>
      </c>
      <c r="I289" s="181"/>
      <c r="L289" s="177"/>
      <c r="M289" s="182"/>
      <c r="N289" s="183"/>
      <c r="O289" s="183"/>
      <c r="P289" s="183"/>
      <c r="Q289" s="183"/>
      <c r="R289" s="183"/>
      <c r="S289" s="183"/>
      <c r="T289" s="184"/>
      <c r="AT289" s="178" t="s">
        <v>144</v>
      </c>
      <c r="AU289" s="178" t="s">
        <v>84</v>
      </c>
      <c r="AV289" s="11" t="s">
        <v>84</v>
      </c>
      <c r="AW289" s="11" t="s">
        <v>35</v>
      </c>
      <c r="AX289" s="11" t="s">
        <v>82</v>
      </c>
      <c r="AY289" s="178" t="s">
        <v>131</v>
      </c>
    </row>
    <row r="290" s="1" customFormat="1" ht="14.4" customHeight="1">
      <c r="B290" s="160"/>
      <c r="C290" s="161" t="s">
        <v>442</v>
      </c>
      <c r="D290" s="161" t="s">
        <v>133</v>
      </c>
      <c r="E290" s="162" t="s">
        <v>840</v>
      </c>
      <c r="F290" s="163" t="s">
        <v>841</v>
      </c>
      <c r="G290" s="164" t="s">
        <v>136</v>
      </c>
      <c r="H290" s="165">
        <v>297.60000000000002</v>
      </c>
      <c r="I290" s="166"/>
      <c r="J290" s="167">
        <f>ROUND(I290*H290,2)</f>
        <v>0</v>
      </c>
      <c r="K290" s="163" t="s">
        <v>3</v>
      </c>
      <c r="L290" s="33"/>
      <c r="M290" s="168" t="s">
        <v>3</v>
      </c>
      <c r="N290" s="169" t="s">
        <v>45</v>
      </c>
      <c r="O290" s="63"/>
      <c r="P290" s="170">
        <f>O290*H290</f>
        <v>0</v>
      </c>
      <c r="Q290" s="170">
        <v>0.58020000000000005</v>
      </c>
      <c r="R290" s="170">
        <f>Q290*H290</f>
        <v>172.66752000000003</v>
      </c>
      <c r="S290" s="170">
        <v>0</v>
      </c>
      <c r="T290" s="171">
        <f>S290*H290</f>
        <v>0</v>
      </c>
      <c r="AR290" s="15" t="s">
        <v>138</v>
      </c>
      <c r="AT290" s="15" t="s">
        <v>133</v>
      </c>
      <c r="AU290" s="15" t="s">
        <v>84</v>
      </c>
      <c r="AY290" s="15" t="s">
        <v>131</v>
      </c>
      <c r="BE290" s="172">
        <f>IF(N290="základní",J290,0)</f>
        <v>0</v>
      </c>
      <c r="BF290" s="172">
        <f>IF(N290="snížená",J290,0)</f>
        <v>0</v>
      </c>
      <c r="BG290" s="172">
        <f>IF(N290="zákl. přenesená",J290,0)</f>
        <v>0</v>
      </c>
      <c r="BH290" s="172">
        <f>IF(N290="sníž. přenesená",J290,0)</f>
        <v>0</v>
      </c>
      <c r="BI290" s="172">
        <f>IF(N290="nulová",J290,0)</f>
        <v>0</v>
      </c>
      <c r="BJ290" s="15" t="s">
        <v>82</v>
      </c>
      <c r="BK290" s="172">
        <f>ROUND(I290*H290,2)</f>
        <v>0</v>
      </c>
      <c r="BL290" s="15" t="s">
        <v>138</v>
      </c>
      <c r="BM290" s="15" t="s">
        <v>842</v>
      </c>
    </row>
    <row r="291" s="1" customFormat="1">
      <c r="B291" s="33"/>
      <c r="D291" s="173" t="s">
        <v>140</v>
      </c>
      <c r="F291" s="174" t="s">
        <v>843</v>
      </c>
      <c r="I291" s="106"/>
      <c r="L291" s="33"/>
      <c r="M291" s="175"/>
      <c r="N291" s="63"/>
      <c r="O291" s="63"/>
      <c r="P291" s="63"/>
      <c r="Q291" s="63"/>
      <c r="R291" s="63"/>
      <c r="S291" s="63"/>
      <c r="T291" s="64"/>
      <c r="AT291" s="15" t="s">
        <v>140</v>
      </c>
      <c r="AU291" s="15" t="s">
        <v>84</v>
      </c>
    </row>
    <row r="292" s="1" customFormat="1">
      <c r="B292" s="33"/>
      <c r="D292" s="173" t="s">
        <v>142</v>
      </c>
      <c r="F292" s="176" t="s">
        <v>844</v>
      </c>
      <c r="I292" s="106"/>
      <c r="L292" s="33"/>
      <c r="M292" s="175"/>
      <c r="N292" s="63"/>
      <c r="O292" s="63"/>
      <c r="P292" s="63"/>
      <c r="Q292" s="63"/>
      <c r="R292" s="63"/>
      <c r="S292" s="63"/>
      <c r="T292" s="64"/>
      <c r="AT292" s="15" t="s">
        <v>142</v>
      </c>
      <c r="AU292" s="15" t="s">
        <v>84</v>
      </c>
    </row>
    <row r="293" s="1" customFormat="1">
      <c r="B293" s="33"/>
      <c r="D293" s="173" t="s">
        <v>845</v>
      </c>
      <c r="F293" s="176" t="s">
        <v>846</v>
      </c>
      <c r="I293" s="106"/>
      <c r="L293" s="33"/>
      <c r="M293" s="175"/>
      <c r="N293" s="63"/>
      <c r="O293" s="63"/>
      <c r="P293" s="63"/>
      <c r="Q293" s="63"/>
      <c r="R293" s="63"/>
      <c r="S293" s="63"/>
      <c r="T293" s="64"/>
      <c r="AT293" s="15" t="s">
        <v>845</v>
      </c>
      <c r="AU293" s="15" t="s">
        <v>84</v>
      </c>
    </row>
    <row r="294" s="11" customFormat="1">
      <c r="B294" s="177"/>
      <c r="D294" s="173" t="s">
        <v>144</v>
      </c>
      <c r="E294" s="178" t="s">
        <v>3</v>
      </c>
      <c r="F294" s="179" t="s">
        <v>748</v>
      </c>
      <c r="H294" s="180">
        <v>297.60000000000002</v>
      </c>
      <c r="I294" s="181"/>
      <c r="L294" s="177"/>
      <c r="M294" s="182"/>
      <c r="N294" s="183"/>
      <c r="O294" s="183"/>
      <c r="P294" s="183"/>
      <c r="Q294" s="183"/>
      <c r="R294" s="183"/>
      <c r="S294" s="183"/>
      <c r="T294" s="184"/>
      <c r="AT294" s="178" t="s">
        <v>144</v>
      </c>
      <c r="AU294" s="178" t="s">
        <v>84</v>
      </c>
      <c r="AV294" s="11" t="s">
        <v>84</v>
      </c>
      <c r="AW294" s="11" t="s">
        <v>35</v>
      </c>
      <c r="AX294" s="11" t="s">
        <v>82</v>
      </c>
      <c r="AY294" s="178" t="s">
        <v>131</v>
      </c>
    </row>
    <row r="295" s="1" customFormat="1" ht="20.4" customHeight="1">
      <c r="B295" s="160"/>
      <c r="C295" s="161" t="s">
        <v>447</v>
      </c>
      <c r="D295" s="161" t="s">
        <v>133</v>
      </c>
      <c r="E295" s="162" t="s">
        <v>847</v>
      </c>
      <c r="F295" s="163" t="s">
        <v>848</v>
      </c>
      <c r="G295" s="164" t="s">
        <v>136</v>
      </c>
      <c r="H295" s="165">
        <v>297.60000000000002</v>
      </c>
      <c r="I295" s="166"/>
      <c r="J295" s="167">
        <f>ROUND(I295*H295,2)</f>
        <v>0</v>
      </c>
      <c r="K295" s="163" t="s">
        <v>137</v>
      </c>
      <c r="L295" s="33"/>
      <c r="M295" s="168" t="s">
        <v>3</v>
      </c>
      <c r="N295" s="169" t="s">
        <v>45</v>
      </c>
      <c r="O295" s="63"/>
      <c r="P295" s="170">
        <f>O295*H295</f>
        <v>0</v>
      </c>
      <c r="Q295" s="170">
        <v>0.10353999999999999</v>
      </c>
      <c r="R295" s="170">
        <f>Q295*H295</f>
        <v>30.813504000000002</v>
      </c>
      <c r="S295" s="170">
        <v>0</v>
      </c>
      <c r="T295" s="171">
        <f>S295*H295</f>
        <v>0</v>
      </c>
      <c r="AR295" s="15" t="s">
        <v>138</v>
      </c>
      <c r="AT295" s="15" t="s">
        <v>133</v>
      </c>
      <c r="AU295" s="15" t="s">
        <v>84</v>
      </c>
      <c r="AY295" s="15" t="s">
        <v>131</v>
      </c>
      <c r="BE295" s="172">
        <f>IF(N295="základní",J295,0)</f>
        <v>0</v>
      </c>
      <c r="BF295" s="172">
        <f>IF(N295="snížená",J295,0)</f>
        <v>0</v>
      </c>
      <c r="BG295" s="172">
        <f>IF(N295="zákl. přenesená",J295,0)</f>
        <v>0</v>
      </c>
      <c r="BH295" s="172">
        <f>IF(N295="sníž. přenesená",J295,0)</f>
        <v>0</v>
      </c>
      <c r="BI295" s="172">
        <f>IF(N295="nulová",J295,0)</f>
        <v>0</v>
      </c>
      <c r="BJ295" s="15" t="s">
        <v>82</v>
      </c>
      <c r="BK295" s="172">
        <f>ROUND(I295*H295,2)</f>
        <v>0</v>
      </c>
      <c r="BL295" s="15" t="s">
        <v>138</v>
      </c>
      <c r="BM295" s="15" t="s">
        <v>849</v>
      </c>
    </row>
    <row r="296" s="1" customFormat="1">
      <c r="B296" s="33"/>
      <c r="D296" s="173" t="s">
        <v>140</v>
      </c>
      <c r="F296" s="174" t="s">
        <v>850</v>
      </c>
      <c r="I296" s="106"/>
      <c r="L296" s="33"/>
      <c r="M296" s="175"/>
      <c r="N296" s="63"/>
      <c r="O296" s="63"/>
      <c r="P296" s="63"/>
      <c r="Q296" s="63"/>
      <c r="R296" s="63"/>
      <c r="S296" s="63"/>
      <c r="T296" s="64"/>
      <c r="AT296" s="15" t="s">
        <v>140</v>
      </c>
      <c r="AU296" s="15" t="s">
        <v>84</v>
      </c>
    </row>
    <row r="297" s="1" customFormat="1">
      <c r="B297" s="33"/>
      <c r="D297" s="173" t="s">
        <v>142</v>
      </c>
      <c r="F297" s="176" t="s">
        <v>851</v>
      </c>
      <c r="I297" s="106"/>
      <c r="L297" s="33"/>
      <c r="M297" s="175"/>
      <c r="N297" s="63"/>
      <c r="O297" s="63"/>
      <c r="P297" s="63"/>
      <c r="Q297" s="63"/>
      <c r="R297" s="63"/>
      <c r="S297" s="63"/>
      <c r="T297" s="64"/>
      <c r="AT297" s="15" t="s">
        <v>142</v>
      </c>
      <c r="AU297" s="15" t="s">
        <v>84</v>
      </c>
    </row>
    <row r="298" s="11" customFormat="1">
      <c r="B298" s="177"/>
      <c r="D298" s="173" t="s">
        <v>144</v>
      </c>
      <c r="E298" s="178" t="s">
        <v>3</v>
      </c>
      <c r="F298" s="179" t="s">
        <v>748</v>
      </c>
      <c r="H298" s="180">
        <v>297.60000000000002</v>
      </c>
      <c r="I298" s="181"/>
      <c r="L298" s="177"/>
      <c r="M298" s="182"/>
      <c r="N298" s="183"/>
      <c r="O298" s="183"/>
      <c r="P298" s="183"/>
      <c r="Q298" s="183"/>
      <c r="R298" s="183"/>
      <c r="S298" s="183"/>
      <c r="T298" s="184"/>
      <c r="AT298" s="178" t="s">
        <v>144</v>
      </c>
      <c r="AU298" s="178" t="s">
        <v>84</v>
      </c>
      <c r="AV298" s="11" t="s">
        <v>84</v>
      </c>
      <c r="AW298" s="11" t="s">
        <v>35</v>
      </c>
      <c r="AX298" s="11" t="s">
        <v>82</v>
      </c>
      <c r="AY298" s="178" t="s">
        <v>131</v>
      </c>
    </row>
    <row r="299" s="10" customFormat="1" ht="22.8" customHeight="1">
      <c r="B299" s="147"/>
      <c r="D299" s="148" t="s">
        <v>73</v>
      </c>
      <c r="E299" s="158" t="s">
        <v>183</v>
      </c>
      <c r="F299" s="158" t="s">
        <v>430</v>
      </c>
      <c r="I299" s="150"/>
      <c r="J299" s="159">
        <f>BK299</f>
        <v>0</v>
      </c>
      <c r="L299" s="147"/>
      <c r="M299" s="152"/>
      <c r="N299" s="153"/>
      <c r="O299" s="153"/>
      <c r="P299" s="154">
        <f>SUM(P300:P366)</f>
        <v>0</v>
      </c>
      <c r="Q299" s="153"/>
      <c r="R299" s="154">
        <f>SUM(R300:R366)</f>
        <v>19.013468800000005</v>
      </c>
      <c r="S299" s="153"/>
      <c r="T299" s="155">
        <f>SUM(T300:T366)</f>
        <v>0</v>
      </c>
      <c r="AR299" s="148" t="s">
        <v>82</v>
      </c>
      <c r="AT299" s="156" t="s">
        <v>73</v>
      </c>
      <c r="AU299" s="156" t="s">
        <v>82</v>
      </c>
      <c r="AY299" s="148" t="s">
        <v>131</v>
      </c>
      <c r="BK299" s="157">
        <f>SUM(BK300:BK366)</f>
        <v>0</v>
      </c>
    </row>
    <row r="300" s="1" customFormat="1" ht="20.4" customHeight="1">
      <c r="B300" s="160"/>
      <c r="C300" s="161" t="s">
        <v>452</v>
      </c>
      <c r="D300" s="161" t="s">
        <v>133</v>
      </c>
      <c r="E300" s="162" t="s">
        <v>443</v>
      </c>
      <c r="F300" s="163" t="s">
        <v>444</v>
      </c>
      <c r="G300" s="164" t="s">
        <v>186</v>
      </c>
      <c r="H300" s="165">
        <v>128.40000000000001</v>
      </c>
      <c r="I300" s="166"/>
      <c r="J300" s="167">
        <f>ROUND(I300*H300,2)</f>
        <v>0</v>
      </c>
      <c r="K300" s="163" t="s">
        <v>137</v>
      </c>
      <c r="L300" s="33"/>
      <c r="M300" s="168" t="s">
        <v>3</v>
      </c>
      <c r="N300" s="169" t="s">
        <v>45</v>
      </c>
      <c r="O300" s="63"/>
      <c r="P300" s="170">
        <f>O300*H300</f>
        <v>0</v>
      </c>
      <c r="Q300" s="170">
        <v>2.0000000000000002E-05</v>
      </c>
      <c r="R300" s="170">
        <f>Q300*H300</f>
        <v>0.0025680000000000004</v>
      </c>
      <c r="S300" s="170">
        <v>0</v>
      </c>
      <c r="T300" s="171">
        <f>S300*H300</f>
        <v>0</v>
      </c>
      <c r="AR300" s="15" t="s">
        <v>138</v>
      </c>
      <c r="AT300" s="15" t="s">
        <v>133</v>
      </c>
      <c r="AU300" s="15" t="s">
        <v>84</v>
      </c>
      <c r="AY300" s="15" t="s">
        <v>131</v>
      </c>
      <c r="BE300" s="172">
        <f>IF(N300="základní",J300,0)</f>
        <v>0</v>
      </c>
      <c r="BF300" s="172">
        <f>IF(N300="snížená",J300,0)</f>
        <v>0</v>
      </c>
      <c r="BG300" s="172">
        <f>IF(N300="zákl. přenesená",J300,0)</f>
        <v>0</v>
      </c>
      <c r="BH300" s="172">
        <f>IF(N300="sníž. přenesená",J300,0)</f>
        <v>0</v>
      </c>
      <c r="BI300" s="172">
        <f>IF(N300="nulová",J300,0)</f>
        <v>0</v>
      </c>
      <c r="BJ300" s="15" t="s">
        <v>82</v>
      </c>
      <c r="BK300" s="172">
        <f>ROUND(I300*H300,2)</f>
        <v>0</v>
      </c>
      <c r="BL300" s="15" t="s">
        <v>138</v>
      </c>
      <c r="BM300" s="15" t="s">
        <v>852</v>
      </c>
    </row>
    <row r="301" s="1" customFormat="1">
      <c r="B301" s="33"/>
      <c r="D301" s="173" t="s">
        <v>140</v>
      </c>
      <c r="F301" s="174" t="s">
        <v>446</v>
      </c>
      <c r="I301" s="106"/>
      <c r="L301" s="33"/>
      <c r="M301" s="175"/>
      <c r="N301" s="63"/>
      <c r="O301" s="63"/>
      <c r="P301" s="63"/>
      <c r="Q301" s="63"/>
      <c r="R301" s="63"/>
      <c r="S301" s="63"/>
      <c r="T301" s="64"/>
      <c r="AT301" s="15" t="s">
        <v>140</v>
      </c>
      <c r="AU301" s="15" t="s">
        <v>84</v>
      </c>
    </row>
    <row r="302" s="1" customFormat="1">
      <c r="B302" s="33"/>
      <c r="D302" s="173" t="s">
        <v>142</v>
      </c>
      <c r="F302" s="176" t="s">
        <v>436</v>
      </c>
      <c r="I302" s="106"/>
      <c r="L302" s="33"/>
      <c r="M302" s="175"/>
      <c r="N302" s="63"/>
      <c r="O302" s="63"/>
      <c r="P302" s="63"/>
      <c r="Q302" s="63"/>
      <c r="R302" s="63"/>
      <c r="S302" s="63"/>
      <c r="T302" s="64"/>
      <c r="AT302" s="15" t="s">
        <v>142</v>
      </c>
      <c r="AU302" s="15" t="s">
        <v>84</v>
      </c>
    </row>
    <row r="303" s="1" customFormat="1" ht="20.4" customHeight="1">
      <c r="B303" s="160"/>
      <c r="C303" s="185" t="s">
        <v>457</v>
      </c>
      <c r="D303" s="185" t="s">
        <v>335</v>
      </c>
      <c r="E303" s="186" t="s">
        <v>448</v>
      </c>
      <c r="F303" s="187" t="s">
        <v>449</v>
      </c>
      <c r="G303" s="188" t="s">
        <v>186</v>
      </c>
      <c r="H303" s="189">
        <v>132.25200000000001</v>
      </c>
      <c r="I303" s="190"/>
      <c r="J303" s="191">
        <f>ROUND(I303*H303,2)</f>
        <v>0</v>
      </c>
      <c r="K303" s="187" t="s">
        <v>137</v>
      </c>
      <c r="L303" s="192"/>
      <c r="M303" s="193" t="s">
        <v>3</v>
      </c>
      <c r="N303" s="194" t="s">
        <v>45</v>
      </c>
      <c r="O303" s="63"/>
      <c r="P303" s="170">
        <f>O303*H303</f>
        <v>0</v>
      </c>
      <c r="Q303" s="170">
        <v>0.0129</v>
      </c>
      <c r="R303" s="170">
        <f>Q303*H303</f>
        <v>1.7060508000000001</v>
      </c>
      <c r="S303" s="170">
        <v>0</v>
      </c>
      <c r="T303" s="171">
        <f>S303*H303</f>
        <v>0</v>
      </c>
      <c r="AR303" s="15" t="s">
        <v>183</v>
      </c>
      <c r="AT303" s="15" t="s">
        <v>335</v>
      </c>
      <c r="AU303" s="15" t="s">
        <v>84</v>
      </c>
      <c r="AY303" s="15" t="s">
        <v>131</v>
      </c>
      <c r="BE303" s="172">
        <f>IF(N303="základní",J303,0)</f>
        <v>0</v>
      </c>
      <c r="BF303" s="172">
        <f>IF(N303="snížená",J303,0)</f>
        <v>0</v>
      </c>
      <c r="BG303" s="172">
        <f>IF(N303="zákl. přenesená",J303,0)</f>
        <v>0</v>
      </c>
      <c r="BH303" s="172">
        <f>IF(N303="sníž. přenesená",J303,0)</f>
        <v>0</v>
      </c>
      <c r="BI303" s="172">
        <f>IF(N303="nulová",J303,0)</f>
        <v>0</v>
      </c>
      <c r="BJ303" s="15" t="s">
        <v>82</v>
      </c>
      <c r="BK303" s="172">
        <f>ROUND(I303*H303,2)</f>
        <v>0</v>
      </c>
      <c r="BL303" s="15" t="s">
        <v>138</v>
      </c>
      <c r="BM303" s="15" t="s">
        <v>853</v>
      </c>
    </row>
    <row r="304" s="1" customFormat="1">
      <c r="B304" s="33"/>
      <c r="D304" s="173" t="s">
        <v>140</v>
      </c>
      <c r="F304" s="174" t="s">
        <v>449</v>
      </c>
      <c r="I304" s="106"/>
      <c r="L304" s="33"/>
      <c r="M304" s="175"/>
      <c r="N304" s="63"/>
      <c r="O304" s="63"/>
      <c r="P304" s="63"/>
      <c r="Q304" s="63"/>
      <c r="R304" s="63"/>
      <c r="S304" s="63"/>
      <c r="T304" s="64"/>
      <c r="AT304" s="15" t="s">
        <v>140</v>
      </c>
      <c r="AU304" s="15" t="s">
        <v>84</v>
      </c>
    </row>
    <row r="305" s="11" customFormat="1">
      <c r="B305" s="177"/>
      <c r="D305" s="173" t="s">
        <v>144</v>
      </c>
      <c r="F305" s="179" t="s">
        <v>854</v>
      </c>
      <c r="H305" s="180">
        <v>132.25200000000001</v>
      </c>
      <c r="I305" s="181"/>
      <c r="L305" s="177"/>
      <c r="M305" s="182"/>
      <c r="N305" s="183"/>
      <c r="O305" s="183"/>
      <c r="P305" s="183"/>
      <c r="Q305" s="183"/>
      <c r="R305" s="183"/>
      <c r="S305" s="183"/>
      <c r="T305" s="184"/>
      <c r="AT305" s="178" t="s">
        <v>144</v>
      </c>
      <c r="AU305" s="178" t="s">
        <v>84</v>
      </c>
      <c r="AV305" s="11" t="s">
        <v>84</v>
      </c>
      <c r="AW305" s="11" t="s">
        <v>4</v>
      </c>
      <c r="AX305" s="11" t="s">
        <v>82</v>
      </c>
      <c r="AY305" s="178" t="s">
        <v>131</v>
      </c>
    </row>
    <row r="306" s="1" customFormat="1" ht="20.4" customHeight="1">
      <c r="B306" s="160"/>
      <c r="C306" s="161" t="s">
        <v>462</v>
      </c>
      <c r="D306" s="161" t="s">
        <v>133</v>
      </c>
      <c r="E306" s="162" t="s">
        <v>473</v>
      </c>
      <c r="F306" s="163" t="s">
        <v>474</v>
      </c>
      <c r="G306" s="164" t="s">
        <v>365</v>
      </c>
      <c r="H306" s="165">
        <v>10</v>
      </c>
      <c r="I306" s="166"/>
      <c r="J306" s="167">
        <f>ROUND(I306*H306,2)</f>
        <v>0</v>
      </c>
      <c r="K306" s="163" t="s">
        <v>137</v>
      </c>
      <c r="L306" s="33"/>
      <c r="M306" s="168" t="s">
        <v>3</v>
      </c>
      <c r="N306" s="169" t="s">
        <v>45</v>
      </c>
      <c r="O306" s="63"/>
      <c r="P306" s="170">
        <f>O306*H306</f>
        <v>0</v>
      </c>
      <c r="Q306" s="170">
        <v>0</v>
      </c>
      <c r="R306" s="170">
        <f>Q306*H306</f>
        <v>0</v>
      </c>
      <c r="S306" s="170">
        <v>0</v>
      </c>
      <c r="T306" s="171">
        <f>S306*H306</f>
        <v>0</v>
      </c>
      <c r="AR306" s="15" t="s">
        <v>138</v>
      </c>
      <c r="AT306" s="15" t="s">
        <v>133</v>
      </c>
      <c r="AU306" s="15" t="s">
        <v>84</v>
      </c>
      <c r="AY306" s="15" t="s">
        <v>131</v>
      </c>
      <c r="BE306" s="172">
        <f>IF(N306="základní",J306,0)</f>
        <v>0</v>
      </c>
      <c r="BF306" s="172">
        <f>IF(N306="snížená",J306,0)</f>
        <v>0</v>
      </c>
      <c r="BG306" s="172">
        <f>IF(N306="zákl. přenesená",J306,0)</f>
        <v>0</v>
      </c>
      <c r="BH306" s="172">
        <f>IF(N306="sníž. přenesená",J306,0)</f>
        <v>0</v>
      </c>
      <c r="BI306" s="172">
        <f>IF(N306="nulová",J306,0)</f>
        <v>0</v>
      </c>
      <c r="BJ306" s="15" t="s">
        <v>82</v>
      </c>
      <c r="BK306" s="172">
        <f>ROUND(I306*H306,2)</f>
        <v>0</v>
      </c>
      <c r="BL306" s="15" t="s">
        <v>138</v>
      </c>
      <c r="BM306" s="15" t="s">
        <v>855</v>
      </c>
    </row>
    <row r="307" s="1" customFormat="1">
      <c r="B307" s="33"/>
      <c r="D307" s="173" t="s">
        <v>140</v>
      </c>
      <c r="F307" s="174" t="s">
        <v>476</v>
      </c>
      <c r="I307" s="106"/>
      <c r="L307" s="33"/>
      <c r="M307" s="175"/>
      <c r="N307" s="63"/>
      <c r="O307" s="63"/>
      <c r="P307" s="63"/>
      <c r="Q307" s="63"/>
      <c r="R307" s="63"/>
      <c r="S307" s="63"/>
      <c r="T307" s="64"/>
      <c r="AT307" s="15" t="s">
        <v>140</v>
      </c>
      <c r="AU307" s="15" t="s">
        <v>84</v>
      </c>
    </row>
    <row r="308" s="1" customFormat="1">
      <c r="B308" s="33"/>
      <c r="D308" s="173" t="s">
        <v>142</v>
      </c>
      <c r="F308" s="176" t="s">
        <v>477</v>
      </c>
      <c r="I308" s="106"/>
      <c r="L308" s="33"/>
      <c r="M308" s="175"/>
      <c r="N308" s="63"/>
      <c r="O308" s="63"/>
      <c r="P308" s="63"/>
      <c r="Q308" s="63"/>
      <c r="R308" s="63"/>
      <c r="S308" s="63"/>
      <c r="T308" s="64"/>
      <c r="AT308" s="15" t="s">
        <v>142</v>
      </c>
      <c r="AU308" s="15" t="s">
        <v>84</v>
      </c>
    </row>
    <row r="309" s="1" customFormat="1" ht="20.4" customHeight="1">
      <c r="B309" s="160"/>
      <c r="C309" s="185" t="s">
        <v>467</v>
      </c>
      <c r="D309" s="185" t="s">
        <v>335</v>
      </c>
      <c r="E309" s="186" t="s">
        <v>479</v>
      </c>
      <c r="F309" s="187" t="s">
        <v>480</v>
      </c>
      <c r="G309" s="188" t="s">
        <v>365</v>
      </c>
      <c r="H309" s="189">
        <v>10</v>
      </c>
      <c r="I309" s="190"/>
      <c r="J309" s="191">
        <f>ROUND(I309*H309,2)</f>
        <v>0</v>
      </c>
      <c r="K309" s="187" t="s">
        <v>137</v>
      </c>
      <c r="L309" s="192"/>
      <c r="M309" s="193" t="s">
        <v>3</v>
      </c>
      <c r="N309" s="194" t="s">
        <v>45</v>
      </c>
      <c r="O309" s="63"/>
      <c r="P309" s="170">
        <f>O309*H309</f>
        <v>0</v>
      </c>
      <c r="Q309" s="170">
        <v>0.00064999999999999997</v>
      </c>
      <c r="R309" s="170">
        <f>Q309*H309</f>
        <v>0.0064999999999999997</v>
      </c>
      <c r="S309" s="170">
        <v>0</v>
      </c>
      <c r="T309" s="171">
        <f>S309*H309</f>
        <v>0</v>
      </c>
      <c r="AR309" s="15" t="s">
        <v>183</v>
      </c>
      <c r="AT309" s="15" t="s">
        <v>335</v>
      </c>
      <c r="AU309" s="15" t="s">
        <v>84</v>
      </c>
      <c r="AY309" s="15" t="s">
        <v>131</v>
      </c>
      <c r="BE309" s="172">
        <f>IF(N309="základní",J309,0)</f>
        <v>0</v>
      </c>
      <c r="BF309" s="172">
        <f>IF(N309="snížená",J309,0)</f>
        <v>0</v>
      </c>
      <c r="BG309" s="172">
        <f>IF(N309="zákl. přenesená",J309,0)</f>
        <v>0</v>
      </c>
      <c r="BH309" s="172">
        <f>IF(N309="sníž. přenesená",J309,0)</f>
        <v>0</v>
      </c>
      <c r="BI309" s="172">
        <f>IF(N309="nulová",J309,0)</f>
        <v>0</v>
      </c>
      <c r="BJ309" s="15" t="s">
        <v>82</v>
      </c>
      <c r="BK309" s="172">
        <f>ROUND(I309*H309,2)</f>
        <v>0</v>
      </c>
      <c r="BL309" s="15" t="s">
        <v>138</v>
      </c>
      <c r="BM309" s="15" t="s">
        <v>856</v>
      </c>
    </row>
    <row r="310" s="1" customFormat="1">
      <c r="B310" s="33"/>
      <c r="D310" s="173" t="s">
        <v>140</v>
      </c>
      <c r="F310" s="174" t="s">
        <v>480</v>
      </c>
      <c r="I310" s="106"/>
      <c r="L310" s="33"/>
      <c r="M310" s="175"/>
      <c r="N310" s="63"/>
      <c r="O310" s="63"/>
      <c r="P310" s="63"/>
      <c r="Q310" s="63"/>
      <c r="R310" s="63"/>
      <c r="S310" s="63"/>
      <c r="T310" s="64"/>
      <c r="AT310" s="15" t="s">
        <v>140</v>
      </c>
      <c r="AU310" s="15" t="s">
        <v>84</v>
      </c>
    </row>
    <row r="311" s="1" customFormat="1" ht="20.4" customHeight="1">
      <c r="B311" s="160"/>
      <c r="C311" s="161" t="s">
        <v>472</v>
      </c>
      <c r="D311" s="161" t="s">
        <v>133</v>
      </c>
      <c r="E311" s="162" t="s">
        <v>496</v>
      </c>
      <c r="F311" s="163" t="s">
        <v>497</v>
      </c>
      <c r="G311" s="164" t="s">
        <v>365</v>
      </c>
      <c r="H311" s="165">
        <v>10</v>
      </c>
      <c r="I311" s="166"/>
      <c r="J311" s="167">
        <f>ROUND(I311*H311,2)</f>
        <v>0</v>
      </c>
      <c r="K311" s="163" t="s">
        <v>137</v>
      </c>
      <c r="L311" s="33"/>
      <c r="M311" s="168" t="s">
        <v>3</v>
      </c>
      <c r="N311" s="169" t="s">
        <v>45</v>
      </c>
      <c r="O311" s="63"/>
      <c r="P311" s="170">
        <f>O311*H311</f>
        <v>0</v>
      </c>
      <c r="Q311" s="170">
        <v>1.0000000000000001E-05</v>
      </c>
      <c r="R311" s="170">
        <f>Q311*H311</f>
        <v>0.00010000000000000001</v>
      </c>
      <c r="S311" s="170">
        <v>0</v>
      </c>
      <c r="T311" s="171">
        <f>S311*H311</f>
        <v>0</v>
      </c>
      <c r="AR311" s="15" t="s">
        <v>138</v>
      </c>
      <c r="AT311" s="15" t="s">
        <v>133</v>
      </c>
      <c r="AU311" s="15" t="s">
        <v>84</v>
      </c>
      <c r="AY311" s="15" t="s">
        <v>131</v>
      </c>
      <c r="BE311" s="172">
        <f>IF(N311="základní",J311,0)</f>
        <v>0</v>
      </c>
      <c r="BF311" s="172">
        <f>IF(N311="snížená",J311,0)</f>
        <v>0</v>
      </c>
      <c r="BG311" s="172">
        <f>IF(N311="zákl. přenesená",J311,0)</f>
        <v>0</v>
      </c>
      <c r="BH311" s="172">
        <f>IF(N311="sníž. přenesená",J311,0)</f>
        <v>0</v>
      </c>
      <c r="BI311" s="172">
        <f>IF(N311="nulová",J311,0)</f>
        <v>0</v>
      </c>
      <c r="BJ311" s="15" t="s">
        <v>82</v>
      </c>
      <c r="BK311" s="172">
        <f>ROUND(I311*H311,2)</f>
        <v>0</v>
      </c>
      <c r="BL311" s="15" t="s">
        <v>138</v>
      </c>
      <c r="BM311" s="15" t="s">
        <v>857</v>
      </c>
    </row>
    <row r="312" s="1" customFormat="1">
      <c r="B312" s="33"/>
      <c r="D312" s="173" t="s">
        <v>140</v>
      </c>
      <c r="F312" s="174" t="s">
        <v>499</v>
      </c>
      <c r="I312" s="106"/>
      <c r="L312" s="33"/>
      <c r="M312" s="175"/>
      <c r="N312" s="63"/>
      <c r="O312" s="63"/>
      <c r="P312" s="63"/>
      <c r="Q312" s="63"/>
      <c r="R312" s="63"/>
      <c r="S312" s="63"/>
      <c r="T312" s="64"/>
      <c r="AT312" s="15" t="s">
        <v>140</v>
      </c>
      <c r="AU312" s="15" t="s">
        <v>84</v>
      </c>
    </row>
    <row r="313" s="1" customFormat="1">
      <c r="B313" s="33"/>
      <c r="D313" s="173" t="s">
        <v>142</v>
      </c>
      <c r="F313" s="176" t="s">
        <v>477</v>
      </c>
      <c r="I313" s="106"/>
      <c r="L313" s="33"/>
      <c r="M313" s="175"/>
      <c r="N313" s="63"/>
      <c r="O313" s="63"/>
      <c r="P313" s="63"/>
      <c r="Q313" s="63"/>
      <c r="R313" s="63"/>
      <c r="S313" s="63"/>
      <c r="T313" s="64"/>
      <c r="AT313" s="15" t="s">
        <v>142</v>
      </c>
      <c r="AU313" s="15" t="s">
        <v>84</v>
      </c>
    </row>
    <row r="314" s="1" customFormat="1" ht="20.4" customHeight="1">
      <c r="B314" s="160"/>
      <c r="C314" s="185" t="s">
        <v>478</v>
      </c>
      <c r="D314" s="185" t="s">
        <v>335</v>
      </c>
      <c r="E314" s="186" t="s">
        <v>501</v>
      </c>
      <c r="F314" s="187" t="s">
        <v>502</v>
      </c>
      <c r="G314" s="188" t="s">
        <v>365</v>
      </c>
      <c r="H314" s="189">
        <v>10</v>
      </c>
      <c r="I314" s="190"/>
      <c r="J314" s="191">
        <f>ROUND(I314*H314,2)</f>
        <v>0</v>
      </c>
      <c r="K314" s="187" t="s">
        <v>137</v>
      </c>
      <c r="L314" s="192"/>
      <c r="M314" s="193" t="s">
        <v>3</v>
      </c>
      <c r="N314" s="194" t="s">
        <v>45</v>
      </c>
      <c r="O314" s="63"/>
      <c r="P314" s="170">
        <f>O314*H314</f>
        <v>0</v>
      </c>
      <c r="Q314" s="170">
        <v>0.00069999999999999999</v>
      </c>
      <c r="R314" s="170">
        <f>Q314*H314</f>
        <v>0.0070000000000000001</v>
      </c>
      <c r="S314" s="170">
        <v>0</v>
      </c>
      <c r="T314" s="171">
        <f>S314*H314</f>
        <v>0</v>
      </c>
      <c r="AR314" s="15" t="s">
        <v>183</v>
      </c>
      <c r="AT314" s="15" t="s">
        <v>335</v>
      </c>
      <c r="AU314" s="15" t="s">
        <v>84</v>
      </c>
      <c r="AY314" s="15" t="s">
        <v>131</v>
      </c>
      <c r="BE314" s="172">
        <f>IF(N314="základní",J314,0)</f>
        <v>0</v>
      </c>
      <c r="BF314" s="172">
        <f>IF(N314="snížená",J314,0)</f>
        <v>0</v>
      </c>
      <c r="BG314" s="172">
        <f>IF(N314="zákl. přenesená",J314,0)</f>
        <v>0</v>
      </c>
      <c r="BH314" s="172">
        <f>IF(N314="sníž. přenesená",J314,0)</f>
        <v>0</v>
      </c>
      <c r="BI314" s="172">
        <f>IF(N314="nulová",J314,0)</f>
        <v>0</v>
      </c>
      <c r="BJ314" s="15" t="s">
        <v>82</v>
      </c>
      <c r="BK314" s="172">
        <f>ROUND(I314*H314,2)</f>
        <v>0</v>
      </c>
      <c r="BL314" s="15" t="s">
        <v>138</v>
      </c>
      <c r="BM314" s="15" t="s">
        <v>858</v>
      </c>
    </row>
    <row r="315" s="1" customFormat="1">
      <c r="B315" s="33"/>
      <c r="D315" s="173" t="s">
        <v>140</v>
      </c>
      <c r="F315" s="174" t="s">
        <v>502</v>
      </c>
      <c r="I315" s="106"/>
      <c r="L315" s="33"/>
      <c r="M315" s="175"/>
      <c r="N315" s="63"/>
      <c r="O315" s="63"/>
      <c r="P315" s="63"/>
      <c r="Q315" s="63"/>
      <c r="R315" s="63"/>
      <c r="S315" s="63"/>
      <c r="T315" s="64"/>
      <c r="AT315" s="15" t="s">
        <v>140</v>
      </c>
      <c r="AU315" s="15" t="s">
        <v>84</v>
      </c>
    </row>
    <row r="316" s="1" customFormat="1" ht="20.4" customHeight="1">
      <c r="B316" s="160"/>
      <c r="C316" s="161" t="s">
        <v>482</v>
      </c>
      <c r="D316" s="161" t="s">
        <v>133</v>
      </c>
      <c r="E316" s="162" t="s">
        <v>505</v>
      </c>
      <c r="F316" s="163" t="s">
        <v>506</v>
      </c>
      <c r="G316" s="164" t="s">
        <v>365</v>
      </c>
      <c r="H316" s="165">
        <v>10</v>
      </c>
      <c r="I316" s="166"/>
      <c r="J316" s="167">
        <f>ROUND(I316*H316,2)</f>
        <v>0</v>
      </c>
      <c r="K316" s="163" t="s">
        <v>137</v>
      </c>
      <c r="L316" s="33"/>
      <c r="M316" s="168" t="s">
        <v>3</v>
      </c>
      <c r="N316" s="169" t="s">
        <v>45</v>
      </c>
      <c r="O316" s="63"/>
      <c r="P316" s="170">
        <f>O316*H316</f>
        <v>0</v>
      </c>
      <c r="Q316" s="170">
        <v>2.0000000000000002E-05</v>
      </c>
      <c r="R316" s="170">
        <f>Q316*H316</f>
        <v>0.00020000000000000001</v>
      </c>
      <c r="S316" s="170">
        <v>0</v>
      </c>
      <c r="T316" s="171">
        <f>S316*H316</f>
        <v>0</v>
      </c>
      <c r="AR316" s="15" t="s">
        <v>138</v>
      </c>
      <c r="AT316" s="15" t="s">
        <v>133</v>
      </c>
      <c r="AU316" s="15" t="s">
        <v>84</v>
      </c>
      <c r="AY316" s="15" t="s">
        <v>131</v>
      </c>
      <c r="BE316" s="172">
        <f>IF(N316="základní",J316,0)</f>
        <v>0</v>
      </c>
      <c r="BF316" s="172">
        <f>IF(N316="snížená",J316,0)</f>
        <v>0</v>
      </c>
      <c r="BG316" s="172">
        <f>IF(N316="zákl. přenesená",J316,0)</f>
        <v>0</v>
      </c>
      <c r="BH316" s="172">
        <f>IF(N316="sníž. přenesená",J316,0)</f>
        <v>0</v>
      </c>
      <c r="BI316" s="172">
        <f>IF(N316="nulová",J316,0)</f>
        <v>0</v>
      </c>
      <c r="BJ316" s="15" t="s">
        <v>82</v>
      </c>
      <c r="BK316" s="172">
        <f>ROUND(I316*H316,2)</f>
        <v>0</v>
      </c>
      <c r="BL316" s="15" t="s">
        <v>138</v>
      </c>
      <c r="BM316" s="15" t="s">
        <v>859</v>
      </c>
    </row>
    <row r="317" s="1" customFormat="1">
      <c r="B317" s="33"/>
      <c r="D317" s="173" t="s">
        <v>140</v>
      </c>
      <c r="F317" s="174" t="s">
        <v>508</v>
      </c>
      <c r="I317" s="106"/>
      <c r="L317" s="33"/>
      <c r="M317" s="175"/>
      <c r="N317" s="63"/>
      <c r="O317" s="63"/>
      <c r="P317" s="63"/>
      <c r="Q317" s="63"/>
      <c r="R317" s="63"/>
      <c r="S317" s="63"/>
      <c r="T317" s="64"/>
      <c r="AT317" s="15" t="s">
        <v>140</v>
      </c>
      <c r="AU317" s="15" t="s">
        <v>84</v>
      </c>
    </row>
    <row r="318" s="1" customFormat="1">
      <c r="B318" s="33"/>
      <c r="D318" s="173" t="s">
        <v>142</v>
      </c>
      <c r="F318" s="176" t="s">
        <v>477</v>
      </c>
      <c r="I318" s="106"/>
      <c r="L318" s="33"/>
      <c r="M318" s="175"/>
      <c r="N318" s="63"/>
      <c r="O318" s="63"/>
      <c r="P318" s="63"/>
      <c r="Q318" s="63"/>
      <c r="R318" s="63"/>
      <c r="S318" s="63"/>
      <c r="T318" s="64"/>
      <c r="AT318" s="15" t="s">
        <v>142</v>
      </c>
      <c r="AU318" s="15" t="s">
        <v>84</v>
      </c>
    </row>
    <row r="319" s="1" customFormat="1" ht="20.4" customHeight="1">
      <c r="B319" s="160"/>
      <c r="C319" s="185" t="s">
        <v>486</v>
      </c>
      <c r="D319" s="185" t="s">
        <v>335</v>
      </c>
      <c r="E319" s="186" t="s">
        <v>510</v>
      </c>
      <c r="F319" s="187" t="s">
        <v>511</v>
      </c>
      <c r="G319" s="188" t="s">
        <v>365</v>
      </c>
      <c r="H319" s="189">
        <v>10</v>
      </c>
      <c r="I319" s="190"/>
      <c r="J319" s="191">
        <f>ROUND(I319*H319,2)</f>
        <v>0</v>
      </c>
      <c r="K319" s="187" t="s">
        <v>137</v>
      </c>
      <c r="L319" s="192"/>
      <c r="M319" s="193" t="s">
        <v>3</v>
      </c>
      <c r="N319" s="194" t="s">
        <v>45</v>
      </c>
      <c r="O319" s="63"/>
      <c r="P319" s="170">
        <f>O319*H319</f>
        <v>0</v>
      </c>
      <c r="Q319" s="170">
        <v>0.0071799999999999998</v>
      </c>
      <c r="R319" s="170">
        <f>Q319*H319</f>
        <v>0.071800000000000003</v>
      </c>
      <c r="S319" s="170">
        <v>0</v>
      </c>
      <c r="T319" s="171">
        <f>S319*H319</f>
        <v>0</v>
      </c>
      <c r="AR319" s="15" t="s">
        <v>183</v>
      </c>
      <c r="AT319" s="15" t="s">
        <v>335</v>
      </c>
      <c r="AU319" s="15" t="s">
        <v>84</v>
      </c>
      <c r="AY319" s="15" t="s">
        <v>131</v>
      </c>
      <c r="BE319" s="172">
        <f>IF(N319="základní",J319,0)</f>
        <v>0</v>
      </c>
      <c r="BF319" s="172">
        <f>IF(N319="snížená",J319,0)</f>
        <v>0</v>
      </c>
      <c r="BG319" s="172">
        <f>IF(N319="zákl. přenesená",J319,0)</f>
        <v>0</v>
      </c>
      <c r="BH319" s="172">
        <f>IF(N319="sníž. přenesená",J319,0)</f>
        <v>0</v>
      </c>
      <c r="BI319" s="172">
        <f>IF(N319="nulová",J319,0)</f>
        <v>0</v>
      </c>
      <c r="BJ319" s="15" t="s">
        <v>82</v>
      </c>
      <c r="BK319" s="172">
        <f>ROUND(I319*H319,2)</f>
        <v>0</v>
      </c>
      <c r="BL319" s="15" t="s">
        <v>138</v>
      </c>
      <c r="BM319" s="15" t="s">
        <v>860</v>
      </c>
    </row>
    <row r="320" s="1" customFormat="1">
      <c r="B320" s="33"/>
      <c r="D320" s="173" t="s">
        <v>140</v>
      </c>
      <c r="F320" s="174" t="s">
        <v>511</v>
      </c>
      <c r="I320" s="106"/>
      <c r="L320" s="33"/>
      <c r="M320" s="175"/>
      <c r="N320" s="63"/>
      <c r="O320" s="63"/>
      <c r="P320" s="63"/>
      <c r="Q320" s="63"/>
      <c r="R320" s="63"/>
      <c r="S320" s="63"/>
      <c r="T320" s="64"/>
      <c r="AT320" s="15" t="s">
        <v>140</v>
      </c>
      <c r="AU320" s="15" t="s">
        <v>84</v>
      </c>
    </row>
    <row r="321" s="1" customFormat="1" ht="20.4" customHeight="1">
      <c r="B321" s="160"/>
      <c r="C321" s="161" t="s">
        <v>491</v>
      </c>
      <c r="D321" s="161" t="s">
        <v>133</v>
      </c>
      <c r="E321" s="162" t="s">
        <v>574</v>
      </c>
      <c r="F321" s="163" t="s">
        <v>575</v>
      </c>
      <c r="G321" s="164" t="s">
        <v>365</v>
      </c>
      <c r="H321" s="165">
        <v>1</v>
      </c>
      <c r="I321" s="166"/>
      <c r="J321" s="167">
        <f>ROUND(I321*H321,2)</f>
        <v>0</v>
      </c>
      <c r="K321" s="163" t="s">
        <v>137</v>
      </c>
      <c r="L321" s="33"/>
      <c r="M321" s="168" t="s">
        <v>3</v>
      </c>
      <c r="N321" s="169" t="s">
        <v>45</v>
      </c>
      <c r="O321" s="63"/>
      <c r="P321" s="170">
        <f>O321*H321</f>
        <v>0</v>
      </c>
      <c r="Q321" s="170">
        <v>0.46009</v>
      </c>
      <c r="R321" s="170">
        <f>Q321*H321</f>
        <v>0.46009</v>
      </c>
      <c r="S321" s="170">
        <v>0</v>
      </c>
      <c r="T321" s="171">
        <f>S321*H321</f>
        <v>0</v>
      </c>
      <c r="AR321" s="15" t="s">
        <v>138</v>
      </c>
      <c r="AT321" s="15" t="s">
        <v>133</v>
      </c>
      <c r="AU321" s="15" t="s">
        <v>84</v>
      </c>
      <c r="AY321" s="15" t="s">
        <v>131</v>
      </c>
      <c r="BE321" s="172">
        <f>IF(N321="základní",J321,0)</f>
        <v>0</v>
      </c>
      <c r="BF321" s="172">
        <f>IF(N321="snížená",J321,0)</f>
        <v>0</v>
      </c>
      <c r="BG321" s="172">
        <f>IF(N321="zákl. přenesená",J321,0)</f>
        <v>0</v>
      </c>
      <c r="BH321" s="172">
        <f>IF(N321="sníž. přenesená",J321,0)</f>
        <v>0</v>
      </c>
      <c r="BI321" s="172">
        <f>IF(N321="nulová",J321,0)</f>
        <v>0</v>
      </c>
      <c r="BJ321" s="15" t="s">
        <v>82</v>
      </c>
      <c r="BK321" s="172">
        <f>ROUND(I321*H321,2)</f>
        <v>0</v>
      </c>
      <c r="BL321" s="15" t="s">
        <v>138</v>
      </c>
      <c r="BM321" s="15" t="s">
        <v>861</v>
      </c>
    </row>
    <row r="322" s="1" customFormat="1">
      <c r="B322" s="33"/>
      <c r="D322" s="173" t="s">
        <v>140</v>
      </c>
      <c r="F322" s="174" t="s">
        <v>577</v>
      </c>
      <c r="I322" s="106"/>
      <c r="L322" s="33"/>
      <c r="M322" s="175"/>
      <c r="N322" s="63"/>
      <c r="O322" s="63"/>
      <c r="P322" s="63"/>
      <c r="Q322" s="63"/>
      <c r="R322" s="63"/>
      <c r="S322" s="63"/>
      <c r="T322" s="64"/>
      <c r="AT322" s="15" t="s">
        <v>140</v>
      </c>
      <c r="AU322" s="15" t="s">
        <v>84</v>
      </c>
    </row>
    <row r="323" s="1" customFormat="1">
      <c r="B323" s="33"/>
      <c r="D323" s="173" t="s">
        <v>142</v>
      </c>
      <c r="F323" s="176" t="s">
        <v>572</v>
      </c>
      <c r="I323" s="106"/>
      <c r="L323" s="33"/>
      <c r="M323" s="175"/>
      <c r="N323" s="63"/>
      <c r="O323" s="63"/>
      <c r="P323" s="63"/>
      <c r="Q323" s="63"/>
      <c r="R323" s="63"/>
      <c r="S323" s="63"/>
      <c r="T323" s="64"/>
      <c r="AT323" s="15" t="s">
        <v>142</v>
      </c>
      <c r="AU323" s="15" t="s">
        <v>84</v>
      </c>
    </row>
    <row r="324" s="1" customFormat="1" ht="20.4" customHeight="1">
      <c r="B324" s="160"/>
      <c r="C324" s="161" t="s">
        <v>495</v>
      </c>
      <c r="D324" s="161" t="s">
        <v>133</v>
      </c>
      <c r="E324" s="162" t="s">
        <v>579</v>
      </c>
      <c r="F324" s="163" t="s">
        <v>580</v>
      </c>
      <c r="G324" s="164" t="s">
        <v>186</v>
      </c>
      <c r="H324" s="165">
        <v>128.40000000000001</v>
      </c>
      <c r="I324" s="166"/>
      <c r="J324" s="167">
        <f>ROUND(I324*H324,2)</f>
        <v>0</v>
      </c>
      <c r="K324" s="163" t="s">
        <v>137</v>
      </c>
      <c r="L324" s="33"/>
      <c r="M324" s="168" t="s">
        <v>3</v>
      </c>
      <c r="N324" s="169" t="s">
        <v>45</v>
      </c>
      <c r="O324" s="63"/>
      <c r="P324" s="170">
        <f>O324*H324</f>
        <v>0</v>
      </c>
      <c r="Q324" s="170">
        <v>0</v>
      </c>
      <c r="R324" s="170">
        <f>Q324*H324</f>
        <v>0</v>
      </c>
      <c r="S324" s="170">
        <v>0</v>
      </c>
      <c r="T324" s="171">
        <f>S324*H324</f>
        <v>0</v>
      </c>
      <c r="AR324" s="15" t="s">
        <v>138</v>
      </c>
      <c r="AT324" s="15" t="s">
        <v>133</v>
      </c>
      <c r="AU324" s="15" t="s">
        <v>84</v>
      </c>
      <c r="AY324" s="15" t="s">
        <v>131</v>
      </c>
      <c r="BE324" s="172">
        <f>IF(N324="základní",J324,0)</f>
        <v>0</v>
      </c>
      <c r="BF324" s="172">
        <f>IF(N324="snížená",J324,0)</f>
        <v>0</v>
      </c>
      <c r="BG324" s="172">
        <f>IF(N324="zákl. přenesená",J324,0)</f>
        <v>0</v>
      </c>
      <c r="BH324" s="172">
        <f>IF(N324="sníž. přenesená",J324,0)</f>
        <v>0</v>
      </c>
      <c r="BI324" s="172">
        <f>IF(N324="nulová",J324,0)</f>
        <v>0</v>
      </c>
      <c r="BJ324" s="15" t="s">
        <v>82</v>
      </c>
      <c r="BK324" s="172">
        <f>ROUND(I324*H324,2)</f>
        <v>0</v>
      </c>
      <c r="BL324" s="15" t="s">
        <v>138</v>
      </c>
      <c r="BM324" s="15" t="s">
        <v>862</v>
      </c>
    </row>
    <row r="325" s="1" customFormat="1">
      <c r="B325" s="33"/>
      <c r="D325" s="173" t="s">
        <v>140</v>
      </c>
      <c r="F325" s="174" t="s">
        <v>582</v>
      </c>
      <c r="I325" s="106"/>
      <c r="L325" s="33"/>
      <c r="M325" s="175"/>
      <c r="N325" s="63"/>
      <c r="O325" s="63"/>
      <c r="P325" s="63"/>
      <c r="Q325" s="63"/>
      <c r="R325" s="63"/>
      <c r="S325" s="63"/>
      <c r="T325" s="64"/>
      <c r="AT325" s="15" t="s">
        <v>140</v>
      </c>
      <c r="AU325" s="15" t="s">
        <v>84</v>
      </c>
    </row>
    <row r="326" s="1" customFormat="1">
      <c r="B326" s="33"/>
      <c r="D326" s="173" t="s">
        <v>142</v>
      </c>
      <c r="F326" s="176" t="s">
        <v>572</v>
      </c>
      <c r="I326" s="106"/>
      <c r="L326" s="33"/>
      <c r="M326" s="175"/>
      <c r="N326" s="63"/>
      <c r="O326" s="63"/>
      <c r="P326" s="63"/>
      <c r="Q326" s="63"/>
      <c r="R326" s="63"/>
      <c r="S326" s="63"/>
      <c r="T326" s="64"/>
      <c r="AT326" s="15" t="s">
        <v>142</v>
      </c>
      <c r="AU326" s="15" t="s">
        <v>84</v>
      </c>
    </row>
    <row r="327" s="1" customFormat="1" ht="20.4" customHeight="1">
      <c r="B327" s="160"/>
      <c r="C327" s="161" t="s">
        <v>500</v>
      </c>
      <c r="D327" s="161" t="s">
        <v>133</v>
      </c>
      <c r="E327" s="162" t="s">
        <v>589</v>
      </c>
      <c r="F327" s="163" t="s">
        <v>590</v>
      </c>
      <c r="G327" s="164" t="s">
        <v>365</v>
      </c>
      <c r="H327" s="165">
        <v>5</v>
      </c>
      <c r="I327" s="166"/>
      <c r="J327" s="167">
        <f>ROUND(I327*H327,2)</f>
        <v>0</v>
      </c>
      <c r="K327" s="163" t="s">
        <v>137</v>
      </c>
      <c r="L327" s="33"/>
      <c r="M327" s="168" t="s">
        <v>3</v>
      </c>
      <c r="N327" s="169" t="s">
        <v>45</v>
      </c>
      <c r="O327" s="63"/>
      <c r="P327" s="170">
        <f>O327*H327</f>
        <v>0</v>
      </c>
      <c r="Q327" s="170">
        <v>0.0091800000000000007</v>
      </c>
      <c r="R327" s="170">
        <f>Q327*H327</f>
        <v>0.045900000000000003</v>
      </c>
      <c r="S327" s="170">
        <v>0</v>
      </c>
      <c r="T327" s="171">
        <f>S327*H327</f>
        <v>0</v>
      </c>
      <c r="AR327" s="15" t="s">
        <v>138</v>
      </c>
      <c r="AT327" s="15" t="s">
        <v>133</v>
      </c>
      <c r="AU327" s="15" t="s">
        <v>84</v>
      </c>
      <c r="AY327" s="15" t="s">
        <v>131</v>
      </c>
      <c r="BE327" s="172">
        <f>IF(N327="základní",J327,0)</f>
        <v>0</v>
      </c>
      <c r="BF327" s="172">
        <f>IF(N327="snížená",J327,0)</f>
        <v>0</v>
      </c>
      <c r="BG327" s="172">
        <f>IF(N327="zákl. přenesená",J327,0)</f>
        <v>0</v>
      </c>
      <c r="BH327" s="172">
        <f>IF(N327="sníž. přenesená",J327,0)</f>
        <v>0</v>
      </c>
      <c r="BI327" s="172">
        <f>IF(N327="nulová",J327,0)</f>
        <v>0</v>
      </c>
      <c r="BJ327" s="15" t="s">
        <v>82</v>
      </c>
      <c r="BK327" s="172">
        <f>ROUND(I327*H327,2)</f>
        <v>0</v>
      </c>
      <c r="BL327" s="15" t="s">
        <v>138</v>
      </c>
      <c r="BM327" s="15" t="s">
        <v>863</v>
      </c>
    </row>
    <row r="328" s="1" customFormat="1">
      <c r="B328" s="33"/>
      <c r="D328" s="173" t="s">
        <v>140</v>
      </c>
      <c r="F328" s="174" t="s">
        <v>590</v>
      </c>
      <c r="I328" s="106"/>
      <c r="L328" s="33"/>
      <c r="M328" s="175"/>
      <c r="N328" s="63"/>
      <c r="O328" s="63"/>
      <c r="P328" s="63"/>
      <c r="Q328" s="63"/>
      <c r="R328" s="63"/>
      <c r="S328" s="63"/>
      <c r="T328" s="64"/>
      <c r="AT328" s="15" t="s">
        <v>140</v>
      </c>
      <c r="AU328" s="15" t="s">
        <v>84</v>
      </c>
    </row>
    <row r="329" s="1" customFormat="1">
      <c r="B329" s="33"/>
      <c r="D329" s="173" t="s">
        <v>142</v>
      </c>
      <c r="F329" s="176" t="s">
        <v>592</v>
      </c>
      <c r="I329" s="106"/>
      <c r="L329" s="33"/>
      <c r="M329" s="175"/>
      <c r="N329" s="63"/>
      <c r="O329" s="63"/>
      <c r="P329" s="63"/>
      <c r="Q329" s="63"/>
      <c r="R329" s="63"/>
      <c r="S329" s="63"/>
      <c r="T329" s="64"/>
      <c r="AT329" s="15" t="s">
        <v>142</v>
      </c>
      <c r="AU329" s="15" t="s">
        <v>84</v>
      </c>
    </row>
    <row r="330" s="1" customFormat="1" ht="20.4" customHeight="1">
      <c r="B330" s="160"/>
      <c r="C330" s="185" t="s">
        <v>504</v>
      </c>
      <c r="D330" s="185" t="s">
        <v>335</v>
      </c>
      <c r="E330" s="186" t="s">
        <v>594</v>
      </c>
      <c r="F330" s="187" t="s">
        <v>595</v>
      </c>
      <c r="G330" s="188" t="s">
        <v>365</v>
      </c>
      <c r="H330" s="189">
        <v>5</v>
      </c>
      <c r="I330" s="190"/>
      <c r="J330" s="191">
        <f>ROUND(I330*H330,2)</f>
        <v>0</v>
      </c>
      <c r="K330" s="187" t="s">
        <v>137</v>
      </c>
      <c r="L330" s="192"/>
      <c r="M330" s="193" t="s">
        <v>3</v>
      </c>
      <c r="N330" s="194" t="s">
        <v>45</v>
      </c>
      <c r="O330" s="63"/>
      <c r="P330" s="170">
        <f>O330*H330</f>
        <v>0</v>
      </c>
      <c r="Q330" s="170">
        <v>1.0129999999999999</v>
      </c>
      <c r="R330" s="170">
        <f>Q330*H330</f>
        <v>5.0649999999999995</v>
      </c>
      <c r="S330" s="170">
        <v>0</v>
      </c>
      <c r="T330" s="171">
        <f>S330*H330</f>
        <v>0</v>
      </c>
      <c r="AR330" s="15" t="s">
        <v>183</v>
      </c>
      <c r="AT330" s="15" t="s">
        <v>335</v>
      </c>
      <c r="AU330" s="15" t="s">
        <v>84</v>
      </c>
      <c r="AY330" s="15" t="s">
        <v>131</v>
      </c>
      <c r="BE330" s="172">
        <f>IF(N330="základní",J330,0)</f>
        <v>0</v>
      </c>
      <c r="BF330" s="172">
        <f>IF(N330="snížená",J330,0)</f>
        <v>0</v>
      </c>
      <c r="BG330" s="172">
        <f>IF(N330="zákl. přenesená",J330,0)</f>
        <v>0</v>
      </c>
      <c r="BH330" s="172">
        <f>IF(N330="sníž. přenesená",J330,0)</f>
        <v>0</v>
      </c>
      <c r="BI330" s="172">
        <f>IF(N330="nulová",J330,0)</f>
        <v>0</v>
      </c>
      <c r="BJ330" s="15" t="s">
        <v>82</v>
      </c>
      <c r="BK330" s="172">
        <f>ROUND(I330*H330,2)</f>
        <v>0</v>
      </c>
      <c r="BL330" s="15" t="s">
        <v>138</v>
      </c>
      <c r="BM330" s="15" t="s">
        <v>864</v>
      </c>
    </row>
    <row r="331" s="1" customFormat="1">
      <c r="B331" s="33"/>
      <c r="D331" s="173" t="s">
        <v>140</v>
      </c>
      <c r="F331" s="174" t="s">
        <v>595</v>
      </c>
      <c r="I331" s="106"/>
      <c r="L331" s="33"/>
      <c r="M331" s="175"/>
      <c r="N331" s="63"/>
      <c r="O331" s="63"/>
      <c r="P331" s="63"/>
      <c r="Q331" s="63"/>
      <c r="R331" s="63"/>
      <c r="S331" s="63"/>
      <c r="T331" s="64"/>
      <c r="AT331" s="15" t="s">
        <v>140</v>
      </c>
      <c r="AU331" s="15" t="s">
        <v>84</v>
      </c>
    </row>
    <row r="332" s="1" customFormat="1" ht="20.4" customHeight="1">
      <c r="B332" s="160"/>
      <c r="C332" s="161" t="s">
        <v>509</v>
      </c>
      <c r="D332" s="161" t="s">
        <v>133</v>
      </c>
      <c r="E332" s="162" t="s">
        <v>606</v>
      </c>
      <c r="F332" s="163" t="s">
        <v>607</v>
      </c>
      <c r="G332" s="164" t="s">
        <v>365</v>
      </c>
      <c r="H332" s="165">
        <v>5</v>
      </c>
      <c r="I332" s="166"/>
      <c r="J332" s="167">
        <f>ROUND(I332*H332,2)</f>
        <v>0</v>
      </c>
      <c r="K332" s="163" t="s">
        <v>137</v>
      </c>
      <c r="L332" s="33"/>
      <c r="M332" s="168" t="s">
        <v>3</v>
      </c>
      <c r="N332" s="169" t="s">
        <v>45</v>
      </c>
      <c r="O332" s="63"/>
      <c r="P332" s="170">
        <f>O332*H332</f>
        <v>0</v>
      </c>
      <c r="Q332" s="170">
        <v>0.011469999999999999</v>
      </c>
      <c r="R332" s="170">
        <f>Q332*H332</f>
        <v>0.057349999999999998</v>
      </c>
      <c r="S332" s="170">
        <v>0</v>
      </c>
      <c r="T332" s="171">
        <f>S332*H332</f>
        <v>0</v>
      </c>
      <c r="AR332" s="15" t="s">
        <v>138</v>
      </c>
      <c r="AT332" s="15" t="s">
        <v>133</v>
      </c>
      <c r="AU332" s="15" t="s">
        <v>84</v>
      </c>
      <c r="AY332" s="15" t="s">
        <v>131</v>
      </c>
      <c r="BE332" s="172">
        <f>IF(N332="základní",J332,0)</f>
        <v>0</v>
      </c>
      <c r="BF332" s="172">
        <f>IF(N332="snížená",J332,0)</f>
        <v>0</v>
      </c>
      <c r="BG332" s="172">
        <f>IF(N332="zákl. přenesená",J332,0)</f>
        <v>0</v>
      </c>
      <c r="BH332" s="172">
        <f>IF(N332="sníž. přenesená",J332,0)</f>
        <v>0</v>
      </c>
      <c r="BI332" s="172">
        <f>IF(N332="nulová",J332,0)</f>
        <v>0</v>
      </c>
      <c r="BJ332" s="15" t="s">
        <v>82</v>
      </c>
      <c r="BK332" s="172">
        <f>ROUND(I332*H332,2)</f>
        <v>0</v>
      </c>
      <c r="BL332" s="15" t="s">
        <v>138</v>
      </c>
      <c r="BM332" s="15" t="s">
        <v>865</v>
      </c>
    </row>
    <row r="333" s="1" customFormat="1">
      <c r="B333" s="33"/>
      <c r="D333" s="173" t="s">
        <v>140</v>
      </c>
      <c r="F333" s="174" t="s">
        <v>607</v>
      </c>
      <c r="I333" s="106"/>
      <c r="L333" s="33"/>
      <c r="M333" s="175"/>
      <c r="N333" s="63"/>
      <c r="O333" s="63"/>
      <c r="P333" s="63"/>
      <c r="Q333" s="63"/>
      <c r="R333" s="63"/>
      <c r="S333" s="63"/>
      <c r="T333" s="64"/>
      <c r="AT333" s="15" t="s">
        <v>140</v>
      </c>
      <c r="AU333" s="15" t="s">
        <v>84</v>
      </c>
    </row>
    <row r="334" s="1" customFormat="1">
      <c r="B334" s="33"/>
      <c r="D334" s="173" t="s">
        <v>142</v>
      </c>
      <c r="F334" s="176" t="s">
        <v>592</v>
      </c>
      <c r="I334" s="106"/>
      <c r="L334" s="33"/>
      <c r="M334" s="175"/>
      <c r="N334" s="63"/>
      <c r="O334" s="63"/>
      <c r="P334" s="63"/>
      <c r="Q334" s="63"/>
      <c r="R334" s="63"/>
      <c r="S334" s="63"/>
      <c r="T334" s="64"/>
      <c r="AT334" s="15" t="s">
        <v>142</v>
      </c>
      <c r="AU334" s="15" t="s">
        <v>84</v>
      </c>
    </row>
    <row r="335" s="1" customFormat="1" ht="20.4" customHeight="1">
      <c r="B335" s="160"/>
      <c r="C335" s="185" t="s">
        <v>513</v>
      </c>
      <c r="D335" s="185" t="s">
        <v>335</v>
      </c>
      <c r="E335" s="186" t="s">
        <v>610</v>
      </c>
      <c r="F335" s="187" t="s">
        <v>611</v>
      </c>
      <c r="G335" s="188" t="s">
        <v>365</v>
      </c>
      <c r="H335" s="189">
        <v>5</v>
      </c>
      <c r="I335" s="190"/>
      <c r="J335" s="191">
        <f>ROUND(I335*H335,2)</f>
        <v>0</v>
      </c>
      <c r="K335" s="187" t="s">
        <v>137</v>
      </c>
      <c r="L335" s="192"/>
      <c r="M335" s="193" t="s">
        <v>3</v>
      </c>
      <c r="N335" s="194" t="s">
        <v>45</v>
      </c>
      <c r="O335" s="63"/>
      <c r="P335" s="170">
        <f>O335*H335</f>
        <v>0</v>
      </c>
      <c r="Q335" s="170">
        <v>0.54800000000000004</v>
      </c>
      <c r="R335" s="170">
        <f>Q335*H335</f>
        <v>2.7400000000000002</v>
      </c>
      <c r="S335" s="170">
        <v>0</v>
      </c>
      <c r="T335" s="171">
        <f>S335*H335</f>
        <v>0</v>
      </c>
      <c r="AR335" s="15" t="s">
        <v>183</v>
      </c>
      <c r="AT335" s="15" t="s">
        <v>335</v>
      </c>
      <c r="AU335" s="15" t="s">
        <v>84</v>
      </c>
      <c r="AY335" s="15" t="s">
        <v>131</v>
      </c>
      <c r="BE335" s="172">
        <f>IF(N335="základní",J335,0)</f>
        <v>0</v>
      </c>
      <c r="BF335" s="172">
        <f>IF(N335="snížená",J335,0)</f>
        <v>0</v>
      </c>
      <c r="BG335" s="172">
        <f>IF(N335="zákl. přenesená",J335,0)</f>
        <v>0</v>
      </c>
      <c r="BH335" s="172">
        <f>IF(N335="sníž. přenesená",J335,0)</f>
        <v>0</v>
      </c>
      <c r="BI335" s="172">
        <f>IF(N335="nulová",J335,0)</f>
        <v>0</v>
      </c>
      <c r="BJ335" s="15" t="s">
        <v>82</v>
      </c>
      <c r="BK335" s="172">
        <f>ROUND(I335*H335,2)</f>
        <v>0</v>
      </c>
      <c r="BL335" s="15" t="s">
        <v>138</v>
      </c>
      <c r="BM335" s="15" t="s">
        <v>866</v>
      </c>
    </row>
    <row r="336" s="1" customFormat="1">
      <c r="B336" s="33"/>
      <c r="D336" s="173" t="s">
        <v>140</v>
      </c>
      <c r="F336" s="174" t="s">
        <v>611</v>
      </c>
      <c r="I336" s="106"/>
      <c r="L336" s="33"/>
      <c r="M336" s="175"/>
      <c r="N336" s="63"/>
      <c r="O336" s="63"/>
      <c r="P336" s="63"/>
      <c r="Q336" s="63"/>
      <c r="R336" s="63"/>
      <c r="S336" s="63"/>
      <c r="T336" s="64"/>
      <c r="AT336" s="15" t="s">
        <v>140</v>
      </c>
      <c r="AU336" s="15" t="s">
        <v>84</v>
      </c>
    </row>
    <row r="337" s="1" customFormat="1" ht="20.4" customHeight="1">
      <c r="B337" s="160"/>
      <c r="C337" s="161" t="s">
        <v>517</v>
      </c>
      <c r="D337" s="161" t="s">
        <v>133</v>
      </c>
      <c r="E337" s="162" t="s">
        <v>614</v>
      </c>
      <c r="F337" s="163" t="s">
        <v>615</v>
      </c>
      <c r="G337" s="164" t="s">
        <v>365</v>
      </c>
      <c r="H337" s="165">
        <v>5</v>
      </c>
      <c r="I337" s="166"/>
      <c r="J337" s="167">
        <f>ROUND(I337*H337,2)</f>
        <v>0</v>
      </c>
      <c r="K337" s="163" t="s">
        <v>137</v>
      </c>
      <c r="L337" s="33"/>
      <c r="M337" s="168" t="s">
        <v>3</v>
      </c>
      <c r="N337" s="169" t="s">
        <v>45</v>
      </c>
      <c r="O337" s="63"/>
      <c r="P337" s="170">
        <f>O337*H337</f>
        <v>0</v>
      </c>
      <c r="Q337" s="170">
        <v>0.027529999999999999</v>
      </c>
      <c r="R337" s="170">
        <f>Q337*H337</f>
        <v>0.13765</v>
      </c>
      <c r="S337" s="170">
        <v>0</v>
      </c>
      <c r="T337" s="171">
        <f>S337*H337</f>
        <v>0</v>
      </c>
      <c r="AR337" s="15" t="s">
        <v>138</v>
      </c>
      <c r="AT337" s="15" t="s">
        <v>133</v>
      </c>
      <c r="AU337" s="15" t="s">
        <v>84</v>
      </c>
      <c r="AY337" s="15" t="s">
        <v>131</v>
      </c>
      <c r="BE337" s="172">
        <f>IF(N337="základní",J337,0)</f>
        <v>0</v>
      </c>
      <c r="BF337" s="172">
        <f>IF(N337="snížená",J337,0)</f>
        <v>0</v>
      </c>
      <c r="BG337" s="172">
        <f>IF(N337="zákl. přenesená",J337,0)</f>
        <v>0</v>
      </c>
      <c r="BH337" s="172">
        <f>IF(N337="sníž. přenesená",J337,0)</f>
        <v>0</v>
      </c>
      <c r="BI337" s="172">
        <f>IF(N337="nulová",J337,0)</f>
        <v>0</v>
      </c>
      <c r="BJ337" s="15" t="s">
        <v>82</v>
      </c>
      <c r="BK337" s="172">
        <f>ROUND(I337*H337,2)</f>
        <v>0</v>
      </c>
      <c r="BL337" s="15" t="s">
        <v>138</v>
      </c>
      <c r="BM337" s="15" t="s">
        <v>867</v>
      </c>
    </row>
    <row r="338" s="1" customFormat="1">
      <c r="B338" s="33"/>
      <c r="D338" s="173" t="s">
        <v>140</v>
      </c>
      <c r="F338" s="174" t="s">
        <v>615</v>
      </c>
      <c r="I338" s="106"/>
      <c r="L338" s="33"/>
      <c r="M338" s="175"/>
      <c r="N338" s="63"/>
      <c r="O338" s="63"/>
      <c r="P338" s="63"/>
      <c r="Q338" s="63"/>
      <c r="R338" s="63"/>
      <c r="S338" s="63"/>
      <c r="T338" s="64"/>
      <c r="AT338" s="15" t="s">
        <v>140</v>
      </c>
      <c r="AU338" s="15" t="s">
        <v>84</v>
      </c>
    </row>
    <row r="339" s="1" customFormat="1">
      <c r="B339" s="33"/>
      <c r="D339" s="173" t="s">
        <v>142</v>
      </c>
      <c r="F339" s="176" t="s">
        <v>592</v>
      </c>
      <c r="I339" s="106"/>
      <c r="L339" s="33"/>
      <c r="M339" s="175"/>
      <c r="N339" s="63"/>
      <c r="O339" s="63"/>
      <c r="P339" s="63"/>
      <c r="Q339" s="63"/>
      <c r="R339" s="63"/>
      <c r="S339" s="63"/>
      <c r="T339" s="64"/>
      <c r="AT339" s="15" t="s">
        <v>142</v>
      </c>
      <c r="AU339" s="15" t="s">
        <v>84</v>
      </c>
    </row>
    <row r="340" s="1" customFormat="1" ht="20.4" customHeight="1">
      <c r="B340" s="160"/>
      <c r="C340" s="185" t="s">
        <v>523</v>
      </c>
      <c r="D340" s="185" t="s">
        <v>335</v>
      </c>
      <c r="E340" s="186" t="s">
        <v>618</v>
      </c>
      <c r="F340" s="187" t="s">
        <v>619</v>
      </c>
      <c r="G340" s="188" t="s">
        <v>365</v>
      </c>
      <c r="H340" s="189">
        <v>5</v>
      </c>
      <c r="I340" s="190"/>
      <c r="J340" s="191">
        <f>ROUND(I340*H340,2)</f>
        <v>0</v>
      </c>
      <c r="K340" s="187" t="s">
        <v>137</v>
      </c>
      <c r="L340" s="192"/>
      <c r="M340" s="193" t="s">
        <v>3</v>
      </c>
      <c r="N340" s="194" t="s">
        <v>45</v>
      </c>
      <c r="O340" s="63"/>
      <c r="P340" s="170">
        <f>O340*H340</f>
        <v>0</v>
      </c>
      <c r="Q340" s="170">
        <v>1.032</v>
      </c>
      <c r="R340" s="170">
        <f>Q340*H340</f>
        <v>5.1600000000000001</v>
      </c>
      <c r="S340" s="170">
        <v>0</v>
      </c>
      <c r="T340" s="171">
        <f>S340*H340</f>
        <v>0</v>
      </c>
      <c r="AR340" s="15" t="s">
        <v>183</v>
      </c>
      <c r="AT340" s="15" t="s">
        <v>335</v>
      </c>
      <c r="AU340" s="15" t="s">
        <v>84</v>
      </c>
      <c r="AY340" s="15" t="s">
        <v>131</v>
      </c>
      <c r="BE340" s="172">
        <f>IF(N340="základní",J340,0)</f>
        <v>0</v>
      </c>
      <c r="BF340" s="172">
        <f>IF(N340="snížená",J340,0)</f>
        <v>0</v>
      </c>
      <c r="BG340" s="172">
        <f>IF(N340="zákl. přenesená",J340,0)</f>
        <v>0</v>
      </c>
      <c r="BH340" s="172">
        <f>IF(N340="sníž. přenesená",J340,0)</f>
        <v>0</v>
      </c>
      <c r="BI340" s="172">
        <f>IF(N340="nulová",J340,0)</f>
        <v>0</v>
      </c>
      <c r="BJ340" s="15" t="s">
        <v>82</v>
      </c>
      <c r="BK340" s="172">
        <f>ROUND(I340*H340,2)</f>
        <v>0</v>
      </c>
      <c r="BL340" s="15" t="s">
        <v>138</v>
      </c>
      <c r="BM340" s="15" t="s">
        <v>868</v>
      </c>
    </row>
    <row r="341" s="1" customFormat="1">
      <c r="B341" s="33"/>
      <c r="D341" s="173" t="s">
        <v>140</v>
      </c>
      <c r="F341" s="174" t="s">
        <v>621</v>
      </c>
      <c r="I341" s="106"/>
      <c r="L341" s="33"/>
      <c r="M341" s="175"/>
      <c r="N341" s="63"/>
      <c r="O341" s="63"/>
      <c r="P341" s="63"/>
      <c r="Q341" s="63"/>
      <c r="R341" s="63"/>
      <c r="S341" s="63"/>
      <c r="T341" s="64"/>
      <c r="AT341" s="15" t="s">
        <v>140</v>
      </c>
      <c r="AU341" s="15" t="s">
        <v>84</v>
      </c>
    </row>
    <row r="342" s="1" customFormat="1" ht="20.4" customHeight="1">
      <c r="B342" s="160"/>
      <c r="C342" s="185" t="s">
        <v>527</v>
      </c>
      <c r="D342" s="185" t="s">
        <v>335</v>
      </c>
      <c r="E342" s="186" t="s">
        <v>633</v>
      </c>
      <c r="F342" s="187" t="s">
        <v>634</v>
      </c>
      <c r="G342" s="188" t="s">
        <v>365</v>
      </c>
      <c r="H342" s="189">
        <v>10</v>
      </c>
      <c r="I342" s="190"/>
      <c r="J342" s="191">
        <f>ROUND(I342*H342,2)</f>
        <v>0</v>
      </c>
      <c r="K342" s="187" t="s">
        <v>137</v>
      </c>
      <c r="L342" s="192"/>
      <c r="M342" s="193" t="s">
        <v>3</v>
      </c>
      <c r="N342" s="194" t="s">
        <v>45</v>
      </c>
      <c r="O342" s="63"/>
      <c r="P342" s="170">
        <f>O342*H342</f>
        <v>0</v>
      </c>
      <c r="Q342" s="170">
        <v>0.002</v>
      </c>
      <c r="R342" s="170">
        <f>Q342*H342</f>
        <v>0.02</v>
      </c>
      <c r="S342" s="170">
        <v>0</v>
      </c>
      <c r="T342" s="171">
        <f>S342*H342</f>
        <v>0</v>
      </c>
      <c r="AR342" s="15" t="s">
        <v>183</v>
      </c>
      <c r="AT342" s="15" t="s">
        <v>335</v>
      </c>
      <c r="AU342" s="15" t="s">
        <v>84</v>
      </c>
      <c r="AY342" s="15" t="s">
        <v>131</v>
      </c>
      <c r="BE342" s="172">
        <f>IF(N342="základní",J342,0)</f>
        <v>0</v>
      </c>
      <c r="BF342" s="172">
        <f>IF(N342="snížená",J342,0)</f>
        <v>0</v>
      </c>
      <c r="BG342" s="172">
        <f>IF(N342="zákl. přenesená",J342,0)</f>
        <v>0</v>
      </c>
      <c r="BH342" s="172">
        <f>IF(N342="sníž. přenesená",J342,0)</f>
        <v>0</v>
      </c>
      <c r="BI342" s="172">
        <f>IF(N342="nulová",J342,0)</f>
        <v>0</v>
      </c>
      <c r="BJ342" s="15" t="s">
        <v>82</v>
      </c>
      <c r="BK342" s="172">
        <f>ROUND(I342*H342,2)</f>
        <v>0</v>
      </c>
      <c r="BL342" s="15" t="s">
        <v>138</v>
      </c>
      <c r="BM342" s="15" t="s">
        <v>869</v>
      </c>
    </row>
    <row r="343" s="1" customFormat="1">
      <c r="B343" s="33"/>
      <c r="D343" s="173" t="s">
        <v>140</v>
      </c>
      <c r="F343" s="174" t="s">
        <v>634</v>
      </c>
      <c r="I343" s="106"/>
      <c r="L343" s="33"/>
      <c r="M343" s="175"/>
      <c r="N343" s="63"/>
      <c r="O343" s="63"/>
      <c r="P343" s="63"/>
      <c r="Q343" s="63"/>
      <c r="R343" s="63"/>
      <c r="S343" s="63"/>
      <c r="T343" s="64"/>
      <c r="AT343" s="15" t="s">
        <v>140</v>
      </c>
      <c r="AU343" s="15" t="s">
        <v>84</v>
      </c>
    </row>
    <row r="344" s="1" customFormat="1" ht="20.4" customHeight="1">
      <c r="B344" s="160"/>
      <c r="C344" s="161" t="s">
        <v>532</v>
      </c>
      <c r="D344" s="161" t="s">
        <v>133</v>
      </c>
      <c r="E344" s="162" t="s">
        <v>637</v>
      </c>
      <c r="F344" s="163" t="s">
        <v>638</v>
      </c>
      <c r="G344" s="164" t="s">
        <v>365</v>
      </c>
      <c r="H344" s="165">
        <v>2</v>
      </c>
      <c r="I344" s="166"/>
      <c r="J344" s="167">
        <f>ROUND(I344*H344,2)</f>
        <v>0</v>
      </c>
      <c r="K344" s="163" t="s">
        <v>137</v>
      </c>
      <c r="L344" s="33"/>
      <c r="M344" s="168" t="s">
        <v>3</v>
      </c>
      <c r="N344" s="169" t="s">
        <v>45</v>
      </c>
      <c r="O344" s="63"/>
      <c r="P344" s="170">
        <f>O344*H344</f>
        <v>0</v>
      </c>
      <c r="Q344" s="170">
        <v>0.14494000000000001</v>
      </c>
      <c r="R344" s="170">
        <f>Q344*H344</f>
        <v>0.28988000000000003</v>
      </c>
      <c r="S344" s="170">
        <v>0</v>
      </c>
      <c r="T344" s="171">
        <f>S344*H344</f>
        <v>0</v>
      </c>
      <c r="AR344" s="15" t="s">
        <v>138</v>
      </c>
      <c r="AT344" s="15" t="s">
        <v>133</v>
      </c>
      <c r="AU344" s="15" t="s">
        <v>84</v>
      </c>
      <c r="AY344" s="15" t="s">
        <v>131</v>
      </c>
      <c r="BE344" s="172">
        <f>IF(N344="základní",J344,0)</f>
        <v>0</v>
      </c>
      <c r="BF344" s="172">
        <f>IF(N344="snížená",J344,0)</f>
        <v>0</v>
      </c>
      <c r="BG344" s="172">
        <f>IF(N344="zákl. přenesená",J344,0)</f>
        <v>0</v>
      </c>
      <c r="BH344" s="172">
        <f>IF(N344="sníž. přenesená",J344,0)</f>
        <v>0</v>
      </c>
      <c r="BI344" s="172">
        <f>IF(N344="nulová",J344,0)</f>
        <v>0</v>
      </c>
      <c r="BJ344" s="15" t="s">
        <v>82</v>
      </c>
      <c r="BK344" s="172">
        <f>ROUND(I344*H344,2)</f>
        <v>0</v>
      </c>
      <c r="BL344" s="15" t="s">
        <v>138</v>
      </c>
      <c r="BM344" s="15" t="s">
        <v>870</v>
      </c>
    </row>
    <row r="345" s="1" customFormat="1">
      <c r="B345" s="33"/>
      <c r="D345" s="173" t="s">
        <v>140</v>
      </c>
      <c r="F345" s="174" t="s">
        <v>638</v>
      </c>
      <c r="I345" s="106"/>
      <c r="L345" s="33"/>
      <c r="M345" s="175"/>
      <c r="N345" s="63"/>
      <c r="O345" s="63"/>
      <c r="P345" s="63"/>
      <c r="Q345" s="63"/>
      <c r="R345" s="63"/>
      <c r="S345" s="63"/>
      <c r="T345" s="64"/>
      <c r="AT345" s="15" t="s">
        <v>140</v>
      </c>
      <c r="AU345" s="15" t="s">
        <v>84</v>
      </c>
    </row>
    <row r="346" s="1" customFormat="1">
      <c r="B346" s="33"/>
      <c r="D346" s="173" t="s">
        <v>142</v>
      </c>
      <c r="F346" s="176" t="s">
        <v>640</v>
      </c>
      <c r="I346" s="106"/>
      <c r="L346" s="33"/>
      <c r="M346" s="175"/>
      <c r="N346" s="63"/>
      <c r="O346" s="63"/>
      <c r="P346" s="63"/>
      <c r="Q346" s="63"/>
      <c r="R346" s="63"/>
      <c r="S346" s="63"/>
      <c r="T346" s="64"/>
      <c r="AT346" s="15" t="s">
        <v>142</v>
      </c>
      <c r="AU346" s="15" t="s">
        <v>84</v>
      </c>
    </row>
    <row r="347" s="1" customFormat="1" ht="20.4" customHeight="1">
      <c r="B347" s="160"/>
      <c r="C347" s="185" t="s">
        <v>536</v>
      </c>
      <c r="D347" s="185" t="s">
        <v>335</v>
      </c>
      <c r="E347" s="186" t="s">
        <v>642</v>
      </c>
      <c r="F347" s="187" t="s">
        <v>643</v>
      </c>
      <c r="G347" s="188" t="s">
        <v>365</v>
      </c>
      <c r="H347" s="189">
        <v>2</v>
      </c>
      <c r="I347" s="190"/>
      <c r="J347" s="191">
        <f>ROUND(I347*H347,2)</f>
        <v>0</v>
      </c>
      <c r="K347" s="187" t="s">
        <v>137</v>
      </c>
      <c r="L347" s="192"/>
      <c r="M347" s="193" t="s">
        <v>3</v>
      </c>
      <c r="N347" s="194" t="s">
        <v>45</v>
      </c>
      <c r="O347" s="63"/>
      <c r="P347" s="170">
        <f>O347*H347</f>
        <v>0</v>
      </c>
      <c r="Q347" s="170">
        <v>0.071999999999999995</v>
      </c>
      <c r="R347" s="170">
        <f>Q347*H347</f>
        <v>0.14399999999999999</v>
      </c>
      <c r="S347" s="170">
        <v>0</v>
      </c>
      <c r="T347" s="171">
        <f>S347*H347</f>
        <v>0</v>
      </c>
      <c r="AR347" s="15" t="s">
        <v>183</v>
      </c>
      <c r="AT347" s="15" t="s">
        <v>335</v>
      </c>
      <c r="AU347" s="15" t="s">
        <v>84</v>
      </c>
      <c r="AY347" s="15" t="s">
        <v>131</v>
      </c>
      <c r="BE347" s="172">
        <f>IF(N347="základní",J347,0)</f>
        <v>0</v>
      </c>
      <c r="BF347" s="172">
        <f>IF(N347="snížená",J347,0)</f>
        <v>0</v>
      </c>
      <c r="BG347" s="172">
        <f>IF(N347="zákl. přenesená",J347,0)</f>
        <v>0</v>
      </c>
      <c r="BH347" s="172">
        <f>IF(N347="sníž. přenesená",J347,0)</f>
        <v>0</v>
      </c>
      <c r="BI347" s="172">
        <f>IF(N347="nulová",J347,0)</f>
        <v>0</v>
      </c>
      <c r="BJ347" s="15" t="s">
        <v>82</v>
      </c>
      <c r="BK347" s="172">
        <f>ROUND(I347*H347,2)</f>
        <v>0</v>
      </c>
      <c r="BL347" s="15" t="s">
        <v>138</v>
      </c>
      <c r="BM347" s="15" t="s">
        <v>871</v>
      </c>
    </row>
    <row r="348" s="1" customFormat="1">
      <c r="B348" s="33"/>
      <c r="D348" s="173" t="s">
        <v>140</v>
      </c>
      <c r="F348" s="174" t="s">
        <v>643</v>
      </c>
      <c r="I348" s="106"/>
      <c r="L348" s="33"/>
      <c r="M348" s="175"/>
      <c r="N348" s="63"/>
      <c r="O348" s="63"/>
      <c r="P348" s="63"/>
      <c r="Q348" s="63"/>
      <c r="R348" s="63"/>
      <c r="S348" s="63"/>
      <c r="T348" s="64"/>
      <c r="AT348" s="15" t="s">
        <v>140</v>
      </c>
      <c r="AU348" s="15" t="s">
        <v>84</v>
      </c>
    </row>
    <row r="349" s="1" customFormat="1" ht="20.4" customHeight="1">
      <c r="B349" s="160"/>
      <c r="C349" s="185" t="s">
        <v>541</v>
      </c>
      <c r="D349" s="185" t="s">
        <v>335</v>
      </c>
      <c r="E349" s="186" t="s">
        <v>646</v>
      </c>
      <c r="F349" s="187" t="s">
        <v>647</v>
      </c>
      <c r="G349" s="188" t="s">
        <v>365</v>
      </c>
      <c r="H349" s="189">
        <v>2</v>
      </c>
      <c r="I349" s="190"/>
      <c r="J349" s="191">
        <f>ROUND(I349*H349,2)</f>
        <v>0</v>
      </c>
      <c r="K349" s="187" t="s">
        <v>137</v>
      </c>
      <c r="L349" s="192"/>
      <c r="M349" s="193" t="s">
        <v>3</v>
      </c>
      <c r="N349" s="194" t="s">
        <v>45</v>
      </c>
      <c r="O349" s="63"/>
      <c r="P349" s="170">
        <f>O349*H349</f>
        <v>0</v>
      </c>
      <c r="Q349" s="170">
        <v>0.060999999999999999</v>
      </c>
      <c r="R349" s="170">
        <f>Q349*H349</f>
        <v>0.122</v>
      </c>
      <c r="S349" s="170">
        <v>0</v>
      </c>
      <c r="T349" s="171">
        <f>S349*H349</f>
        <v>0</v>
      </c>
      <c r="AR349" s="15" t="s">
        <v>183</v>
      </c>
      <c r="AT349" s="15" t="s">
        <v>335</v>
      </c>
      <c r="AU349" s="15" t="s">
        <v>84</v>
      </c>
      <c r="AY349" s="15" t="s">
        <v>131</v>
      </c>
      <c r="BE349" s="172">
        <f>IF(N349="základní",J349,0)</f>
        <v>0</v>
      </c>
      <c r="BF349" s="172">
        <f>IF(N349="snížená",J349,0)</f>
        <v>0</v>
      </c>
      <c r="BG349" s="172">
        <f>IF(N349="zákl. přenesená",J349,0)</f>
        <v>0</v>
      </c>
      <c r="BH349" s="172">
        <f>IF(N349="sníž. přenesená",J349,0)</f>
        <v>0</v>
      </c>
      <c r="BI349" s="172">
        <f>IF(N349="nulová",J349,0)</f>
        <v>0</v>
      </c>
      <c r="BJ349" s="15" t="s">
        <v>82</v>
      </c>
      <c r="BK349" s="172">
        <f>ROUND(I349*H349,2)</f>
        <v>0</v>
      </c>
      <c r="BL349" s="15" t="s">
        <v>138</v>
      </c>
      <c r="BM349" s="15" t="s">
        <v>872</v>
      </c>
    </row>
    <row r="350" s="1" customFormat="1">
      <c r="B350" s="33"/>
      <c r="D350" s="173" t="s">
        <v>140</v>
      </c>
      <c r="F350" s="174" t="s">
        <v>647</v>
      </c>
      <c r="I350" s="106"/>
      <c r="L350" s="33"/>
      <c r="M350" s="175"/>
      <c r="N350" s="63"/>
      <c r="O350" s="63"/>
      <c r="P350" s="63"/>
      <c r="Q350" s="63"/>
      <c r="R350" s="63"/>
      <c r="S350" s="63"/>
      <c r="T350" s="64"/>
      <c r="AT350" s="15" t="s">
        <v>140</v>
      </c>
      <c r="AU350" s="15" t="s">
        <v>84</v>
      </c>
    </row>
    <row r="351" s="1" customFormat="1" ht="20.4" customHeight="1">
      <c r="B351" s="160"/>
      <c r="C351" s="185" t="s">
        <v>545</v>
      </c>
      <c r="D351" s="185" t="s">
        <v>335</v>
      </c>
      <c r="E351" s="186" t="s">
        <v>650</v>
      </c>
      <c r="F351" s="187" t="s">
        <v>651</v>
      </c>
      <c r="G351" s="188" t="s">
        <v>365</v>
      </c>
      <c r="H351" s="189">
        <v>2</v>
      </c>
      <c r="I351" s="190"/>
      <c r="J351" s="191">
        <f>ROUND(I351*H351,2)</f>
        <v>0</v>
      </c>
      <c r="K351" s="187" t="s">
        <v>137</v>
      </c>
      <c r="L351" s="192"/>
      <c r="M351" s="193" t="s">
        <v>3</v>
      </c>
      <c r="N351" s="194" t="s">
        <v>45</v>
      </c>
      <c r="O351" s="63"/>
      <c r="P351" s="170">
        <f>O351*H351</f>
        <v>0</v>
      </c>
      <c r="Q351" s="170">
        <v>0.080000000000000002</v>
      </c>
      <c r="R351" s="170">
        <f>Q351*H351</f>
        <v>0.16</v>
      </c>
      <c r="S351" s="170">
        <v>0</v>
      </c>
      <c r="T351" s="171">
        <f>S351*H351</f>
        <v>0</v>
      </c>
      <c r="AR351" s="15" t="s">
        <v>183</v>
      </c>
      <c r="AT351" s="15" t="s">
        <v>335</v>
      </c>
      <c r="AU351" s="15" t="s">
        <v>84</v>
      </c>
      <c r="AY351" s="15" t="s">
        <v>131</v>
      </c>
      <c r="BE351" s="172">
        <f>IF(N351="základní",J351,0)</f>
        <v>0</v>
      </c>
      <c r="BF351" s="172">
        <f>IF(N351="snížená",J351,0)</f>
        <v>0</v>
      </c>
      <c r="BG351" s="172">
        <f>IF(N351="zákl. přenesená",J351,0)</f>
        <v>0</v>
      </c>
      <c r="BH351" s="172">
        <f>IF(N351="sníž. přenesená",J351,0)</f>
        <v>0</v>
      </c>
      <c r="BI351" s="172">
        <f>IF(N351="nulová",J351,0)</f>
        <v>0</v>
      </c>
      <c r="BJ351" s="15" t="s">
        <v>82</v>
      </c>
      <c r="BK351" s="172">
        <f>ROUND(I351*H351,2)</f>
        <v>0</v>
      </c>
      <c r="BL351" s="15" t="s">
        <v>138</v>
      </c>
      <c r="BM351" s="15" t="s">
        <v>873</v>
      </c>
    </row>
    <row r="352" s="1" customFormat="1">
      <c r="B352" s="33"/>
      <c r="D352" s="173" t="s">
        <v>140</v>
      </c>
      <c r="F352" s="174" t="s">
        <v>651</v>
      </c>
      <c r="I352" s="106"/>
      <c r="L352" s="33"/>
      <c r="M352" s="175"/>
      <c r="N352" s="63"/>
      <c r="O352" s="63"/>
      <c r="P352" s="63"/>
      <c r="Q352" s="63"/>
      <c r="R352" s="63"/>
      <c r="S352" s="63"/>
      <c r="T352" s="64"/>
      <c r="AT352" s="15" t="s">
        <v>140</v>
      </c>
      <c r="AU352" s="15" t="s">
        <v>84</v>
      </c>
    </row>
    <row r="353" s="1" customFormat="1" ht="20.4" customHeight="1">
      <c r="B353" s="160"/>
      <c r="C353" s="185" t="s">
        <v>550</v>
      </c>
      <c r="D353" s="185" t="s">
        <v>335</v>
      </c>
      <c r="E353" s="186" t="s">
        <v>654</v>
      </c>
      <c r="F353" s="187" t="s">
        <v>655</v>
      </c>
      <c r="G353" s="188" t="s">
        <v>365</v>
      </c>
      <c r="H353" s="189">
        <v>2</v>
      </c>
      <c r="I353" s="190"/>
      <c r="J353" s="191">
        <f>ROUND(I353*H353,2)</f>
        <v>0</v>
      </c>
      <c r="K353" s="187" t="s">
        <v>137</v>
      </c>
      <c r="L353" s="192"/>
      <c r="M353" s="193" t="s">
        <v>3</v>
      </c>
      <c r="N353" s="194" t="s">
        <v>45</v>
      </c>
      <c r="O353" s="63"/>
      <c r="P353" s="170">
        <f>O353*H353</f>
        <v>0</v>
      </c>
      <c r="Q353" s="170">
        <v>0.111</v>
      </c>
      <c r="R353" s="170">
        <f>Q353*H353</f>
        <v>0.222</v>
      </c>
      <c r="S353" s="170">
        <v>0</v>
      </c>
      <c r="T353" s="171">
        <f>S353*H353</f>
        <v>0</v>
      </c>
      <c r="AR353" s="15" t="s">
        <v>183</v>
      </c>
      <c r="AT353" s="15" t="s">
        <v>335</v>
      </c>
      <c r="AU353" s="15" t="s">
        <v>84</v>
      </c>
      <c r="AY353" s="15" t="s">
        <v>131</v>
      </c>
      <c r="BE353" s="172">
        <f>IF(N353="základní",J353,0)</f>
        <v>0</v>
      </c>
      <c r="BF353" s="172">
        <f>IF(N353="snížená",J353,0)</f>
        <v>0</v>
      </c>
      <c r="BG353" s="172">
        <f>IF(N353="zákl. přenesená",J353,0)</f>
        <v>0</v>
      </c>
      <c r="BH353" s="172">
        <f>IF(N353="sníž. přenesená",J353,0)</f>
        <v>0</v>
      </c>
      <c r="BI353" s="172">
        <f>IF(N353="nulová",J353,0)</f>
        <v>0</v>
      </c>
      <c r="BJ353" s="15" t="s">
        <v>82</v>
      </c>
      <c r="BK353" s="172">
        <f>ROUND(I353*H353,2)</f>
        <v>0</v>
      </c>
      <c r="BL353" s="15" t="s">
        <v>138</v>
      </c>
      <c r="BM353" s="15" t="s">
        <v>874</v>
      </c>
    </row>
    <row r="354" s="1" customFormat="1">
      <c r="B354" s="33"/>
      <c r="D354" s="173" t="s">
        <v>140</v>
      </c>
      <c r="F354" s="174" t="s">
        <v>655</v>
      </c>
      <c r="I354" s="106"/>
      <c r="L354" s="33"/>
      <c r="M354" s="175"/>
      <c r="N354" s="63"/>
      <c r="O354" s="63"/>
      <c r="P354" s="63"/>
      <c r="Q354" s="63"/>
      <c r="R354" s="63"/>
      <c r="S354" s="63"/>
      <c r="T354" s="64"/>
      <c r="AT354" s="15" t="s">
        <v>140</v>
      </c>
      <c r="AU354" s="15" t="s">
        <v>84</v>
      </c>
    </row>
    <row r="355" s="1" customFormat="1" ht="20.4" customHeight="1">
      <c r="B355" s="160"/>
      <c r="C355" s="161" t="s">
        <v>554</v>
      </c>
      <c r="D355" s="161" t="s">
        <v>133</v>
      </c>
      <c r="E355" s="162" t="s">
        <v>658</v>
      </c>
      <c r="F355" s="163" t="s">
        <v>659</v>
      </c>
      <c r="G355" s="164" t="s">
        <v>365</v>
      </c>
      <c r="H355" s="165">
        <v>5</v>
      </c>
      <c r="I355" s="166"/>
      <c r="J355" s="167">
        <f>ROUND(I355*H355,2)</f>
        <v>0</v>
      </c>
      <c r="K355" s="163" t="s">
        <v>137</v>
      </c>
      <c r="L355" s="33"/>
      <c r="M355" s="168" t="s">
        <v>3</v>
      </c>
      <c r="N355" s="169" t="s">
        <v>45</v>
      </c>
      <c r="O355" s="63"/>
      <c r="P355" s="170">
        <f>O355*H355</f>
        <v>0</v>
      </c>
      <c r="Q355" s="170">
        <v>0.21734000000000001</v>
      </c>
      <c r="R355" s="170">
        <f>Q355*H355</f>
        <v>1.0867</v>
      </c>
      <c r="S355" s="170">
        <v>0</v>
      </c>
      <c r="T355" s="171">
        <f>S355*H355</f>
        <v>0</v>
      </c>
      <c r="AR355" s="15" t="s">
        <v>138</v>
      </c>
      <c r="AT355" s="15" t="s">
        <v>133</v>
      </c>
      <c r="AU355" s="15" t="s">
        <v>84</v>
      </c>
      <c r="AY355" s="15" t="s">
        <v>131</v>
      </c>
      <c r="BE355" s="172">
        <f>IF(N355="základní",J355,0)</f>
        <v>0</v>
      </c>
      <c r="BF355" s="172">
        <f>IF(N355="snížená",J355,0)</f>
        <v>0</v>
      </c>
      <c r="BG355" s="172">
        <f>IF(N355="zákl. přenesená",J355,0)</f>
        <v>0</v>
      </c>
      <c r="BH355" s="172">
        <f>IF(N355="sníž. přenesená",J355,0)</f>
        <v>0</v>
      </c>
      <c r="BI355" s="172">
        <f>IF(N355="nulová",J355,0)</f>
        <v>0</v>
      </c>
      <c r="BJ355" s="15" t="s">
        <v>82</v>
      </c>
      <c r="BK355" s="172">
        <f>ROUND(I355*H355,2)</f>
        <v>0</v>
      </c>
      <c r="BL355" s="15" t="s">
        <v>138</v>
      </c>
      <c r="BM355" s="15" t="s">
        <v>875</v>
      </c>
    </row>
    <row r="356" s="1" customFormat="1">
      <c r="B356" s="33"/>
      <c r="D356" s="173" t="s">
        <v>140</v>
      </c>
      <c r="F356" s="174" t="s">
        <v>661</v>
      </c>
      <c r="I356" s="106"/>
      <c r="L356" s="33"/>
      <c r="M356" s="175"/>
      <c r="N356" s="63"/>
      <c r="O356" s="63"/>
      <c r="P356" s="63"/>
      <c r="Q356" s="63"/>
      <c r="R356" s="63"/>
      <c r="S356" s="63"/>
      <c r="T356" s="64"/>
      <c r="AT356" s="15" t="s">
        <v>140</v>
      </c>
      <c r="AU356" s="15" t="s">
        <v>84</v>
      </c>
    </row>
    <row r="357" s="1" customFormat="1">
      <c r="B357" s="33"/>
      <c r="D357" s="173" t="s">
        <v>142</v>
      </c>
      <c r="F357" s="176" t="s">
        <v>662</v>
      </c>
      <c r="I357" s="106"/>
      <c r="L357" s="33"/>
      <c r="M357" s="175"/>
      <c r="N357" s="63"/>
      <c r="O357" s="63"/>
      <c r="P357" s="63"/>
      <c r="Q357" s="63"/>
      <c r="R357" s="63"/>
      <c r="S357" s="63"/>
      <c r="T357" s="64"/>
      <c r="AT357" s="15" t="s">
        <v>142</v>
      </c>
      <c r="AU357" s="15" t="s">
        <v>84</v>
      </c>
    </row>
    <row r="358" s="1" customFormat="1" ht="20.4" customHeight="1">
      <c r="B358" s="160"/>
      <c r="C358" s="185" t="s">
        <v>559</v>
      </c>
      <c r="D358" s="185" t="s">
        <v>335</v>
      </c>
      <c r="E358" s="186" t="s">
        <v>664</v>
      </c>
      <c r="F358" s="187" t="s">
        <v>665</v>
      </c>
      <c r="G358" s="188" t="s">
        <v>365</v>
      </c>
      <c r="H358" s="189">
        <v>5</v>
      </c>
      <c r="I358" s="190"/>
      <c r="J358" s="191">
        <f>ROUND(I358*H358,2)</f>
        <v>0</v>
      </c>
      <c r="K358" s="187" t="s">
        <v>137</v>
      </c>
      <c r="L358" s="192"/>
      <c r="M358" s="193" t="s">
        <v>3</v>
      </c>
      <c r="N358" s="194" t="s">
        <v>45</v>
      </c>
      <c r="O358" s="63"/>
      <c r="P358" s="170">
        <f>O358*H358</f>
        <v>0</v>
      </c>
      <c r="Q358" s="170">
        <v>0.19600000000000001</v>
      </c>
      <c r="R358" s="170">
        <f>Q358*H358</f>
        <v>0.97999999999999998</v>
      </c>
      <c r="S358" s="170">
        <v>0</v>
      </c>
      <c r="T358" s="171">
        <f>S358*H358</f>
        <v>0</v>
      </c>
      <c r="AR358" s="15" t="s">
        <v>183</v>
      </c>
      <c r="AT358" s="15" t="s">
        <v>335</v>
      </c>
      <c r="AU358" s="15" t="s">
        <v>84</v>
      </c>
      <c r="AY358" s="15" t="s">
        <v>131</v>
      </c>
      <c r="BE358" s="172">
        <f>IF(N358="základní",J358,0)</f>
        <v>0</v>
      </c>
      <c r="BF358" s="172">
        <f>IF(N358="snížená",J358,0)</f>
        <v>0</v>
      </c>
      <c r="BG358" s="172">
        <f>IF(N358="zákl. přenesená",J358,0)</f>
        <v>0</v>
      </c>
      <c r="BH358" s="172">
        <f>IF(N358="sníž. přenesená",J358,0)</f>
        <v>0</v>
      </c>
      <c r="BI358" s="172">
        <f>IF(N358="nulová",J358,0)</f>
        <v>0</v>
      </c>
      <c r="BJ358" s="15" t="s">
        <v>82</v>
      </c>
      <c r="BK358" s="172">
        <f>ROUND(I358*H358,2)</f>
        <v>0</v>
      </c>
      <c r="BL358" s="15" t="s">
        <v>138</v>
      </c>
      <c r="BM358" s="15" t="s">
        <v>876</v>
      </c>
    </row>
    <row r="359" s="1" customFormat="1">
      <c r="B359" s="33"/>
      <c r="D359" s="173" t="s">
        <v>140</v>
      </c>
      <c r="F359" s="174" t="s">
        <v>665</v>
      </c>
      <c r="I359" s="106"/>
      <c r="L359" s="33"/>
      <c r="M359" s="175"/>
      <c r="N359" s="63"/>
      <c r="O359" s="63"/>
      <c r="P359" s="63"/>
      <c r="Q359" s="63"/>
      <c r="R359" s="63"/>
      <c r="S359" s="63"/>
      <c r="T359" s="64"/>
      <c r="AT359" s="15" t="s">
        <v>140</v>
      </c>
      <c r="AU359" s="15" t="s">
        <v>84</v>
      </c>
    </row>
    <row r="360" s="1" customFormat="1" ht="20.4" customHeight="1">
      <c r="B360" s="160"/>
      <c r="C360" s="161" t="s">
        <v>563</v>
      </c>
      <c r="D360" s="161" t="s">
        <v>133</v>
      </c>
      <c r="E360" s="162" t="s">
        <v>668</v>
      </c>
      <c r="F360" s="163" t="s">
        <v>669</v>
      </c>
      <c r="G360" s="164" t="s">
        <v>365</v>
      </c>
      <c r="H360" s="165">
        <v>2</v>
      </c>
      <c r="I360" s="166"/>
      <c r="J360" s="167">
        <f>ROUND(I360*H360,2)</f>
        <v>0</v>
      </c>
      <c r="K360" s="163" t="s">
        <v>137</v>
      </c>
      <c r="L360" s="33"/>
      <c r="M360" s="168" t="s">
        <v>3</v>
      </c>
      <c r="N360" s="169" t="s">
        <v>45</v>
      </c>
      <c r="O360" s="63"/>
      <c r="P360" s="170">
        <f>O360*H360</f>
        <v>0</v>
      </c>
      <c r="Q360" s="170">
        <v>0.21734000000000001</v>
      </c>
      <c r="R360" s="170">
        <f>Q360*H360</f>
        <v>0.43468000000000001</v>
      </c>
      <c r="S360" s="170">
        <v>0</v>
      </c>
      <c r="T360" s="171">
        <f>S360*H360</f>
        <v>0</v>
      </c>
      <c r="AR360" s="15" t="s">
        <v>138</v>
      </c>
      <c r="AT360" s="15" t="s">
        <v>133</v>
      </c>
      <c r="AU360" s="15" t="s">
        <v>84</v>
      </c>
      <c r="AY360" s="15" t="s">
        <v>131</v>
      </c>
      <c r="BE360" s="172">
        <f>IF(N360="základní",J360,0)</f>
        <v>0</v>
      </c>
      <c r="BF360" s="172">
        <f>IF(N360="snížená",J360,0)</f>
        <v>0</v>
      </c>
      <c r="BG360" s="172">
        <f>IF(N360="zákl. přenesená",J360,0)</f>
        <v>0</v>
      </c>
      <c r="BH360" s="172">
        <f>IF(N360="sníž. přenesená",J360,0)</f>
        <v>0</v>
      </c>
      <c r="BI360" s="172">
        <f>IF(N360="nulová",J360,0)</f>
        <v>0</v>
      </c>
      <c r="BJ360" s="15" t="s">
        <v>82</v>
      </c>
      <c r="BK360" s="172">
        <f>ROUND(I360*H360,2)</f>
        <v>0</v>
      </c>
      <c r="BL360" s="15" t="s">
        <v>138</v>
      </c>
      <c r="BM360" s="15" t="s">
        <v>877</v>
      </c>
    </row>
    <row r="361" s="1" customFormat="1">
      <c r="B361" s="33"/>
      <c r="D361" s="173" t="s">
        <v>140</v>
      </c>
      <c r="F361" s="174" t="s">
        <v>669</v>
      </c>
      <c r="I361" s="106"/>
      <c r="L361" s="33"/>
      <c r="M361" s="175"/>
      <c r="N361" s="63"/>
      <c r="O361" s="63"/>
      <c r="P361" s="63"/>
      <c r="Q361" s="63"/>
      <c r="R361" s="63"/>
      <c r="S361" s="63"/>
      <c r="T361" s="64"/>
      <c r="AT361" s="15" t="s">
        <v>140</v>
      </c>
      <c r="AU361" s="15" t="s">
        <v>84</v>
      </c>
    </row>
    <row r="362" s="1" customFormat="1">
      <c r="B362" s="33"/>
      <c r="D362" s="173" t="s">
        <v>142</v>
      </c>
      <c r="F362" s="176" t="s">
        <v>671</v>
      </c>
      <c r="I362" s="106"/>
      <c r="L362" s="33"/>
      <c r="M362" s="175"/>
      <c r="N362" s="63"/>
      <c r="O362" s="63"/>
      <c r="P362" s="63"/>
      <c r="Q362" s="63"/>
      <c r="R362" s="63"/>
      <c r="S362" s="63"/>
      <c r="T362" s="64"/>
      <c r="AT362" s="15" t="s">
        <v>142</v>
      </c>
      <c r="AU362" s="15" t="s">
        <v>84</v>
      </c>
    </row>
    <row r="363" s="1" customFormat="1" ht="20.4" customHeight="1">
      <c r="B363" s="160"/>
      <c r="C363" s="185" t="s">
        <v>567</v>
      </c>
      <c r="D363" s="185" t="s">
        <v>335</v>
      </c>
      <c r="E363" s="186" t="s">
        <v>673</v>
      </c>
      <c r="F363" s="187" t="s">
        <v>674</v>
      </c>
      <c r="G363" s="188" t="s">
        <v>365</v>
      </c>
      <c r="H363" s="189">
        <v>2</v>
      </c>
      <c r="I363" s="190"/>
      <c r="J363" s="191">
        <f>ROUND(I363*H363,2)</f>
        <v>0</v>
      </c>
      <c r="K363" s="187" t="s">
        <v>137</v>
      </c>
      <c r="L363" s="192"/>
      <c r="M363" s="193" t="s">
        <v>3</v>
      </c>
      <c r="N363" s="194" t="s">
        <v>45</v>
      </c>
      <c r="O363" s="63"/>
      <c r="P363" s="170">
        <f>O363*H363</f>
        <v>0</v>
      </c>
      <c r="Q363" s="170">
        <v>0.041000000000000002</v>
      </c>
      <c r="R363" s="170">
        <f>Q363*H363</f>
        <v>0.082000000000000003</v>
      </c>
      <c r="S363" s="170">
        <v>0</v>
      </c>
      <c r="T363" s="171">
        <f>S363*H363</f>
        <v>0</v>
      </c>
      <c r="AR363" s="15" t="s">
        <v>183</v>
      </c>
      <c r="AT363" s="15" t="s">
        <v>335</v>
      </c>
      <c r="AU363" s="15" t="s">
        <v>84</v>
      </c>
      <c r="AY363" s="15" t="s">
        <v>131</v>
      </c>
      <c r="BE363" s="172">
        <f>IF(N363="základní",J363,0)</f>
        <v>0</v>
      </c>
      <c r="BF363" s="172">
        <f>IF(N363="snížená",J363,0)</f>
        <v>0</v>
      </c>
      <c r="BG363" s="172">
        <f>IF(N363="zákl. přenesená",J363,0)</f>
        <v>0</v>
      </c>
      <c r="BH363" s="172">
        <f>IF(N363="sníž. přenesená",J363,0)</f>
        <v>0</v>
      </c>
      <c r="BI363" s="172">
        <f>IF(N363="nulová",J363,0)</f>
        <v>0</v>
      </c>
      <c r="BJ363" s="15" t="s">
        <v>82</v>
      </c>
      <c r="BK363" s="172">
        <f>ROUND(I363*H363,2)</f>
        <v>0</v>
      </c>
      <c r="BL363" s="15" t="s">
        <v>138</v>
      </c>
      <c r="BM363" s="15" t="s">
        <v>878</v>
      </c>
    </row>
    <row r="364" s="1" customFormat="1">
      <c r="B364" s="33"/>
      <c r="D364" s="173" t="s">
        <v>140</v>
      </c>
      <c r="F364" s="174" t="s">
        <v>674</v>
      </c>
      <c r="I364" s="106"/>
      <c r="L364" s="33"/>
      <c r="M364" s="175"/>
      <c r="N364" s="63"/>
      <c r="O364" s="63"/>
      <c r="P364" s="63"/>
      <c r="Q364" s="63"/>
      <c r="R364" s="63"/>
      <c r="S364" s="63"/>
      <c r="T364" s="64"/>
      <c r="AT364" s="15" t="s">
        <v>140</v>
      </c>
      <c r="AU364" s="15" t="s">
        <v>84</v>
      </c>
    </row>
    <row r="365" s="1" customFormat="1" ht="20.4" customHeight="1">
      <c r="B365" s="160"/>
      <c r="C365" s="185" t="s">
        <v>573</v>
      </c>
      <c r="D365" s="185" t="s">
        <v>335</v>
      </c>
      <c r="E365" s="186" t="s">
        <v>677</v>
      </c>
      <c r="F365" s="187" t="s">
        <v>678</v>
      </c>
      <c r="G365" s="188" t="s">
        <v>365</v>
      </c>
      <c r="H365" s="189">
        <v>2</v>
      </c>
      <c r="I365" s="190"/>
      <c r="J365" s="191">
        <f>ROUND(I365*H365,2)</f>
        <v>0</v>
      </c>
      <c r="K365" s="187" t="s">
        <v>137</v>
      </c>
      <c r="L365" s="192"/>
      <c r="M365" s="193" t="s">
        <v>3</v>
      </c>
      <c r="N365" s="194" t="s">
        <v>45</v>
      </c>
      <c r="O365" s="63"/>
      <c r="P365" s="170">
        <f>O365*H365</f>
        <v>0</v>
      </c>
      <c r="Q365" s="170">
        <v>0.0060000000000000001</v>
      </c>
      <c r="R365" s="170">
        <f>Q365*H365</f>
        <v>0.012</v>
      </c>
      <c r="S365" s="170">
        <v>0</v>
      </c>
      <c r="T365" s="171">
        <f>S365*H365</f>
        <v>0</v>
      </c>
      <c r="AR365" s="15" t="s">
        <v>183</v>
      </c>
      <c r="AT365" s="15" t="s">
        <v>335</v>
      </c>
      <c r="AU365" s="15" t="s">
        <v>84</v>
      </c>
      <c r="AY365" s="15" t="s">
        <v>131</v>
      </c>
      <c r="BE365" s="172">
        <f>IF(N365="základní",J365,0)</f>
        <v>0</v>
      </c>
      <c r="BF365" s="172">
        <f>IF(N365="snížená",J365,0)</f>
        <v>0</v>
      </c>
      <c r="BG365" s="172">
        <f>IF(N365="zákl. přenesená",J365,0)</f>
        <v>0</v>
      </c>
      <c r="BH365" s="172">
        <f>IF(N365="sníž. přenesená",J365,0)</f>
        <v>0</v>
      </c>
      <c r="BI365" s="172">
        <f>IF(N365="nulová",J365,0)</f>
        <v>0</v>
      </c>
      <c r="BJ365" s="15" t="s">
        <v>82</v>
      </c>
      <c r="BK365" s="172">
        <f>ROUND(I365*H365,2)</f>
        <v>0</v>
      </c>
      <c r="BL365" s="15" t="s">
        <v>138</v>
      </c>
      <c r="BM365" s="15" t="s">
        <v>879</v>
      </c>
    </row>
    <row r="366" s="1" customFormat="1">
      <c r="B366" s="33"/>
      <c r="D366" s="173" t="s">
        <v>140</v>
      </c>
      <c r="F366" s="174" t="s">
        <v>678</v>
      </c>
      <c r="I366" s="106"/>
      <c r="L366" s="33"/>
      <c r="M366" s="175"/>
      <c r="N366" s="63"/>
      <c r="O366" s="63"/>
      <c r="P366" s="63"/>
      <c r="Q366" s="63"/>
      <c r="R366" s="63"/>
      <c r="S366" s="63"/>
      <c r="T366" s="64"/>
      <c r="AT366" s="15" t="s">
        <v>140</v>
      </c>
      <c r="AU366" s="15" t="s">
        <v>84</v>
      </c>
    </row>
    <row r="367" s="10" customFormat="1" ht="22.8" customHeight="1">
      <c r="B367" s="147"/>
      <c r="D367" s="148" t="s">
        <v>73</v>
      </c>
      <c r="E367" s="158" t="s">
        <v>190</v>
      </c>
      <c r="F367" s="158" t="s">
        <v>680</v>
      </c>
      <c r="I367" s="150"/>
      <c r="J367" s="159">
        <f>BK367</f>
        <v>0</v>
      </c>
      <c r="L367" s="147"/>
      <c r="M367" s="152"/>
      <c r="N367" s="153"/>
      <c r="O367" s="153"/>
      <c r="P367" s="154">
        <f>SUM(P368:P376)</f>
        <v>0</v>
      </c>
      <c r="Q367" s="153"/>
      <c r="R367" s="154">
        <f>SUM(R368:R376)</f>
        <v>0</v>
      </c>
      <c r="S367" s="153"/>
      <c r="T367" s="155">
        <f>SUM(T368:T376)</f>
        <v>0</v>
      </c>
      <c r="AR367" s="148" t="s">
        <v>82</v>
      </c>
      <c r="AT367" s="156" t="s">
        <v>73</v>
      </c>
      <c r="AU367" s="156" t="s">
        <v>82</v>
      </c>
      <c r="AY367" s="148" t="s">
        <v>131</v>
      </c>
      <c r="BK367" s="157">
        <f>SUM(BK368:BK376)</f>
        <v>0</v>
      </c>
    </row>
    <row r="368" s="1" customFormat="1" ht="20.4" customHeight="1">
      <c r="B368" s="160"/>
      <c r="C368" s="161" t="s">
        <v>578</v>
      </c>
      <c r="D368" s="161" t="s">
        <v>133</v>
      </c>
      <c r="E368" s="162" t="s">
        <v>682</v>
      </c>
      <c r="F368" s="163" t="s">
        <v>683</v>
      </c>
      <c r="G368" s="164" t="s">
        <v>186</v>
      </c>
      <c r="H368" s="165">
        <v>10</v>
      </c>
      <c r="I368" s="166"/>
      <c r="J368" s="167">
        <f>ROUND(I368*H368,2)</f>
        <v>0</v>
      </c>
      <c r="K368" s="163" t="s">
        <v>137</v>
      </c>
      <c r="L368" s="33"/>
      <c r="M368" s="168" t="s">
        <v>3</v>
      </c>
      <c r="N368" s="169" t="s">
        <v>45</v>
      </c>
      <c r="O368" s="63"/>
      <c r="P368" s="170">
        <f>O368*H368</f>
        <v>0</v>
      </c>
      <c r="Q368" s="170">
        <v>0</v>
      </c>
      <c r="R368" s="170">
        <f>Q368*H368</f>
        <v>0</v>
      </c>
      <c r="S368" s="170">
        <v>0</v>
      </c>
      <c r="T368" s="171">
        <f>S368*H368</f>
        <v>0</v>
      </c>
      <c r="AR368" s="15" t="s">
        <v>138</v>
      </c>
      <c r="AT368" s="15" t="s">
        <v>133</v>
      </c>
      <c r="AU368" s="15" t="s">
        <v>84</v>
      </c>
      <c r="AY368" s="15" t="s">
        <v>131</v>
      </c>
      <c r="BE368" s="172">
        <f>IF(N368="základní",J368,0)</f>
        <v>0</v>
      </c>
      <c r="BF368" s="172">
        <f>IF(N368="snížená",J368,0)</f>
        <v>0</v>
      </c>
      <c r="BG368" s="172">
        <f>IF(N368="zákl. přenesená",J368,0)</f>
        <v>0</v>
      </c>
      <c r="BH368" s="172">
        <f>IF(N368="sníž. přenesená",J368,0)</f>
        <v>0</v>
      </c>
      <c r="BI368" s="172">
        <f>IF(N368="nulová",J368,0)</f>
        <v>0</v>
      </c>
      <c r="BJ368" s="15" t="s">
        <v>82</v>
      </c>
      <c r="BK368" s="172">
        <f>ROUND(I368*H368,2)</f>
        <v>0</v>
      </c>
      <c r="BL368" s="15" t="s">
        <v>138</v>
      </c>
      <c r="BM368" s="15" t="s">
        <v>880</v>
      </c>
    </row>
    <row r="369" s="1" customFormat="1">
      <c r="B369" s="33"/>
      <c r="D369" s="173" t="s">
        <v>140</v>
      </c>
      <c r="F369" s="174" t="s">
        <v>685</v>
      </c>
      <c r="I369" s="106"/>
      <c r="L369" s="33"/>
      <c r="M369" s="175"/>
      <c r="N369" s="63"/>
      <c r="O369" s="63"/>
      <c r="P369" s="63"/>
      <c r="Q369" s="63"/>
      <c r="R369" s="63"/>
      <c r="S369" s="63"/>
      <c r="T369" s="64"/>
      <c r="AT369" s="15" t="s">
        <v>140</v>
      </c>
      <c r="AU369" s="15" t="s">
        <v>84</v>
      </c>
    </row>
    <row r="370" s="1" customFormat="1">
      <c r="B370" s="33"/>
      <c r="D370" s="173" t="s">
        <v>142</v>
      </c>
      <c r="F370" s="176" t="s">
        <v>686</v>
      </c>
      <c r="I370" s="106"/>
      <c r="L370" s="33"/>
      <c r="M370" s="175"/>
      <c r="N370" s="63"/>
      <c r="O370" s="63"/>
      <c r="P370" s="63"/>
      <c r="Q370" s="63"/>
      <c r="R370" s="63"/>
      <c r="S370" s="63"/>
      <c r="T370" s="64"/>
      <c r="AT370" s="15" t="s">
        <v>142</v>
      </c>
      <c r="AU370" s="15" t="s">
        <v>84</v>
      </c>
    </row>
    <row r="371" s="1" customFormat="1" ht="20.4" customHeight="1">
      <c r="B371" s="160"/>
      <c r="C371" s="161" t="s">
        <v>583</v>
      </c>
      <c r="D371" s="161" t="s">
        <v>133</v>
      </c>
      <c r="E371" s="162" t="s">
        <v>688</v>
      </c>
      <c r="F371" s="163" t="s">
        <v>689</v>
      </c>
      <c r="G371" s="164" t="s">
        <v>186</v>
      </c>
      <c r="H371" s="165">
        <v>10</v>
      </c>
      <c r="I371" s="166"/>
      <c r="J371" s="167">
        <f>ROUND(I371*H371,2)</f>
        <v>0</v>
      </c>
      <c r="K371" s="163" t="s">
        <v>137</v>
      </c>
      <c r="L371" s="33"/>
      <c r="M371" s="168" t="s">
        <v>3</v>
      </c>
      <c r="N371" s="169" t="s">
        <v>45</v>
      </c>
      <c r="O371" s="63"/>
      <c r="P371" s="170">
        <f>O371*H371</f>
        <v>0</v>
      </c>
      <c r="Q371" s="170">
        <v>0</v>
      </c>
      <c r="R371" s="170">
        <f>Q371*H371</f>
        <v>0</v>
      </c>
      <c r="S371" s="170">
        <v>0</v>
      </c>
      <c r="T371" s="171">
        <f>S371*H371</f>
        <v>0</v>
      </c>
      <c r="AR371" s="15" t="s">
        <v>138</v>
      </c>
      <c r="AT371" s="15" t="s">
        <v>133</v>
      </c>
      <c r="AU371" s="15" t="s">
        <v>84</v>
      </c>
      <c r="AY371" s="15" t="s">
        <v>131</v>
      </c>
      <c r="BE371" s="172">
        <f>IF(N371="základní",J371,0)</f>
        <v>0</v>
      </c>
      <c r="BF371" s="172">
        <f>IF(N371="snížená",J371,0)</f>
        <v>0</v>
      </c>
      <c r="BG371" s="172">
        <f>IF(N371="zákl. přenesená",J371,0)</f>
        <v>0</v>
      </c>
      <c r="BH371" s="172">
        <f>IF(N371="sníž. přenesená",J371,0)</f>
        <v>0</v>
      </c>
      <c r="BI371" s="172">
        <f>IF(N371="nulová",J371,0)</f>
        <v>0</v>
      </c>
      <c r="BJ371" s="15" t="s">
        <v>82</v>
      </c>
      <c r="BK371" s="172">
        <f>ROUND(I371*H371,2)</f>
        <v>0</v>
      </c>
      <c r="BL371" s="15" t="s">
        <v>138</v>
      </c>
      <c r="BM371" s="15" t="s">
        <v>881</v>
      </c>
    </row>
    <row r="372" s="1" customFormat="1">
      <c r="B372" s="33"/>
      <c r="D372" s="173" t="s">
        <v>140</v>
      </c>
      <c r="F372" s="174" t="s">
        <v>691</v>
      </c>
      <c r="I372" s="106"/>
      <c r="L372" s="33"/>
      <c r="M372" s="175"/>
      <c r="N372" s="63"/>
      <c r="O372" s="63"/>
      <c r="P372" s="63"/>
      <c r="Q372" s="63"/>
      <c r="R372" s="63"/>
      <c r="S372" s="63"/>
      <c r="T372" s="64"/>
      <c r="AT372" s="15" t="s">
        <v>140</v>
      </c>
      <c r="AU372" s="15" t="s">
        <v>84</v>
      </c>
    </row>
    <row r="373" s="1" customFormat="1">
      <c r="B373" s="33"/>
      <c r="D373" s="173" t="s">
        <v>142</v>
      </c>
      <c r="F373" s="176" t="s">
        <v>692</v>
      </c>
      <c r="I373" s="106"/>
      <c r="L373" s="33"/>
      <c r="M373" s="175"/>
      <c r="N373" s="63"/>
      <c r="O373" s="63"/>
      <c r="P373" s="63"/>
      <c r="Q373" s="63"/>
      <c r="R373" s="63"/>
      <c r="S373" s="63"/>
      <c r="T373" s="64"/>
      <c r="AT373" s="15" t="s">
        <v>142</v>
      </c>
      <c r="AU373" s="15" t="s">
        <v>84</v>
      </c>
    </row>
    <row r="374" s="1" customFormat="1" ht="20.4" customHeight="1">
      <c r="B374" s="160"/>
      <c r="C374" s="161" t="s">
        <v>588</v>
      </c>
      <c r="D374" s="161" t="s">
        <v>133</v>
      </c>
      <c r="E374" s="162" t="s">
        <v>694</v>
      </c>
      <c r="F374" s="163" t="s">
        <v>695</v>
      </c>
      <c r="G374" s="164" t="s">
        <v>186</v>
      </c>
      <c r="H374" s="165">
        <v>10</v>
      </c>
      <c r="I374" s="166"/>
      <c r="J374" s="167">
        <f>ROUND(I374*H374,2)</f>
        <v>0</v>
      </c>
      <c r="K374" s="163" t="s">
        <v>137</v>
      </c>
      <c r="L374" s="33"/>
      <c r="M374" s="168" t="s">
        <v>3</v>
      </c>
      <c r="N374" s="169" t="s">
        <v>45</v>
      </c>
      <c r="O374" s="63"/>
      <c r="P374" s="170">
        <f>O374*H374</f>
        <v>0</v>
      </c>
      <c r="Q374" s="170">
        <v>0</v>
      </c>
      <c r="R374" s="170">
        <f>Q374*H374</f>
        <v>0</v>
      </c>
      <c r="S374" s="170">
        <v>0</v>
      </c>
      <c r="T374" s="171">
        <f>S374*H374</f>
        <v>0</v>
      </c>
      <c r="AR374" s="15" t="s">
        <v>138</v>
      </c>
      <c r="AT374" s="15" t="s">
        <v>133</v>
      </c>
      <c r="AU374" s="15" t="s">
        <v>84</v>
      </c>
      <c r="AY374" s="15" t="s">
        <v>131</v>
      </c>
      <c r="BE374" s="172">
        <f>IF(N374="základní",J374,0)</f>
        <v>0</v>
      </c>
      <c r="BF374" s="172">
        <f>IF(N374="snížená",J374,0)</f>
        <v>0</v>
      </c>
      <c r="BG374" s="172">
        <f>IF(N374="zákl. přenesená",J374,0)</f>
        <v>0</v>
      </c>
      <c r="BH374" s="172">
        <f>IF(N374="sníž. přenesená",J374,0)</f>
        <v>0</v>
      </c>
      <c r="BI374" s="172">
        <f>IF(N374="nulová",J374,0)</f>
        <v>0</v>
      </c>
      <c r="BJ374" s="15" t="s">
        <v>82</v>
      </c>
      <c r="BK374" s="172">
        <f>ROUND(I374*H374,2)</f>
        <v>0</v>
      </c>
      <c r="BL374" s="15" t="s">
        <v>138</v>
      </c>
      <c r="BM374" s="15" t="s">
        <v>882</v>
      </c>
    </row>
    <row r="375" s="1" customFormat="1">
      <c r="B375" s="33"/>
      <c r="D375" s="173" t="s">
        <v>140</v>
      </c>
      <c r="F375" s="174" t="s">
        <v>697</v>
      </c>
      <c r="I375" s="106"/>
      <c r="L375" s="33"/>
      <c r="M375" s="175"/>
      <c r="N375" s="63"/>
      <c r="O375" s="63"/>
      <c r="P375" s="63"/>
      <c r="Q375" s="63"/>
      <c r="R375" s="63"/>
      <c r="S375" s="63"/>
      <c r="T375" s="64"/>
      <c r="AT375" s="15" t="s">
        <v>140</v>
      </c>
      <c r="AU375" s="15" t="s">
        <v>84</v>
      </c>
    </row>
    <row r="376" s="1" customFormat="1">
      <c r="B376" s="33"/>
      <c r="D376" s="173" t="s">
        <v>142</v>
      </c>
      <c r="F376" s="176" t="s">
        <v>698</v>
      </c>
      <c r="I376" s="106"/>
      <c r="L376" s="33"/>
      <c r="M376" s="175"/>
      <c r="N376" s="63"/>
      <c r="O376" s="63"/>
      <c r="P376" s="63"/>
      <c r="Q376" s="63"/>
      <c r="R376" s="63"/>
      <c r="S376" s="63"/>
      <c r="T376" s="64"/>
      <c r="AT376" s="15" t="s">
        <v>142</v>
      </c>
      <c r="AU376" s="15" t="s">
        <v>84</v>
      </c>
    </row>
    <row r="377" s="10" customFormat="1" ht="22.8" customHeight="1">
      <c r="B377" s="147"/>
      <c r="D377" s="148" t="s">
        <v>73</v>
      </c>
      <c r="E377" s="158" t="s">
        <v>699</v>
      </c>
      <c r="F377" s="158" t="s">
        <v>700</v>
      </c>
      <c r="I377" s="150"/>
      <c r="J377" s="159">
        <f>BK377</f>
        <v>0</v>
      </c>
      <c r="L377" s="147"/>
      <c r="M377" s="152"/>
      <c r="N377" s="153"/>
      <c r="O377" s="153"/>
      <c r="P377" s="154">
        <f>SUM(P378:P397)</f>
        <v>0</v>
      </c>
      <c r="Q377" s="153"/>
      <c r="R377" s="154">
        <f>SUM(R378:R397)</f>
        <v>0</v>
      </c>
      <c r="S377" s="153"/>
      <c r="T377" s="155">
        <f>SUM(T378:T397)</f>
        <v>0</v>
      </c>
      <c r="AR377" s="148" t="s">
        <v>82</v>
      </c>
      <c r="AT377" s="156" t="s">
        <v>73</v>
      </c>
      <c r="AU377" s="156" t="s">
        <v>82</v>
      </c>
      <c r="AY377" s="148" t="s">
        <v>131</v>
      </c>
      <c r="BK377" s="157">
        <f>SUM(BK378:BK397)</f>
        <v>0</v>
      </c>
    </row>
    <row r="378" s="1" customFormat="1" ht="20.4" customHeight="1">
      <c r="B378" s="160"/>
      <c r="C378" s="161" t="s">
        <v>593</v>
      </c>
      <c r="D378" s="161" t="s">
        <v>133</v>
      </c>
      <c r="E378" s="162" t="s">
        <v>702</v>
      </c>
      <c r="F378" s="163" t="s">
        <v>703</v>
      </c>
      <c r="G378" s="164" t="s">
        <v>313</v>
      </c>
      <c r="H378" s="165">
        <v>248.81999999999999</v>
      </c>
      <c r="I378" s="166"/>
      <c r="J378" s="167">
        <f>ROUND(I378*H378,2)</f>
        <v>0</v>
      </c>
      <c r="K378" s="163" t="s">
        <v>137</v>
      </c>
      <c r="L378" s="33"/>
      <c r="M378" s="168" t="s">
        <v>3</v>
      </c>
      <c r="N378" s="169" t="s">
        <v>45</v>
      </c>
      <c r="O378" s="63"/>
      <c r="P378" s="170">
        <f>O378*H378</f>
        <v>0</v>
      </c>
      <c r="Q378" s="170">
        <v>0</v>
      </c>
      <c r="R378" s="170">
        <f>Q378*H378</f>
        <v>0</v>
      </c>
      <c r="S378" s="170">
        <v>0</v>
      </c>
      <c r="T378" s="171">
        <f>S378*H378</f>
        <v>0</v>
      </c>
      <c r="AR378" s="15" t="s">
        <v>138</v>
      </c>
      <c r="AT378" s="15" t="s">
        <v>133</v>
      </c>
      <c r="AU378" s="15" t="s">
        <v>84</v>
      </c>
      <c r="AY378" s="15" t="s">
        <v>131</v>
      </c>
      <c r="BE378" s="172">
        <f>IF(N378="základní",J378,0)</f>
        <v>0</v>
      </c>
      <c r="BF378" s="172">
        <f>IF(N378="snížená",J378,0)</f>
        <v>0</v>
      </c>
      <c r="BG378" s="172">
        <f>IF(N378="zákl. přenesená",J378,0)</f>
        <v>0</v>
      </c>
      <c r="BH378" s="172">
        <f>IF(N378="sníž. přenesená",J378,0)</f>
        <v>0</v>
      </c>
      <c r="BI378" s="172">
        <f>IF(N378="nulová",J378,0)</f>
        <v>0</v>
      </c>
      <c r="BJ378" s="15" t="s">
        <v>82</v>
      </c>
      <c r="BK378" s="172">
        <f>ROUND(I378*H378,2)</f>
        <v>0</v>
      </c>
      <c r="BL378" s="15" t="s">
        <v>138</v>
      </c>
      <c r="BM378" s="15" t="s">
        <v>883</v>
      </c>
    </row>
    <row r="379" s="1" customFormat="1">
      <c r="B379" s="33"/>
      <c r="D379" s="173" t="s">
        <v>140</v>
      </c>
      <c r="F379" s="174" t="s">
        <v>705</v>
      </c>
      <c r="I379" s="106"/>
      <c r="L379" s="33"/>
      <c r="M379" s="175"/>
      <c r="N379" s="63"/>
      <c r="O379" s="63"/>
      <c r="P379" s="63"/>
      <c r="Q379" s="63"/>
      <c r="R379" s="63"/>
      <c r="S379" s="63"/>
      <c r="T379" s="64"/>
      <c r="AT379" s="15" t="s">
        <v>140</v>
      </c>
      <c r="AU379" s="15" t="s">
        <v>84</v>
      </c>
    </row>
    <row r="380" s="1" customFormat="1">
      <c r="B380" s="33"/>
      <c r="D380" s="173" t="s">
        <v>142</v>
      </c>
      <c r="F380" s="176" t="s">
        <v>706</v>
      </c>
      <c r="I380" s="106"/>
      <c r="L380" s="33"/>
      <c r="M380" s="175"/>
      <c r="N380" s="63"/>
      <c r="O380" s="63"/>
      <c r="P380" s="63"/>
      <c r="Q380" s="63"/>
      <c r="R380" s="63"/>
      <c r="S380" s="63"/>
      <c r="T380" s="64"/>
      <c r="AT380" s="15" t="s">
        <v>142</v>
      </c>
      <c r="AU380" s="15" t="s">
        <v>84</v>
      </c>
    </row>
    <row r="381" s="1" customFormat="1" ht="20.4" customHeight="1">
      <c r="B381" s="160"/>
      <c r="C381" s="161" t="s">
        <v>597</v>
      </c>
      <c r="D381" s="161" t="s">
        <v>133</v>
      </c>
      <c r="E381" s="162" t="s">
        <v>708</v>
      </c>
      <c r="F381" s="163" t="s">
        <v>709</v>
      </c>
      <c r="G381" s="164" t="s">
        <v>313</v>
      </c>
      <c r="H381" s="165">
        <v>248.81999999999999</v>
      </c>
      <c r="I381" s="166"/>
      <c r="J381" s="167">
        <f>ROUND(I381*H381,2)</f>
        <v>0</v>
      </c>
      <c r="K381" s="163" t="s">
        <v>137</v>
      </c>
      <c r="L381" s="33"/>
      <c r="M381" s="168" t="s">
        <v>3</v>
      </c>
      <c r="N381" s="169" t="s">
        <v>45</v>
      </c>
      <c r="O381" s="63"/>
      <c r="P381" s="170">
        <f>O381*H381</f>
        <v>0</v>
      </c>
      <c r="Q381" s="170">
        <v>0</v>
      </c>
      <c r="R381" s="170">
        <f>Q381*H381</f>
        <v>0</v>
      </c>
      <c r="S381" s="170">
        <v>0</v>
      </c>
      <c r="T381" s="171">
        <f>S381*H381</f>
        <v>0</v>
      </c>
      <c r="AR381" s="15" t="s">
        <v>138</v>
      </c>
      <c r="AT381" s="15" t="s">
        <v>133</v>
      </c>
      <c r="AU381" s="15" t="s">
        <v>84</v>
      </c>
      <c r="AY381" s="15" t="s">
        <v>131</v>
      </c>
      <c r="BE381" s="172">
        <f>IF(N381="základní",J381,0)</f>
        <v>0</v>
      </c>
      <c r="BF381" s="172">
        <f>IF(N381="snížená",J381,0)</f>
        <v>0</v>
      </c>
      <c r="BG381" s="172">
        <f>IF(N381="zákl. přenesená",J381,0)</f>
        <v>0</v>
      </c>
      <c r="BH381" s="172">
        <f>IF(N381="sníž. přenesená",J381,0)</f>
        <v>0</v>
      </c>
      <c r="BI381" s="172">
        <f>IF(N381="nulová",J381,0)</f>
        <v>0</v>
      </c>
      <c r="BJ381" s="15" t="s">
        <v>82</v>
      </c>
      <c r="BK381" s="172">
        <f>ROUND(I381*H381,2)</f>
        <v>0</v>
      </c>
      <c r="BL381" s="15" t="s">
        <v>138</v>
      </c>
      <c r="BM381" s="15" t="s">
        <v>884</v>
      </c>
    </row>
    <row r="382" s="1" customFormat="1">
      <c r="B382" s="33"/>
      <c r="D382" s="173" t="s">
        <v>140</v>
      </c>
      <c r="F382" s="174" t="s">
        <v>711</v>
      </c>
      <c r="I382" s="106"/>
      <c r="L382" s="33"/>
      <c r="M382" s="175"/>
      <c r="N382" s="63"/>
      <c r="O382" s="63"/>
      <c r="P382" s="63"/>
      <c r="Q382" s="63"/>
      <c r="R382" s="63"/>
      <c r="S382" s="63"/>
      <c r="T382" s="64"/>
      <c r="AT382" s="15" t="s">
        <v>140</v>
      </c>
      <c r="AU382" s="15" t="s">
        <v>84</v>
      </c>
    </row>
    <row r="383" s="1" customFormat="1">
      <c r="B383" s="33"/>
      <c r="D383" s="173" t="s">
        <v>142</v>
      </c>
      <c r="F383" s="176" t="s">
        <v>706</v>
      </c>
      <c r="I383" s="106"/>
      <c r="L383" s="33"/>
      <c r="M383" s="175"/>
      <c r="N383" s="63"/>
      <c r="O383" s="63"/>
      <c r="P383" s="63"/>
      <c r="Q383" s="63"/>
      <c r="R383" s="63"/>
      <c r="S383" s="63"/>
      <c r="T383" s="64"/>
      <c r="AT383" s="15" t="s">
        <v>142</v>
      </c>
      <c r="AU383" s="15" t="s">
        <v>84</v>
      </c>
    </row>
    <row r="384" s="1" customFormat="1" ht="20.4" customHeight="1">
      <c r="B384" s="160"/>
      <c r="C384" s="161" t="s">
        <v>601</v>
      </c>
      <c r="D384" s="161" t="s">
        <v>133</v>
      </c>
      <c r="E384" s="162" t="s">
        <v>714</v>
      </c>
      <c r="F384" s="163" t="s">
        <v>715</v>
      </c>
      <c r="G384" s="164" t="s">
        <v>313</v>
      </c>
      <c r="H384" s="165">
        <v>248.81999999999999</v>
      </c>
      <c r="I384" s="166"/>
      <c r="J384" s="167">
        <f>ROUND(I384*H384,2)</f>
        <v>0</v>
      </c>
      <c r="K384" s="163" t="s">
        <v>137</v>
      </c>
      <c r="L384" s="33"/>
      <c r="M384" s="168" t="s">
        <v>3</v>
      </c>
      <c r="N384" s="169" t="s">
        <v>45</v>
      </c>
      <c r="O384" s="63"/>
      <c r="P384" s="170">
        <f>O384*H384</f>
        <v>0</v>
      </c>
      <c r="Q384" s="170">
        <v>0</v>
      </c>
      <c r="R384" s="170">
        <f>Q384*H384</f>
        <v>0</v>
      </c>
      <c r="S384" s="170">
        <v>0</v>
      </c>
      <c r="T384" s="171">
        <f>S384*H384</f>
        <v>0</v>
      </c>
      <c r="AR384" s="15" t="s">
        <v>138</v>
      </c>
      <c r="AT384" s="15" t="s">
        <v>133</v>
      </c>
      <c r="AU384" s="15" t="s">
        <v>84</v>
      </c>
      <c r="AY384" s="15" t="s">
        <v>131</v>
      </c>
      <c r="BE384" s="172">
        <f>IF(N384="základní",J384,0)</f>
        <v>0</v>
      </c>
      <c r="BF384" s="172">
        <f>IF(N384="snížená",J384,0)</f>
        <v>0</v>
      </c>
      <c r="BG384" s="172">
        <f>IF(N384="zákl. přenesená",J384,0)</f>
        <v>0</v>
      </c>
      <c r="BH384" s="172">
        <f>IF(N384="sníž. přenesená",J384,0)</f>
        <v>0</v>
      </c>
      <c r="BI384" s="172">
        <f>IF(N384="nulová",J384,0)</f>
        <v>0</v>
      </c>
      <c r="BJ384" s="15" t="s">
        <v>82</v>
      </c>
      <c r="BK384" s="172">
        <f>ROUND(I384*H384,2)</f>
        <v>0</v>
      </c>
      <c r="BL384" s="15" t="s">
        <v>138</v>
      </c>
      <c r="BM384" s="15" t="s">
        <v>885</v>
      </c>
    </row>
    <row r="385" s="1" customFormat="1">
      <c r="B385" s="33"/>
      <c r="D385" s="173" t="s">
        <v>140</v>
      </c>
      <c r="F385" s="174" t="s">
        <v>717</v>
      </c>
      <c r="I385" s="106"/>
      <c r="L385" s="33"/>
      <c r="M385" s="175"/>
      <c r="N385" s="63"/>
      <c r="O385" s="63"/>
      <c r="P385" s="63"/>
      <c r="Q385" s="63"/>
      <c r="R385" s="63"/>
      <c r="S385" s="63"/>
      <c r="T385" s="64"/>
      <c r="AT385" s="15" t="s">
        <v>140</v>
      </c>
      <c r="AU385" s="15" t="s">
        <v>84</v>
      </c>
    </row>
    <row r="386" s="1" customFormat="1">
      <c r="B386" s="33"/>
      <c r="D386" s="173" t="s">
        <v>142</v>
      </c>
      <c r="F386" s="176" t="s">
        <v>718</v>
      </c>
      <c r="I386" s="106"/>
      <c r="L386" s="33"/>
      <c r="M386" s="175"/>
      <c r="N386" s="63"/>
      <c r="O386" s="63"/>
      <c r="P386" s="63"/>
      <c r="Q386" s="63"/>
      <c r="R386" s="63"/>
      <c r="S386" s="63"/>
      <c r="T386" s="64"/>
      <c r="AT386" s="15" t="s">
        <v>142</v>
      </c>
      <c r="AU386" s="15" t="s">
        <v>84</v>
      </c>
    </row>
    <row r="387" s="1" customFormat="1" ht="20.4" customHeight="1">
      <c r="B387" s="160"/>
      <c r="C387" s="161" t="s">
        <v>605</v>
      </c>
      <c r="D387" s="161" t="s">
        <v>133</v>
      </c>
      <c r="E387" s="162" t="s">
        <v>720</v>
      </c>
      <c r="F387" s="163" t="s">
        <v>721</v>
      </c>
      <c r="G387" s="164" t="s">
        <v>313</v>
      </c>
      <c r="H387" s="165">
        <v>5.0640000000000001</v>
      </c>
      <c r="I387" s="166"/>
      <c r="J387" s="167">
        <f>ROUND(I387*H387,2)</f>
        <v>0</v>
      </c>
      <c r="K387" s="163" t="s">
        <v>137</v>
      </c>
      <c r="L387" s="33"/>
      <c r="M387" s="168" t="s">
        <v>3</v>
      </c>
      <c r="N387" s="169" t="s">
        <v>45</v>
      </c>
      <c r="O387" s="63"/>
      <c r="P387" s="170">
        <f>O387*H387</f>
        <v>0</v>
      </c>
      <c r="Q387" s="170">
        <v>0</v>
      </c>
      <c r="R387" s="170">
        <f>Q387*H387</f>
        <v>0</v>
      </c>
      <c r="S387" s="170">
        <v>0</v>
      </c>
      <c r="T387" s="171">
        <f>S387*H387</f>
        <v>0</v>
      </c>
      <c r="AR387" s="15" t="s">
        <v>138</v>
      </c>
      <c r="AT387" s="15" t="s">
        <v>133</v>
      </c>
      <c r="AU387" s="15" t="s">
        <v>84</v>
      </c>
      <c r="AY387" s="15" t="s">
        <v>131</v>
      </c>
      <c r="BE387" s="172">
        <f>IF(N387="základní",J387,0)</f>
        <v>0</v>
      </c>
      <c r="BF387" s="172">
        <f>IF(N387="snížená",J387,0)</f>
        <v>0</v>
      </c>
      <c r="BG387" s="172">
        <f>IF(N387="zákl. přenesená",J387,0)</f>
        <v>0</v>
      </c>
      <c r="BH387" s="172">
        <f>IF(N387="sníž. přenesená",J387,0)</f>
        <v>0</v>
      </c>
      <c r="BI387" s="172">
        <f>IF(N387="nulová",J387,0)</f>
        <v>0</v>
      </c>
      <c r="BJ387" s="15" t="s">
        <v>82</v>
      </c>
      <c r="BK387" s="172">
        <f>ROUND(I387*H387,2)</f>
        <v>0</v>
      </c>
      <c r="BL387" s="15" t="s">
        <v>138</v>
      </c>
      <c r="BM387" s="15" t="s">
        <v>886</v>
      </c>
    </row>
    <row r="388" s="1" customFormat="1">
      <c r="B388" s="33"/>
      <c r="D388" s="173" t="s">
        <v>140</v>
      </c>
      <c r="F388" s="174" t="s">
        <v>723</v>
      </c>
      <c r="I388" s="106"/>
      <c r="L388" s="33"/>
      <c r="M388" s="175"/>
      <c r="N388" s="63"/>
      <c r="O388" s="63"/>
      <c r="P388" s="63"/>
      <c r="Q388" s="63"/>
      <c r="R388" s="63"/>
      <c r="S388" s="63"/>
      <c r="T388" s="64"/>
      <c r="AT388" s="15" t="s">
        <v>140</v>
      </c>
      <c r="AU388" s="15" t="s">
        <v>84</v>
      </c>
    </row>
    <row r="389" s="1" customFormat="1">
      <c r="B389" s="33"/>
      <c r="D389" s="173" t="s">
        <v>142</v>
      </c>
      <c r="F389" s="176" t="s">
        <v>724</v>
      </c>
      <c r="I389" s="106"/>
      <c r="L389" s="33"/>
      <c r="M389" s="175"/>
      <c r="N389" s="63"/>
      <c r="O389" s="63"/>
      <c r="P389" s="63"/>
      <c r="Q389" s="63"/>
      <c r="R389" s="63"/>
      <c r="S389" s="63"/>
      <c r="T389" s="64"/>
      <c r="AT389" s="15" t="s">
        <v>142</v>
      </c>
      <c r="AU389" s="15" t="s">
        <v>84</v>
      </c>
    </row>
    <row r="390" s="11" customFormat="1">
      <c r="B390" s="177"/>
      <c r="D390" s="173" t="s">
        <v>144</v>
      </c>
      <c r="E390" s="178" t="s">
        <v>3</v>
      </c>
      <c r="F390" s="179" t="s">
        <v>887</v>
      </c>
      <c r="H390" s="180">
        <v>5.0640000000000001</v>
      </c>
      <c r="I390" s="181"/>
      <c r="L390" s="177"/>
      <c r="M390" s="182"/>
      <c r="N390" s="183"/>
      <c r="O390" s="183"/>
      <c r="P390" s="183"/>
      <c r="Q390" s="183"/>
      <c r="R390" s="183"/>
      <c r="S390" s="183"/>
      <c r="T390" s="184"/>
      <c r="AT390" s="178" t="s">
        <v>144</v>
      </c>
      <c r="AU390" s="178" t="s">
        <v>84</v>
      </c>
      <c r="AV390" s="11" t="s">
        <v>84</v>
      </c>
      <c r="AW390" s="11" t="s">
        <v>35</v>
      </c>
      <c r="AX390" s="11" t="s">
        <v>74</v>
      </c>
      <c r="AY390" s="178" t="s">
        <v>131</v>
      </c>
    </row>
    <row r="391" s="1" customFormat="1" ht="20.4" customHeight="1">
      <c r="B391" s="160"/>
      <c r="C391" s="161" t="s">
        <v>609</v>
      </c>
      <c r="D391" s="161" t="s">
        <v>133</v>
      </c>
      <c r="E391" s="162" t="s">
        <v>728</v>
      </c>
      <c r="F391" s="163" t="s">
        <v>729</v>
      </c>
      <c r="G391" s="164" t="s">
        <v>313</v>
      </c>
      <c r="H391" s="165">
        <v>243.756</v>
      </c>
      <c r="I391" s="166"/>
      <c r="J391" s="167">
        <f>ROUND(I391*H391,2)</f>
        <v>0</v>
      </c>
      <c r="K391" s="163" t="s">
        <v>137</v>
      </c>
      <c r="L391" s="33"/>
      <c r="M391" s="168" t="s">
        <v>3</v>
      </c>
      <c r="N391" s="169" t="s">
        <v>45</v>
      </c>
      <c r="O391" s="63"/>
      <c r="P391" s="170">
        <f>O391*H391</f>
        <v>0</v>
      </c>
      <c r="Q391" s="170">
        <v>0</v>
      </c>
      <c r="R391" s="170">
        <f>Q391*H391</f>
        <v>0</v>
      </c>
      <c r="S391" s="170">
        <v>0</v>
      </c>
      <c r="T391" s="171">
        <f>S391*H391</f>
        <v>0</v>
      </c>
      <c r="AR391" s="15" t="s">
        <v>138</v>
      </c>
      <c r="AT391" s="15" t="s">
        <v>133</v>
      </c>
      <c r="AU391" s="15" t="s">
        <v>84</v>
      </c>
      <c r="AY391" s="15" t="s">
        <v>131</v>
      </c>
      <c r="BE391" s="172">
        <f>IF(N391="základní",J391,0)</f>
        <v>0</v>
      </c>
      <c r="BF391" s="172">
        <f>IF(N391="snížená",J391,0)</f>
        <v>0</v>
      </c>
      <c r="BG391" s="172">
        <f>IF(N391="zákl. přenesená",J391,0)</f>
        <v>0</v>
      </c>
      <c r="BH391" s="172">
        <f>IF(N391="sníž. přenesená",J391,0)</f>
        <v>0</v>
      </c>
      <c r="BI391" s="172">
        <f>IF(N391="nulová",J391,0)</f>
        <v>0</v>
      </c>
      <c r="BJ391" s="15" t="s">
        <v>82</v>
      </c>
      <c r="BK391" s="172">
        <f>ROUND(I391*H391,2)</f>
        <v>0</v>
      </c>
      <c r="BL391" s="15" t="s">
        <v>138</v>
      </c>
      <c r="BM391" s="15" t="s">
        <v>888</v>
      </c>
    </row>
    <row r="392" s="1" customFormat="1">
      <c r="B392" s="33"/>
      <c r="D392" s="173" t="s">
        <v>140</v>
      </c>
      <c r="F392" s="174" t="s">
        <v>315</v>
      </c>
      <c r="I392" s="106"/>
      <c r="L392" s="33"/>
      <c r="M392" s="175"/>
      <c r="N392" s="63"/>
      <c r="O392" s="63"/>
      <c r="P392" s="63"/>
      <c r="Q392" s="63"/>
      <c r="R392" s="63"/>
      <c r="S392" s="63"/>
      <c r="T392" s="64"/>
      <c r="AT392" s="15" t="s">
        <v>140</v>
      </c>
      <c r="AU392" s="15" t="s">
        <v>84</v>
      </c>
    </row>
    <row r="393" s="1" customFormat="1">
      <c r="B393" s="33"/>
      <c r="D393" s="173" t="s">
        <v>142</v>
      </c>
      <c r="F393" s="176" t="s">
        <v>724</v>
      </c>
      <c r="I393" s="106"/>
      <c r="L393" s="33"/>
      <c r="M393" s="175"/>
      <c r="N393" s="63"/>
      <c r="O393" s="63"/>
      <c r="P393" s="63"/>
      <c r="Q393" s="63"/>
      <c r="R393" s="63"/>
      <c r="S393" s="63"/>
      <c r="T393" s="64"/>
      <c r="AT393" s="15" t="s">
        <v>142</v>
      </c>
      <c r="AU393" s="15" t="s">
        <v>84</v>
      </c>
    </row>
    <row r="394" s="11" customFormat="1">
      <c r="B394" s="177"/>
      <c r="D394" s="173" t="s">
        <v>144</v>
      </c>
      <c r="E394" s="178" t="s">
        <v>3</v>
      </c>
      <c r="F394" s="179" t="s">
        <v>889</v>
      </c>
      <c r="H394" s="180">
        <v>142.84800000000001</v>
      </c>
      <c r="I394" s="181"/>
      <c r="L394" s="177"/>
      <c r="M394" s="182"/>
      <c r="N394" s="183"/>
      <c r="O394" s="183"/>
      <c r="P394" s="183"/>
      <c r="Q394" s="183"/>
      <c r="R394" s="183"/>
      <c r="S394" s="183"/>
      <c r="T394" s="184"/>
      <c r="AT394" s="178" t="s">
        <v>144</v>
      </c>
      <c r="AU394" s="178" t="s">
        <v>84</v>
      </c>
      <c r="AV394" s="11" t="s">
        <v>84</v>
      </c>
      <c r="AW394" s="11" t="s">
        <v>35</v>
      </c>
      <c r="AX394" s="11" t="s">
        <v>74</v>
      </c>
      <c r="AY394" s="178" t="s">
        <v>131</v>
      </c>
    </row>
    <row r="395" s="11" customFormat="1">
      <c r="B395" s="177"/>
      <c r="D395" s="173" t="s">
        <v>144</v>
      </c>
      <c r="E395" s="178" t="s">
        <v>3</v>
      </c>
      <c r="F395" s="179" t="s">
        <v>890</v>
      </c>
      <c r="H395" s="180">
        <v>5.0039999999999996</v>
      </c>
      <c r="I395" s="181"/>
      <c r="L395" s="177"/>
      <c r="M395" s="182"/>
      <c r="N395" s="183"/>
      <c r="O395" s="183"/>
      <c r="P395" s="183"/>
      <c r="Q395" s="183"/>
      <c r="R395" s="183"/>
      <c r="S395" s="183"/>
      <c r="T395" s="184"/>
      <c r="AT395" s="178" t="s">
        <v>144</v>
      </c>
      <c r="AU395" s="178" t="s">
        <v>84</v>
      </c>
      <c r="AV395" s="11" t="s">
        <v>84</v>
      </c>
      <c r="AW395" s="11" t="s">
        <v>35</v>
      </c>
      <c r="AX395" s="11" t="s">
        <v>74</v>
      </c>
      <c r="AY395" s="178" t="s">
        <v>131</v>
      </c>
    </row>
    <row r="396" s="11" customFormat="1">
      <c r="B396" s="177"/>
      <c r="D396" s="173" t="s">
        <v>144</v>
      </c>
      <c r="E396" s="178" t="s">
        <v>3</v>
      </c>
      <c r="F396" s="179" t="s">
        <v>891</v>
      </c>
      <c r="H396" s="180">
        <v>93.263999999999996</v>
      </c>
      <c r="I396" s="181"/>
      <c r="L396" s="177"/>
      <c r="M396" s="182"/>
      <c r="N396" s="183"/>
      <c r="O396" s="183"/>
      <c r="P396" s="183"/>
      <c r="Q396" s="183"/>
      <c r="R396" s="183"/>
      <c r="S396" s="183"/>
      <c r="T396" s="184"/>
      <c r="AT396" s="178" t="s">
        <v>144</v>
      </c>
      <c r="AU396" s="178" t="s">
        <v>84</v>
      </c>
      <c r="AV396" s="11" t="s">
        <v>84</v>
      </c>
      <c r="AW396" s="11" t="s">
        <v>35</v>
      </c>
      <c r="AX396" s="11" t="s">
        <v>74</v>
      </c>
      <c r="AY396" s="178" t="s">
        <v>131</v>
      </c>
    </row>
    <row r="397" s="11" customFormat="1">
      <c r="B397" s="177"/>
      <c r="D397" s="173" t="s">
        <v>144</v>
      </c>
      <c r="E397" s="178" t="s">
        <v>3</v>
      </c>
      <c r="F397" s="179" t="s">
        <v>892</v>
      </c>
      <c r="H397" s="180">
        <v>2.6400000000000001</v>
      </c>
      <c r="I397" s="181"/>
      <c r="L397" s="177"/>
      <c r="M397" s="182"/>
      <c r="N397" s="183"/>
      <c r="O397" s="183"/>
      <c r="P397" s="183"/>
      <c r="Q397" s="183"/>
      <c r="R397" s="183"/>
      <c r="S397" s="183"/>
      <c r="T397" s="184"/>
      <c r="AT397" s="178" t="s">
        <v>144</v>
      </c>
      <c r="AU397" s="178" t="s">
        <v>84</v>
      </c>
      <c r="AV397" s="11" t="s">
        <v>84</v>
      </c>
      <c r="AW397" s="11" t="s">
        <v>35</v>
      </c>
      <c r="AX397" s="11" t="s">
        <v>74</v>
      </c>
      <c r="AY397" s="178" t="s">
        <v>131</v>
      </c>
    </row>
    <row r="398" s="10" customFormat="1" ht="22.8" customHeight="1">
      <c r="B398" s="147"/>
      <c r="D398" s="148" t="s">
        <v>73</v>
      </c>
      <c r="E398" s="158" t="s">
        <v>734</v>
      </c>
      <c r="F398" s="158" t="s">
        <v>735</v>
      </c>
      <c r="I398" s="150"/>
      <c r="J398" s="159">
        <f>BK398</f>
        <v>0</v>
      </c>
      <c r="L398" s="147"/>
      <c r="M398" s="152"/>
      <c r="N398" s="153"/>
      <c r="O398" s="153"/>
      <c r="P398" s="154">
        <f>SUM(P399:P401)</f>
        <v>0</v>
      </c>
      <c r="Q398" s="153"/>
      <c r="R398" s="154">
        <f>SUM(R399:R401)</f>
        <v>0</v>
      </c>
      <c r="S398" s="153"/>
      <c r="T398" s="155">
        <f>SUM(T399:T401)</f>
        <v>0</v>
      </c>
      <c r="AR398" s="148" t="s">
        <v>82</v>
      </c>
      <c r="AT398" s="156" t="s">
        <v>73</v>
      </c>
      <c r="AU398" s="156" t="s">
        <v>82</v>
      </c>
      <c r="AY398" s="148" t="s">
        <v>131</v>
      </c>
      <c r="BK398" s="157">
        <f>SUM(BK399:BK401)</f>
        <v>0</v>
      </c>
    </row>
    <row r="399" s="1" customFormat="1" ht="20.4" customHeight="1">
      <c r="B399" s="160"/>
      <c r="C399" s="161" t="s">
        <v>613</v>
      </c>
      <c r="D399" s="161" t="s">
        <v>133</v>
      </c>
      <c r="E399" s="162" t="s">
        <v>737</v>
      </c>
      <c r="F399" s="163" t="s">
        <v>738</v>
      </c>
      <c r="G399" s="164" t="s">
        <v>313</v>
      </c>
      <c r="H399" s="165">
        <v>286.75200000000001</v>
      </c>
      <c r="I399" s="166"/>
      <c r="J399" s="167">
        <f>ROUND(I399*H399,2)</f>
        <v>0</v>
      </c>
      <c r="K399" s="163" t="s">
        <v>137</v>
      </c>
      <c r="L399" s="33"/>
      <c r="M399" s="168" t="s">
        <v>3</v>
      </c>
      <c r="N399" s="169" t="s">
        <v>45</v>
      </c>
      <c r="O399" s="63"/>
      <c r="P399" s="170">
        <f>O399*H399</f>
        <v>0</v>
      </c>
      <c r="Q399" s="170">
        <v>0</v>
      </c>
      <c r="R399" s="170">
        <f>Q399*H399</f>
        <v>0</v>
      </c>
      <c r="S399" s="170">
        <v>0</v>
      </c>
      <c r="T399" s="171">
        <f>S399*H399</f>
        <v>0</v>
      </c>
      <c r="AR399" s="15" t="s">
        <v>138</v>
      </c>
      <c r="AT399" s="15" t="s">
        <v>133</v>
      </c>
      <c r="AU399" s="15" t="s">
        <v>84</v>
      </c>
      <c r="AY399" s="15" t="s">
        <v>131</v>
      </c>
      <c r="BE399" s="172">
        <f>IF(N399="základní",J399,0)</f>
        <v>0</v>
      </c>
      <c r="BF399" s="172">
        <f>IF(N399="snížená",J399,0)</f>
        <v>0</v>
      </c>
      <c r="BG399" s="172">
        <f>IF(N399="zákl. přenesená",J399,0)</f>
        <v>0</v>
      </c>
      <c r="BH399" s="172">
        <f>IF(N399="sníž. přenesená",J399,0)</f>
        <v>0</v>
      </c>
      <c r="BI399" s="172">
        <f>IF(N399="nulová",J399,0)</f>
        <v>0</v>
      </c>
      <c r="BJ399" s="15" t="s">
        <v>82</v>
      </c>
      <c r="BK399" s="172">
        <f>ROUND(I399*H399,2)</f>
        <v>0</v>
      </c>
      <c r="BL399" s="15" t="s">
        <v>138</v>
      </c>
      <c r="BM399" s="15" t="s">
        <v>893</v>
      </c>
    </row>
    <row r="400" s="1" customFormat="1">
      <c r="B400" s="33"/>
      <c r="D400" s="173" t="s">
        <v>140</v>
      </c>
      <c r="F400" s="174" t="s">
        <v>740</v>
      </c>
      <c r="I400" s="106"/>
      <c r="L400" s="33"/>
      <c r="M400" s="175"/>
      <c r="N400" s="63"/>
      <c r="O400" s="63"/>
      <c r="P400" s="63"/>
      <c r="Q400" s="63"/>
      <c r="R400" s="63"/>
      <c r="S400" s="63"/>
      <c r="T400" s="64"/>
      <c r="AT400" s="15" t="s">
        <v>140</v>
      </c>
      <c r="AU400" s="15" t="s">
        <v>84</v>
      </c>
    </row>
    <row r="401" s="1" customFormat="1">
      <c r="B401" s="33"/>
      <c r="D401" s="173" t="s">
        <v>142</v>
      </c>
      <c r="F401" s="176" t="s">
        <v>741</v>
      </c>
      <c r="I401" s="106"/>
      <c r="L401" s="33"/>
      <c r="M401" s="195"/>
      <c r="N401" s="196"/>
      <c r="O401" s="196"/>
      <c r="P401" s="196"/>
      <c r="Q401" s="196"/>
      <c r="R401" s="196"/>
      <c r="S401" s="196"/>
      <c r="T401" s="197"/>
      <c r="AT401" s="15" t="s">
        <v>142</v>
      </c>
      <c r="AU401" s="15" t="s">
        <v>84</v>
      </c>
    </row>
    <row r="402" s="1" customFormat="1" ht="6.96" customHeight="1">
      <c r="B402" s="48"/>
      <c r="C402" s="49"/>
      <c r="D402" s="49"/>
      <c r="E402" s="49"/>
      <c r="F402" s="49"/>
      <c r="G402" s="49"/>
      <c r="H402" s="49"/>
      <c r="I402" s="122"/>
      <c r="J402" s="49"/>
      <c r="K402" s="49"/>
      <c r="L402" s="33"/>
    </row>
  </sheetData>
  <autoFilter ref="C87:K401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86.43" customWidth="1"/>
    <col min="7" max="7" width="7.43" customWidth="1"/>
    <col min="8" max="8" width="9.57" customWidth="1"/>
    <col min="9" max="9" width="12.14" style="103" customWidth="1"/>
    <col min="10" max="10" width="20.14" customWidth="1"/>
    <col min="11" max="11" width="13.29" customWidth="1"/>
    <col min="12" max="12" width="8" customWidth="1"/>
    <col min="13" max="13" width="9.29" hidden="1" customWidth="1"/>
    <col min="14" max="14" width="9.14" hidden="1"/>
    <col min="15" max="15" width="12.14" hidden="1" customWidth="1"/>
    <col min="16" max="16" width="12.14" hidden="1" customWidth="1"/>
    <col min="17" max="17" width="12.14" hidden="1" customWidth="1"/>
    <col min="18" max="18" width="12.14" hidden="1" customWidth="1"/>
    <col min="19" max="19" width="12.14" hidden="1" customWidth="1"/>
    <col min="20" max="20" width="12.14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2" ht="36.96" customHeight="1">
      <c r="L2" s="14" t="s">
        <v>6</v>
      </c>
      <c r="AT2" s="15" t="s">
        <v>90</v>
      </c>
    </row>
    <row r="3" ht="6.96" customHeight="1">
      <c r="B3" s="16"/>
      <c r="C3" s="17"/>
      <c r="D3" s="17"/>
      <c r="E3" s="17"/>
      <c r="F3" s="17"/>
      <c r="G3" s="17"/>
      <c r="H3" s="17"/>
      <c r="I3" s="104"/>
      <c r="J3" s="17"/>
      <c r="K3" s="17"/>
      <c r="L3" s="18"/>
      <c r="AT3" s="15" t="s">
        <v>84</v>
      </c>
    </row>
    <row r="4" ht="24.96" customHeight="1">
      <c r="B4" s="18"/>
      <c r="D4" s="19" t="s">
        <v>100</v>
      </c>
      <c r="L4" s="18"/>
      <c r="M4" s="20" t="s">
        <v>11</v>
      </c>
      <c r="AT4" s="15" t="s">
        <v>4</v>
      </c>
    </row>
    <row r="5" ht="6.96" customHeight="1">
      <c r="B5" s="18"/>
      <c r="L5" s="18"/>
    </row>
    <row r="6" ht="12" customHeight="1">
      <c r="B6" s="18"/>
      <c r="D6" s="27" t="s">
        <v>17</v>
      </c>
      <c r="L6" s="18"/>
    </row>
    <row r="7" ht="14.4" customHeight="1">
      <c r="B7" s="18"/>
      <c r="E7" s="105" t="str">
        <f>'Rekapitulace stavby'!K6</f>
        <v>Obnova a dostavba kanalizace Plánice - Klatovská, Kostelní</v>
      </c>
      <c r="F7" s="27"/>
      <c r="G7" s="27"/>
      <c r="H7" s="27"/>
      <c r="L7" s="18"/>
    </row>
    <row r="8" s="1" customFormat="1" ht="12" customHeight="1">
      <c r="B8" s="33"/>
      <c r="D8" s="27" t="s">
        <v>101</v>
      </c>
      <c r="I8" s="106"/>
      <c r="L8" s="33"/>
    </row>
    <row r="9" s="1" customFormat="1" ht="36.96" customHeight="1">
      <c r="B9" s="33"/>
      <c r="E9" s="54" t="s">
        <v>894</v>
      </c>
      <c r="F9" s="1"/>
      <c r="G9" s="1"/>
      <c r="H9" s="1"/>
      <c r="I9" s="106"/>
      <c r="L9" s="33"/>
    </row>
    <row r="10" s="1" customFormat="1">
      <c r="B10" s="33"/>
      <c r="I10" s="106"/>
      <c r="L10" s="33"/>
    </row>
    <row r="11" s="1" customFormat="1" ht="12" customHeight="1">
      <c r="B11" s="33"/>
      <c r="D11" s="27" t="s">
        <v>19</v>
      </c>
      <c r="F11" s="15" t="s">
        <v>3</v>
      </c>
      <c r="I11" s="107" t="s">
        <v>20</v>
      </c>
      <c r="J11" s="15" t="s">
        <v>3</v>
      </c>
      <c r="L11" s="33"/>
    </row>
    <row r="12" s="1" customFormat="1" ht="12" customHeight="1">
      <c r="B12" s="33"/>
      <c r="D12" s="27" t="s">
        <v>21</v>
      </c>
      <c r="F12" s="15" t="s">
        <v>22</v>
      </c>
      <c r="I12" s="107" t="s">
        <v>23</v>
      </c>
      <c r="J12" s="56" t="str">
        <f>'Rekapitulace stavby'!AN8</f>
        <v>29. 10. 2018</v>
      </c>
      <c r="L12" s="33"/>
    </row>
    <row r="13" s="1" customFormat="1" ht="10.8" customHeight="1">
      <c r="B13" s="33"/>
      <c r="I13" s="106"/>
      <c r="L13" s="33"/>
    </row>
    <row r="14" s="1" customFormat="1" ht="12" customHeight="1">
      <c r="B14" s="33"/>
      <c r="D14" s="27" t="s">
        <v>25</v>
      </c>
      <c r="I14" s="107" t="s">
        <v>26</v>
      </c>
      <c r="J14" s="15" t="s">
        <v>27</v>
      </c>
      <c r="L14" s="33"/>
    </row>
    <row r="15" s="1" customFormat="1" ht="18" customHeight="1">
      <c r="B15" s="33"/>
      <c r="E15" s="15" t="s">
        <v>28</v>
      </c>
      <c r="I15" s="107" t="s">
        <v>29</v>
      </c>
      <c r="J15" s="15" t="s">
        <v>3</v>
      </c>
      <c r="L15" s="33"/>
    </row>
    <row r="16" s="1" customFormat="1" ht="6.96" customHeight="1">
      <c r="B16" s="33"/>
      <c r="I16" s="106"/>
      <c r="L16" s="33"/>
    </row>
    <row r="17" s="1" customFormat="1" ht="12" customHeight="1">
      <c r="B17" s="33"/>
      <c r="D17" s="27" t="s">
        <v>30</v>
      </c>
      <c r="I17" s="107" t="s">
        <v>26</v>
      </c>
      <c r="J17" s="28" t="str">
        <f>'Rekapitulace stavby'!AN13</f>
        <v>Vyplň údaj</v>
      </c>
      <c r="L17" s="33"/>
    </row>
    <row r="18" s="1" customFormat="1" ht="18" customHeight="1">
      <c r="B18" s="33"/>
      <c r="E18" s="28" t="str">
        <f>'Rekapitulace stavby'!E14</f>
        <v>Vyplň údaj</v>
      </c>
      <c r="F18" s="15"/>
      <c r="G18" s="15"/>
      <c r="H18" s="15"/>
      <c r="I18" s="107" t="s">
        <v>29</v>
      </c>
      <c r="J18" s="28" t="str">
        <f>'Rekapitulace stavby'!AN14</f>
        <v>Vyplň údaj</v>
      </c>
      <c r="L18" s="33"/>
    </row>
    <row r="19" s="1" customFormat="1" ht="6.96" customHeight="1">
      <c r="B19" s="33"/>
      <c r="I19" s="106"/>
      <c r="L19" s="33"/>
    </row>
    <row r="20" s="1" customFormat="1" ht="12" customHeight="1">
      <c r="B20" s="33"/>
      <c r="D20" s="27" t="s">
        <v>32</v>
      </c>
      <c r="I20" s="107" t="s">
        <v>26</v>
      </c>
      <c r="J20" s="15" t="s">
        <v>33</v>
      </c>
      <c r="L20" s="33"/>
    </row>
    <row r="21" s="1" customFormat="1" ht="18" customHeight="1">
      <c r="B21" s="33"/>
      <c r="E21" s="15" t="s">
        <v>34</v>
      </c>
      <c r="I21" s="107" t="s">
        <v>29</v>
      </c>
      <c r="J21" s="15" t="s">
        <v>3</v>
      </c>
      <c r="L21" s="33"/>
    </row>
    <row r="22" s="1" customFormat="1" ht="6.96" customHeight="1">
      <c r="B22" s="33"/>
      <c r="I22" s="106"/>
      <c r="L22" s="33"/>
    </row>
    <row r="23" s="1" customFormat="1" ht="12" customHeight="1">
      <c r="B23" s="33"/>
      <c r="D23" s="27" t="s">
        <v>36</v>
      </c>
      <c r="I23" s="107" t="s">
        <v>26</v>
      </c>
      <c r="J23" s="15" t="str">
        <f>IF('Rekapitulace stavby'!AN19="","",'Rekapitulace stavby'!AN19)</f>
        <v/>
      </c>
      <c r="L23" s="33"/>
    </row>
    <row r="24" s="1" customFormat="1" ht="18" customHeight="1">
      <c r="B24" s="33"/>
      <c r="E24" s="15" t="str">
        <f>IF('Rekapitulace stavby'!E20="","",'Rekapitulace stavby'!E20)</f>
        <v xml:space="preserve"> </v>
      </c>
      <c r="I24" s="107" t="s">
        <v>29</v>
      </c>
      <c r="J24" s="15" t="str">
        <f>IF('Rekapitulace stavby'!AN20="","",'Rekapitulace stavby'!AN20)</f>
        <v/>
      </c>
      <c r="L24" s="33"/>
    </row>
    <row r="25" s="1" customFormat="1" ht="6.96" customHeight="1">
      <c r="B25" s="33"/>
      <c r="I25" s="106"/>
      <c r="L25" s="33"/>
    </row>
    <row r="26" s="1" customFormat="1" ht="12" customHeight="1">
      <c r="B26" s="33"/>
      <c r="D26" s="27" t="s">
        <v>38</v>
      </c>
      <c r="I26" s="106"/>
      <c r="L26" s="33"/>
    </row>
    <row r="27" s="6" customFormat="1" ht="14.4" customHeight="1">
      <c r="B27" s="108"/>
      <c r="E27" s="31" t="s">
        <v>3</v>
      </c>
      <c r="F27" s="31"/>
      <c r="G27" s="31"/>
      <c r="H27" s="31"/>
      <c r="I27" s="109"/>
      <c r="L27" s="108"/>
    </row>
    <row r="28" s="1" customFormat="1" ht="6.96" customHeight="1">
      <c r="B28" s="33"/>
      <c r="I28" s="106"/>
      <c r="L28" s="33"/>
    </row>
    <row r="29" s="1" customFormat="1" ht="6.96" customHeight="1">
      <c r="B29" s="33"/>
      <c r="D29" s="59"/>
      <c r="E29" s="59"/>
      <c r="F29" s="59"/>
      <c r="G29" s="59"/>
      <c r="H29" s="59"/>
      <c r="I29" s="110"/>
      <c r="J29" s="59"/>
      <c r="K29" s="59"/>
      <c r="L29" s="33"/>
    </row>
    <row r="30" s="1" customFormat="1" ht="25.44" customHeight="1">
      <c r="B30" s="33"/>
      <c r="D30" s="111" t="s">
        <v>40</v>
      </c>
      <c r="I30" s="106"/>
      <c r="J30" s="79">
        <f>ROUND(J88, 2)</f>
        <v>0</v>
      </c>
      <c r="L30" s="33"/>
    </row>
    <row r="31" s="1" customFormat="1" ht="6.96" customHeight="1">
      <c r="B31" s="33"/>
      <c r="D31" s="59"/>
      <c r="E31" s="59"/>
      <c r="F31" s="59"/>
      <c r="G31" s="59"/>
      <c r="H31" s="59"/>
      <c r="I31" s="110"/>
      <c r="J31" s="59"/>
      <c r="K31" s="59"/>
      <c r="L31" s="33"/>
    </row>
    <row r="32" s="1" customFormat="1" ht="14.4" customHeight="1">
      <c r="B32" s="33"/>
      <c r="F32" s="37" t="s">
        <v>42</v>
      </c>
      <c r="I32" s="112" t="s">
        <v>41</v>
      </c>
      <c r="J32" s="37" t="s">
        <v>43</v>
      </c>
      <c r="L32" s="33"/>
    </row>
    <row r="33" s="1" customFormat="1" ht="14.4" customHeight="1">
      <c r="B33" s="33"/>
      <c r="D33" s="27" t="s">
        <v>44</v>
      </c>
      <c r="E33" s="27" t="s">
        <v>45</v>
      </c>
      <c r="F33" s="113">
        <f>ROUND((SUM(BE88:BE409)),  2)</f>
        <v>0</v>
      </c>
      <c r="I33" s="114">
        <v>0.20999999999999999</v>
      </c>
      <c r="J33" s="113">
        <f>ROUND(((SUM(BE88:BE409))*I33),  2)</f>
        <v>0</v>
      </c>
      <c r="L33" s="33"/>
    </row>
    <row r="34" s="1" customFormat="1" ht="14.4" customHeight="1">
      <c r="B34" s="33"/>
      <c r="E34" s="27" t="s">
        <v>46</v>
      </c>
      <c r="F34" s="113">
        <f>ROUND((SUM(BF88:BF409)),  2)</f>
        <v>0</v>
      </c>
      <c r="I34" s="114">
        <v>0.14999999999999999</v>
      </c>
      <c r="J34" s="113">
        <f>ROUND(((SUM(BF88:BF409))*I34),  2)</f>
        <v>0</v>
      </c>
      <c r="L34" s="33"/>
    </row>
    <row r="35" hidden="1" s="1" customFormat="1" ht="14.4" customHeight="1">
      <c r="B35" s="33"/>
      <c r="E35" s="27" t="s">
        <v>47</v>
      </c>
      <c r="F35" s="113">
        <f>ROUND((SUM(BG88:BG409)),  2)</f>
        <v>0</v>
      </c>
      <c r="I35" s="114">
        <v>0.20999999999999999</v>
      </c>
      <c r="J35" s="113">
        <f>0</f>
        <v>0</v>
      </c>
      <c r="L35" s="33"/>
    </row>
    <row r="36" hidden="1" s="1" customFormat="1" ht="14.4" customHeight="1">
      <c r="B36" s="33"/>
      <c r="E36" s="27" t="s">
        <v>48</v>
      </c>
      <c r="F36" s="113">
        <f>ROUND((SUM(BH88:BH409)),  2)</f>
        <v>0</v>
      </c>
      <c r="I36" s="114">
        <v>0.14999999999999999</v>
      </c>
      <c r="J36" s="113">
        <f>0</f>
        <v>0</v>
      </c>
      <c r="L36" s="33"/>
    </row>
    <row r="37" hidden="1" s="1" customFormat="1" ht="14.4" customHeight="1">
      <c r="B37" s="33"/>
      <c r="E37" s="27" t="s">
        <v>49</v>
      </c>
      <c r="F37" s="113">
        <f>ROUND((SUM(BI88:BI409)),  2)</f>
        <v>0</v>
      </c>
      <c r="I37" s="114">
        <v>0</v>
      </c>
      <c r="J37" s="113">
        <f>0</f>
        <v>0</v>
      </c>
      <c r="L37" s="33"/>
    </row>
    <row r="38" s="1" customFormat="1" ht="6.96" customHeight="1">
      <c r="B38" s="33"/>
      <c r="I38" s="106"/>
      <c r="L38" s="33"/>
    </row>
    <row r="39" s="1" customFormat="1" ht="25.44" customHeight="1">
      <c r="B39" s="33"/>
      <c r="C39" s="115"/>
      <c r="D39" s="116" t="s">
        <v>50</v>
      </c>
      <c r="E39" s="67"/>
      <c r="F39" s="67"/>
      <c r="G39" s="117" t="s">
        <v>51</v>
      </c>
      <c r="H39" s="118" t="s">
        <v>52</v>
      </c>
      <c r="I39" s="119"/>
      <c r="J39" s="120">
        <f>SUM(J30:J37)</f>
        <v>0</v>
      </c>
      <c r="K39" s="121"/>
      <c r="L39" s="33"/>
    </row>
    <row r="40" s="1" customFormat="1" ht="14.4" customHeight="1">
      <c r="B40" s="48"/>
      <c r="C40" s="49"/>
      <c r="D40" s="49"/>
      <c r="E40" s="49"/>
      <c r="F40" s="49"/>
      <c r="G40" s="49"/>
      <c r="H40" s="49"/>
      <c r="I40" s="122"/>
      <c r="J40" s="49"/>
      <c r="K40" s="49"/>
      <c r="L40" s="33"/>
    </row>
    <row r="44" s="1" customFormat="1" ht="6.96" customHeight="1">
      <c r="B44" s="50"/>
      <c r="C44" s="51"/>
      <c r="D44" s="51"/>
      <c r="E44" s="51"/>
      <c r="F44" s="51"/>
      <c r="G44" s="51"/>
      <c r="H44" s="51"/>
      <c r="I44" s="123"/>
      <c r="J44" s="51"/>
      <c r="K44" s="51"/>
      <c r="L44" s="33"/>
    </row>
    <row r="45" s="1" customFormat="1" ht="24.96" customHeight="1">
      <c r="B45" s="33"/>
      <c r="C45" s="19" t="s">
        <v>103</v>
      </c>
      <c r="I45" s="106"/>
      <c r="L45" s="33"/>
    </row>
    <row r="46" s="1" customFormat="1" ht="6.96" customHeight="1">
      <c r="B46" s="33"/>
      <c r="I46" s="106"/>
      <c r="L46" s="33"/>
    </row>
    <row r="47" s="1" customFormat="1" ht="12" customHeight="1">
      <c r="B47" s="33"/>
      <c r="C47" s="27" t="s">
        <v>17</v>
      </c>
      <c r="I47" s="106"/>
      <c r="L47" s="33"/>
    </row>
    <row r="48" s="1" customFormat="1" ht="14.4" customHeight="1">
      <c r="B48" s="33"/>
      <c r="E48" s="105" t="str">
        <f>E7</f>
        <v>Obnova a dostavba kanalizace Plánice - Klatovská, Kostelní</v>
      </c>
      <c r="F48" s="27"/>
      <c r="G48" s="27"/>
      <c r="H48" s="27"/>
      <c r="I48" s="106"/>
      <c r="L48" s="33"/>
    </row>
    <row r="49" s="1" customFormat="1" ht="12" customHeight="1">
      <c r="B49" s="33"/>
      <c r="C49" s="27" t="s">
        <v>101</v>
      </c>
      <c r="I49" s="106"/>
      <c r="L49" s="33"/>
    </row>
    <row r="50" s="1" customFormat="1" ht="14.4" customHeight="1">
      <c r="B50" s="33"/>
      <c r="E50" s="54" t="str">
        <f>E9</f>
        <v>SO 301 - OS -2 - Kanalizace stoka OS-2</v>
      </c>
      <c r="F50" s="1"/>
      <c r="G50" s="1"/>
      <c r="H50" s="1"/>
      <c r="I50" s="106"/>
      <c r="L50" s="33"/>
    </row>
    <row r="51" s="1" customFormat="1" ht="6.96" customHeight="1">
      <c r="B51" s="33"/>
      <c r="I51" s="106"/>
      <c r="L51" s="33"/>
    </row>
    <row r="52" s="1" customFormat="1" ht="12" customHeight="1">
      <c r="B52" s="33"/>
      <c r="C52" s="27" t="s">
        <v>21</v>
      </c>
      <c r="F52" s="15" t="str">
        <f>F12</f>
        <v>Plánice</v>
      </c>
      <c r="I52" s="107" t="s">
        <v>23</v>
      </c>
      <c r="J52" s="56" t="str">
        <f>IF(J12="","",J12)</f>
        <v>29. 10. 2018</v>
      </c>
      <c r="L52" s="33"/>
    </row>
    <row r="53" s="1" customFormat="1" ht="6.96" customHeight="1">
      <c r="B53" s="33"/>
      <c r="I53" s="106"/>
      <c r="L53" s="33"/>
    </row>
    <row r="54" s="1" customFormat="1" ht="22.8" customHeight="1">
      <c r="B54" s="33"/>
      <c r="C54" s="27" t="s">
        <v>25</v>
      </c>
      <c r="F54" s="15" t="str">
        <f>E15</f>
        <v>Město Plánice</v>
      </c>
      <c r="I54" s="107" t="s">
        <v>32</v>
      </c>
      <c r="J54" s="31" t="str">
        <f>E21</f>
        <v>INGVAMA inženýrská a projektová spol. s r.o.</v>
      </c>
      <c r="L54" s="33"/>
    </row>
    <row r="55" s="1" customFormat="1" ht="12.6" customHeight="1">
      <c r="B55" s="33"/>
      <c r="C55" s="27" t="s">
        <v>30</v>
      </c>
      <c r="F55" s="15" t="str">
        <f>IF(E18="","",E18)</f>
        <v>Vyplň údaj</v>
      </c>
      <c r="I55" s="107" t="s">
        <v>36</v>
      </c>
      <c r="J55" s="31" t="str">
        <f>E24</f>
        <v xml:space="preserve"> </v>
      </c>
      <c r="L55" s="33"/>
    </row>
    <row r="56" s="1" customFormat="1" ht="10.32" customHeight="1">
      <c r="B56" s="33"/>
      <c r="I56" s="106"/>
      <c r="L56" s="33"/>
    </row>
    <row r="57" s="1" customFormat="1" ht="29.28" customHeight="1">
      <c r="B57" s="33"/>
      <c r="C57" s="124" t="s">
        <v>104</v>
      </c>
      <c r="D57" s="115"/>
      <c r="E57" s="115"/>
      <c r="F57" s="115"/>
      <c r="G57" s="115"/>
      <c r="H57" s="115"/>
      <c r="I57" s="125"/>
      <c r="J57" s="126" t="s">
        <v>105</v>
      </c>
      <c r="K57" s="115"/>
      <c r="L57" s="33"/>
    </row>
    <row r="58" s="1" customFormat="1" ht="10.32" customHeight="1">
      <c r="B58" s="33"/>
      <c r="I58" s="106"/>
      <c r="L58" s="33"/>
    </row>
    <row r="59" s="1" customFormat="1" ht="22.8" customHeight="1">
      <c r="B59" s="33"/>
      <c r="C59" s="127" t="s">
        <v>72</v>
      </c>
      <c r="I59" s="106"/>
      <c r="J59" s="79">
        <f>J88</f>
        <v>0</v>
      </c>
      <c r="L59" s="33"/>
      <c r="AU59" s="15" t="s">
        <v>106</v>
      </c>
    </row>
    <row r="60" s="7" customFormat="1" ht="24.96" customHeight="1">
      <c r="B60" s="128"/>
      <c r="D60" s="129" t="s">
        <v>107</v>
      </c>
      <c r="E60" s="130"/>
      <c r="F60" s="130"/>
      <c r="G60" s="130"/>
      <c r="H60" s="130"/>
      <c r="I60" s="131"/>
      <c r="J60" s="132">
        <f>J89</f>
        <v>0</v>
      </c>
      <c r="L60" s="128"/>
    </row>
    <row r="61" s="8" customFormat="1" ht="19.92" customHeight="1">
      <c r="B61" s="133"/>
      <c r="D61" s="134" t="s">
        <v>108</v>
      </c>
      <c r="E61" s="135"/>
      <c r="F61" s="135"/>
      <c r="G61" s="135"/>
      <c r="H61" s="135"/>
      <c r="I61" s="136"/>
      <c r="J61" s="137">
        <f>J90</f>
        <v>0</v>
      </c>
      <c r="L61" s="133"/>
    </row>
    <row r="62" s="8" customFormat="1" ht="19.92" customHeight="1">
      <c r="B62" s="133"/>
      <c r="D62" s="134" t="s">
        <v>109</v>
      </c>
      <c r="E62" s="135"/>
      <c r="F62" s="135"/>
      <c r="G62" s="135"/>
      <c r="H62" s="135"/>
      <c r="I62" s="136"/>
      <c r="J62" s="137">
        <f>J243</f>
        <v>0</v>
      </c>
      <c r="L62" s="133"/>
    </row>
    <row r="63" s="8" customFormat="1" ht="19.92" customHeight="1">
      <c r="B63" s="133"/>
      <c r="D63" s="134" t="s">
        <v>110</v>
      </c>
      <c r="E63" s="135"/>
      <c r="F63" s="135"/>
      <c r="G63" s="135"/>
      <c r="H63" s="135"/>
      <c r="I63" s="136"/>
      <c r="J63" s="137">
        <f>J246</f>
        <v>0</v>
      </c>
      <c r="L63" s="133"/>
    </row>
    <row r="64" s="8" customFormat="1" ht="19.92" customHeight="1">
      <c r="B64" s="133"/>
      <c r="D64" s="134" t="s">
        <v>111</v>
      </c>
      <c r="E64" s="135"/>
      <c r="F64" s="135"/>
      <c r="G64" s="135"/>
      <c r="H64" s="135"/>
      <c r="I64" s="136"/>
      <c r="J64" s="137">
        <f>J266</f>
        <v>0</v>
      </c>
      <c r="L64" s="133"/>
    </row>
    <row r="65" s="8" customFormat="1" ht="19.92" customHeight="1">
      <c r="B65" s="133"/>
      <c r="D65" s="134" t="s">
        <v>112</v>
      </c>
      <c r="E65" s="135"/>
      <c r="F65" s="135"/>
      <c r="G65" s="135"/>
      <c r="H65" s="135"/>
      <c r="I65" s="136"/>
      <c r="J65" s="137">
        <f>J293</f>
        <v>0</v>
      </c>
      <c r="L65" s="133"/>
    </row>
    <row r="66" s="8" customFormat="1" ht="19.92" customHeight="1">
      <c r="B66" s="133"/>
      <c r="D66" s="134" t="s">
        <v>113</v>
      </c>
      <c r="E66" s="135"/>
      <c r="F66" s="135"/>
      <c r="G66" s="135"/>
      <c r="H66" s="135"/>
      <c r="I66" s="136"/>
      <c r="J66" s="137">
        <f>J377</f>
        <v>0</v>
      </c>
      <c r="L66" s="133"/>
    </row>
    <row r="67" s="8" customFormat="1" ht="19.92" customHeight="1">
      <c r="B67" s="133"/>
      <c r="D67" s="134" t="s">
        <v>114</v>
      </c>
      <c r="E67" s="135"/>
      <c r="F67" s="135"/>
      <c r="G67" s="135"/>
      <c r="H67" s="135"/>
      <c r="I67" s="136"/>
      <c r="J67" s="137">
        <f>J387</f>
        <v>0</v>
      </c>
      <c r="L67" s="133"/>
    </row>
    <row r="68" s="8" customFormat="1" ht="19.92" customHeight="1">
      <c r="B68" s="133"/>
      <c r="D68" s="134" t="s">
        <v>115</v>
      </c>
      <c r="E68" s="135"/>
      <c r="F68" s="135"/>
      <c r="G68" s="135"/>
      <c r="H68" s="135"/>
      <c r="I68" s="136"/>
      <c r="J68" s="137">
        <f>J406</f>
        <v>0</v>
      </c>
      <c r="L68" s="133"/>
    </row>
    <row r="69" s="1" customFormat="1" ht="21.84" customHeight="1">
      <c r="B69" s="33"/>
      <c r="I69" s="106"/>
      <c r="L69" s="33"/>
    </row>
    <row r="70" s="1" customFormat="1" ht="6.96" customHeight="1">
      <c r="B70" s="48"/>
      <c r="C70" s="49"/>
      <c r="D70" s="49"/>
      <c r="E70" s="49"/>
      <c r="F70" s="49"/>
      <c r="G70" s="49"/>
      <c r="H70" s="49"/>
      <c r="I70" s="122"/>
      <c r="J70" s="49"/>
      <c r="K70" s="49"/>
      <c r="L70" s="33"/>
    </row>
    <row r="74" s="1" customFormat="1" ht="6.96" customHeight="1">
      <c r="B74" s="50"/>
      <c r="C74" s="51"/>
      <c r="D74" s="51"/>
      <c r="E74" s="51"/>
      <c r="F74" s="51"/>
      <c r="G74" s="51"/>
      <c r="H74" s="51"/>
      <c r="I74" s="123"/>
      <c r="J74" s="51"/>
      <c r="K74" s="51"/>
      <c r="L74" s="33"/>
    </row>
    <row r="75" s="1" customFormat="1" ht="24.96" customHeight="1">
      <c r="B75" s="33"/>
      <c r="C75" s="19" t="s">
        <v>116</v>
      </c>
      <c r="I75" s="106"/>
      <c r="L75" s="33"/>
    </row>
    <row r="76" s="1" customFormat="1" ht="6.96" customHeight="1">
      <c r="B76" s="33"/>
      <c r="I76" s="106"/>
      <c r="L76" s="33"/>
    </row>
    <row r="77" s="1" customFormat="1" ht="12" customHeight="1">
      <c r="B77" s="33"/>
      <c r="C77" s="27" t="s">
        <v>17</v>
      </c>
      <c r="I77" s="106"/>
      <c r="L77" s="33"/>
    </row>
    <row r="78" s="1" customFormat="1" ht="14.4" customHeight="1">
      <c r="B78" s="33"/>
      <c r="E78" s="105" t="str">
        <f>E7</f>
        <v>Obnova a dostavba kanalizace Plánice - Klatovská, Kostelní</v>
      </c>
      <c r="F78" s="27"/>
      <c r="G78" s="27"/>
      <c r="H78" s="27"/>
      <c r="I78" s="106"/>
      <c r="L78" s="33"/>
    </row>
    <row r="79" s="1" customFormat="1" ht="12" customHeight="1">
      <c r="B79" s="33"/>
      <c r="C79" s="27" t="s">
        <v>101</v>
      </c>
      <c r="I79" s="106"/>
      <c r="L79" s="33"/>
    </row>
    <row r="80" s="1" customFormat="1" ht="14.4" customHeight="1">
      <c r="B80" s="33"/>
      <c r="E80" s="54" t="str">
        <f>E9</f>
        <v>SO 301 - OS -2 - Kanalizace stoka OS-2</v>
      </c>
      <c r="F80" s="1"/>
      <c r="G80" s="1"/>
      <c r="H80" s="1"/>
      <c r="I80" s="106"/>
      <c r="L80" s="33"/>
    </row>
    <row r="81" s="1" customFormat="1" ht="6.96" customHeight="1">
      <c r="B81" s="33"/>
      <c r="I81" s="106"/>
      <c r="L81" s="33"/>
    </row>
    <row r="82" s="1" customFormat="1" ht="12" customHeight="1">
      <c r="B82" s="33"/>
      <c r="C82" s="27" t="s">
        <v>21</v>
      </c>
      <c r="F82" s="15" t="str">
        <f>F12</f>
        <v>Plánice</v>
      </c>
      <c r="I82" s="107" t="s">
        <v>23</v>
      </c>
      <c r="J82" s="56" t="str">
        <f>IF(J12="","",J12)</f>
        <v>29. 10. 2018</v>
      </c>
      <c r="L82" s="33"/>
    </row>
    <row r="83" s="1" customFormat="1" ht="6.96" customHeight="1">
      <c r="B83" s="33"/>
      <c r="I83" s="106"/>
      <c r="L83" s="33"/>
    </row>
    <row r="84" s="1" customFormat="1" ht="22.8" customHeight="1">
      <c r="B84" s="33"/>
      <c r="C84" s="27" t="s">
        <v>25</v>
      </c>
      <c r="F84" s="15" t="str">
        <f>E15</f>
        <v>Město Plánice</v>
      </c>
      <c r="I84" s="107" t="s">
        <v>32</v>
      </c>
      <c r="J84" s="31" t="str">
        <f>E21</f>
        <v>INGVAMA inženýrská a projektová spol. s r.o.</v>
      </c>
      <c r="L84" s="33"/>
    </row>
    <row r="85" s="1" customFormat="1" ht="12.6" customHeight="1">
      <c r="B85" s="33"/>
      <c r="C85" s="27" t="s">
        <v>30</v>
      </c>
      <c r="F85" s="15" t="str">
        <f>IF(E18="","",E18)</f>
        <v>Vyplň údaj</v>
      </c>
      <c r="I85" s="107" t="s">
        <v>36</v>
      </c>
      <c r="J85" s="31" t="str">
        <f>E24</f>
        <v xml:space="preserve"> </v>
      </c>
      <c r="L85" s="33"/>
    </row>
    <row r="86" s="1" customFormat="1" ht="10.32" customHeight="1">
      <c r="B86" s="33"/>
      <c r="I86" s="106"/>
      <c r="L86" s="33"/>
    </row>
    <row r="87" s="9" customFormat="1" ht="29.28" customHeight="1">
      <c r="B87" s="138"/>
      <c r="C87" s="139" t="s">
        <v>117</v>
      </c>
      <c r="D87" s="140" t="s">
        <v>59</v>
      </c>
      <c r="E87" s="140" t="s">
        <v>55</v>
      </c>
      <c r="F87" s="140" t="s">
        <v>56</v>
      </c>
      <c r="G87" s="140" t="s">
        <v>118</v>
      </c>
      <c r="H87" s="140" t="s">
        <v>119</v>
      </c>
      <c r="I87" s="141" t="s">
        <v>120</v>
      </c>
      <c r="J87" s="140" t="s">
        <v>105</v>
      </c>
      <c r="K87" s="142" t="s">
        <v>121</v>
      </c>
      <c r="L87" s="138"/>
      <c r="M87" s="71" t="s">
        <v>3</v>
      </c>
      <c r="N87" s="72" t="s">
        <v>44</v>
      </c>
      <c r="O87" s="72" t="s">
        <v>122</v>
      </c>
      <c r="P87" s="72" t="s">
        <v>123</v>
      </c>
      <c r="Q87" s="72" t="s">
        <v>124</v>
      </c>
      <c r="R87" s="72" t="s">
        <v>125</v>
      </c>
      <c r="S87" s="72" t="s">
        <v>126</v>
      </c>
      <c r="T87" s="73" t="s">
        <v>127</v>
      </c>
    </row>
    <row r="88" s="1" customFormat="1" ht="22.8" customHeight="1">
      <c r="B88" s="33"/>
      <c r="C88" s="76" t="s">
        <v>128</v>
      </c>
      <c r="I88" s="106"/>
      <c r="J88" s="143">
        <f>BK88</f>
        <v>0</v>
      </c>
      <c r="L88" s="33"/>
      <c r="M88" s="74"/>
      <c r="N88" s="59"/>
      <c r="O88" s="59"/>
      <c r="P88" s="144">
        <f>P89</f>
        <v>0</v>
      </c>
      <c r="Q88" s="59"/>
      <c r="R88" s="144">
        <f>R89</f>
        <v>29.120719430000005</v>
      </c>
      <c r="S88" s="59"/>
      <c r="T88" s="145">
        <f>T89</f>
        <v>205.90699999999998</v>
      </c>
      <c r="AT88" s="15" t="s">
        <v>73</v>
      </c>
      <c r="AU88" s="15" t="s">
        <v>106</v>
      </c>
      <c r="BK88" s="146">
        <f>BK89</f>
        <v>0</v>
      </c>
    </row>
    <row r="89" s="10" customFormat="1" ht="25.92" customHeight="1">
      <c r="B89" s="147"/>
      <c r="D89" s="148" t="s">
        <v>73</v>
      </c>
      <c r="E89" s="149" t="s">
        <v>129</v>
      </c>
      <c r="F89" s="149" t="s">
        <v>130</v>
      </c>
      <c r="I89" s="150"/>
      <c r="J89" s="151">
        <f>BK89</f>
        <v>0</v>
      </c>
      <c r="L89" s="147"/>
      <c r="M89" s="152"/>
      <c r="N89" s="153"/>
      <c r="O89" s="153"/>
      <c r="P89" s="154">
        <f>P90+P243+P246+P266+P293+P377+P387+P406</f>
        <v>0</v>
      </c>
      <c r="Q89" s="153"/>
      <c r="R89" s="154">
        <f>R90+R243+R246+R266+R293+R377+R387+R406</f>
        <v>29.120719430000005</v>
      </c>
      <c r="S89" s="153"/>
      <c r="T89" s="155">
        <f>T90+T243+T246+T266+T293+T377+T387+T406</f>
        <v>205.90699999999998</v>
      </c>
      <c r="AR89" s="148" t="s">
        <v>82</v>
      </c>
      <c r="AT89" s="156" t="s">
        <v>73</v>
      </c>
      <c r="AU89" s="156" t="s">
        <v>74</v>
      </c>
      <c r="AY89" s="148" t="s">
        <v>131</v>
      </c>
      <c r="BK89" s="157">
        <f>BK90+BK243+BK246+BK266+BK293+BK377+BK387+BK406</f>
        <v>0</v>
      </c>
    </row>
    <row r="90" s="10" customFormat="1" ht="22.8" customHeight="1">
      <c r="B90" s="147"/>
      <c r="D90" s="148" t="s">
        <v>73</v>
      </c>
      <c r="E90" s="158" t="s">
        <v>82</v>
      </c>
      <c r="F90" s="158" t="s">
        <v>132</v>
      </c>
      <c r="I90" s="150"/>
      <c r="J90" s="159">
        <f>BK90</f>
        <v>0</v>
      </c>
      <c r="L90" s="147"/>
      <c r="M90" s="152"/>
      <c r="N90" s="153"/>
      <c r="O90" s="153"/>
      <c r="P90" s="154">
        <f>SUM(P91:P242)</f>
        <v>0</v>
      </c>
      <c r="Q90" s="153"/>
      <c r="R90" s="154">
        <f>SUM(R91:R242)</f>
        <v>1.0439954899999999</v>
      </c>
      <c r="S90" s="153"/>
      <c r="T90" s="155">
        <f>SUM(T91:T242)</f>
        <v>205.90699999999998</v>
      </c>
      <c r="AR90" s="148" t="s">
        <v>82</v>
      </c>
      <c r="AT90" s="156" t="s">
        <v>73</v>
      </c>
      <c r="AU90" s="156" t="s">
        <v>82</v>
      </c>
      <c r="AY90" s="148" t="s">
        <v>131</v>
      </c>
      <c r="BK90" s="157">
        <f>SUM(BK91:BK242)</f>
        <v>0</v>
      </c>
    </row>
    <row r="91" s="1" customFormat="1" ht="20.4" customHeight="1">
      <c r="B91" s="160"/>
      <c r="C91" s="161" t="s">
        <v>82</v>
      </c>
      <c r="D91" s="161" t="s">
        <v>133</v>
      </c>
      <c r="E91" s="162" t="s">
        <v>895</v>
      </c>
      <c r="F91" s="163" t="s">
        <v>896</v>
      </c>
      <c r="G91" s="164" t="s">
        <v>136</v>
      </c>
      <c r="H91" s="165">
        <v>123.5</v>
      </c>
      <c r="I91" s="166"/>
      <c r="J91" s="167">
        <f>ROUND(I91*H91,2)</f>
        <v>0</v>
      </c>
      <c r="K91" s="163" t="s">
        <v>137</v>
      </c>
      <c r="L91" s="33"/>
      <c r="M91" s="168" t="s">
        <v>3</v>
      </c>
      <c r="N91" s="169" t="s">
        <v>45</v>
      </c>
      <c r="O91" s="63"/>
      <c r="P91" s="170">
        <f>O91*H91</f>
        <v>0</v>
      </c>
      <c r="Q91" s="170">
        <v>0</v>
      </c>
      <c r="R91" s="170">
        <f>Q91*H91</f>
        <v>0</v>
      </c>
      <c r="S91" s="170">
        <v>0.28999999999999998</v>
      </c>
      <c r="T91" s="171">
        <f>S91*H91</f>
        <v>35.814999999999998</v>
      </c>
      <c r="AR91" s="15" t="s">
        <v>138</v>
      </c>
      <c r="AT91" s="15" t="s">
        <v>133</v>
      </c>
      <c r="AU91" s="15" t="s">
        <v>84</v>
      </c>
      <c r="AY91" s="15" t="s">
        <v>131</v>
      </c>
      <c r="BE91" s="172">
        <f>IF(N91="základní",J91,0)</f>
        <v>0</v>
      </c>
      <c r="BF91" s="172">
        <f>IF(N91="snížená",J91,0)</f>
        <v>0</v>
      </c>
      <c r="BG91" s="172">
        <f>IF(N91="zákl. přenesená",J91,0)</f>
        <v>0</v>
      </c>
      <c r="BH91" s="172">
        <f>IF(N91="sníž. přenesená",J91,0)</f>
        <v>0</v>
      </c>
      <c r="BI91" s="172">
        <f>IF(N91="nulová",J91,0)</f>
        <v>0</v>
      </c>
      <c r="BJ91" s="15" t="s">
        <v>82</v>
      </c>
      <c r="BK91" s="172">
        <f>ROUND(I91*H91,2)</f>
        <v>0</v>
      </c>
      <c r="BL91" s="15" t="s">
        <v>138</v>
      </c>
      <c r="BM91" s="15" t="s">
        <v>897</v>
      </c>
    </row>
    <row r="92" s="1" customFormat="1">
      <c r="B92" s="33"/>
      <c r="D92" s="173" t="s">
        <v>140</v>
      </c>
      <c r="F92" s="174" t="s">
        <v>898</v>
      </c>
      <c r="I92" s="106"/>
      <c r="L92" s="33"/>
      <c r="M92" s="175"/>
      <c r="N92" s="63"/>
      <c r="O92" s="63"/>
      <c r="P92" s="63"/>
      <c r="Q92" s="63"/>
      <c r="R92" s="63"/>
      <c r="S92" s="63"/>
      <c r="T92" s="64"/>
      <c r="AT92" s="15" t="s">
        <v>140</v>
      </c>
      <c r="AU92" s="15" t="s">
        <v>84</v>
      </c>
    </row>
    <row r="93" s="1" customFormat="1">
      <c r="B93" s="33"/>
      <c r="D93" s="173" t="s">
        <v>142</v>
      </c>
      <c r="F93" s="176" t="s">
        <v>150</v>
      </c>
      <c r="I93" s="106"/>
      <c r="L93" s="33"/>
      <c r="M93" s="175"/>
      <c r="N93" s="63"/>
      <c r="O93" s="63"/>
      <c r="P93" s="63"/>
      <c r="Q93" s="63"/>
      <c r="R93" s="63"/>
      <c r="S93" s="63"/>
      <c r="T93" s="64"/>
      <c r="AT93" s="15" t="s">
        <v>142</v>
      </c>
      <c r="AU93" s="15" t="s">
        <v>84</v>
      </c>
    </row>
    <row r="94" s="11" customFormat="1">
      <c r="B94" s="177"/>
      <c r="D94" s="173" t="s">
        <v>144</v>
      </c>
      <c r="E94" s="178" t="s">
        <v>3</v>
      </c>
      <c r="F94" s="179" t="s">
        <v>899</v>
      </c>
      <c r="H94" s="180">
        <v>123.5</v>
      </c>
      <c r="I94" s="181"/>
      <c r="L94" s="177"/>
      <c r="M94" s="182"/>
      <c r="N94" s="183"/>
      <c r="O94" s="183"/>
      <c r="P94" s="183"/>
      <c r="Q94" s="183"/>
      <c r="R94" s="183"/>
      <c r="S94" s="183"/>
      <c r="T94" s="184"/>
      <c r="AT94" s="178" t="s">
        <v>144</v>
      </c>
      <c r="AU94" s="178" t="s">
        <v>84</v>
      </c>
      <c r="AV94" s="11" t="s">
        <v>84</v>
      </c>
      <c r="AW94" s="11" t="s">
        <v>35</v>
      </c>
      <c r="AX94" s="11" t="s">
        <v>82</v>
      </c>
      <c r="AY94" s="178" t="s">
        <v>131</v>
      </c>
    </row>
    <row r="95" s="1" customFormat="1" ht="20.4" customHeight="1">
      <c r="B95" s="160"/>
      <c r="C95" s="161" t="s">
        <v>84</v>
      </c>
      <c r="D95" s="161" t="s">
        <v>133</v>
      </c>
      <c r="E95" s="162" t="s">
        <v>900</v>
      </c>
      <c r="F95" s="163" t="s">
        <v>901</v>
      </c>
      <c r="G95" s="164" t="s">
        <v>136</v>
      </c>
      <c r="H95" s="165">
        <v>84.5</v>
      </c>
      <c r="I95" s="166"/>
      <c r="J95" s="167">
        <f>ROUND(I95*H95,2)</f>
        <v>0</v>
      </c>
      <c r="K95" s="163" t="s">
        <v>137</v>
      </c>
      <c r="L95" s="33"/>
      <c r="M95" s="168" t="s">
        <v>3</v>
      </c>
      <c r="N95" s="169" t="s">
        <v>45</v>
      </c>
      <c r="O95" s="63"/>
      <c r="P95" s="170">
        <f>O95*H95</f>
        <v>0</v>
      </c>
      <c r="Q95" s="170">
        <v>0</v>
      </c>
      <c r="R95" s="170">
        <f>Q95*H95</f>
        <v>0</v>
      </c>
      <c r="S95" s="170">
        <v>0.44</v>
      </c>
      <c r="T95" s="171">
        <f>S95*H95</f>
        <v>37.18</v>
      </c>
      <c r="AR95" s="15" t="s">
        <v>138</v>
      </c>
      <c r="AT95" s="15" t="s">
        <v>133</v>
      </c>
      <c r="AU95" s="15" t="s">
        <v>84</v>
      </c>
      <c r="AY95" s="15" t="s">
        <v>131</v>
      </c>
      <c r="BE95" s="172">
        <f>IF(N95="základní",J95,0)</f>
        <v>0</v>
      </c>
      <c r="BF95" s="172">
        <f>IF(N95="snížená",J95,0)</f>
        <v>0</v>
      </c>
      <c r="BG95" s="172">
        <f>IF(N95="zákl. přenesená",J95,0)</f>
        <v>0</v>
      </c>
      <c r="BH95" s="172">
        <f>IF(N95="sníž. přenesená",J95,0)</f>
        <v>0</v>
      </c>
      <c r="BI95" s="172">
        <f>IF(N95="nulová",J95,0)</f>
        <v>0</v>
      </c>
      <c r="BJ95" s="15" t="s">
        <v>82</v>
      </c>
      <c r="BK95" s="172">
        <f>ROUND(I95*H95,2)</f>
        <v>0</v>
      </c>
      <c r="BL95" s="15" t="s">
        <v>138</v>
      </c>
      <c r="BM95" s="15" t="s">
        <v>902</v>
      </c>
    </row>
    <row r="96" s="1" customFormat="1">
      <c r="B96" s="33"/>
      <c r="D96" s="173" t="s">
        <v>140</v>
      </c>
      <c r="F96" s="174" t="s">
        <v>903</v>
      </c>
      <c r="I96" s="106"/>
      <c r="L96" s="33"/>
      <c r="M96" s="175"/>
      <c r="N96" s="63"/>
      <c r="O96" s="63"/>
      <c r="P96" s="63"/>
      <c r="Q96" s="63"/>
      <c r="R96" s="63"/>
      <c r="S96" s="63"/>
      <c r="T96" s="64"/>
      <c r="AT96" s="15" t="s">
        <v>140</v>
      </c>
      <c r="AU96" s="15" t="s">
        <v>84</v>
      </c>
    </row>
    <row r="97" s="1" customFormat="1">
      <c r="B97" s="33"/>
      <c r="D97" s="173" t="s">
        <v>142</v>
      </c>
      <c r="F97" s="176" t="s">
        <v>150</v>
      </c>
      <c r="I97" s="106"/>
      <c r="L97" s="33"/>
      <c r="M97" s="175"/>
      <c r="N97" s="63"/>
      <c r="O97" s="63"/>
      <c r="P97" s="63"/>
      <c r="Q97" s="63"/>
      <c r="R97" s="63"/>
      <c r="S97" s="63"/>
      <c r="T97" s="64"/>
      <c r="AT97" s="15" t="s">
        <v>142</v>
      </c>
      <c r="AU97" s="15" t="s">
        <v>84</v>
      </c>
    </row>
    <row r="98" s="11" customFormat="1">
      <c r="B98" s="177"/>
      <c r="D98" s="173" t="s">
        <v>144</v>
      </c>
      <c r="E98" s="178" t="s">
        <v>3</v>
      </c>
      <c r="F98" s="179" t="s">
        <v>904</v>
      </c>
      <c r="H98" s="180">
        <v>84.5</v>
      </c>
      <c r="I98" s="181"/>
      <c r="L98" s="177"/>
      <c r="M98" s="182"/>
      <c r="N98" s="183"/>
      <c r="O98" s="183"/>
      <c r="P98" s="183"/>
      <c r="Q98" s="183"/>
      <c r="R98" s="183"/>
      <c r="S98" s="183"/>
      <c r="T98" s="184"/>
      <c r="AT98" s="178" t="s">
        <v>144</v>
      </c>
      <c r="AU98" s="178" t="s">
        <v>84</v>
      </c>
      <c r="AV98" s="11" t="s">
        <v>84</v>
      </c>
      <c r="AW98" s="11" t="s">
        <v>35</v>
      </c>
      <c r="AX98" s="11" t="s">
        <v>82</v>
      </c>
      <c r="AY98" s="178" t="s">
        <v>131</v>
      </c>
    </row>
    <row r="99" s="1" customFormat="1" ht="20.4" customHeight="1">
      <c r="B99" s="160"/>
      <c r="C99" s="161" t="s">
        <v>152</v>
      </c>
      <c r="D99" s="161" t="s">
        <v>133</v>
      </c>
      <c r="E99" s="162" t="s">
        <v>905</v>
      </c>
      <c r="F99" s="163" t="s">
        <v>906</v>
      </c>
      <c r="G99" s="164" t="s">
        <v>136</v>
      </c>
      <c r="H99" s="165">
        <v>182</v>
      </c>
      <c r="I99" s="166"/>
      <c r="J99" s="167">
        <f>ROUND(I99*H99,2)</f>
        <v>0</v>
      </c>
      <c r="K99" s="163" t="s">
        <v>137</v>
      </c>
      <c r="L99" s="33"/>
      <c r="M99" s="168" t="s">
        <v>3</v>
      </c>
      <c r="N99" s="169" t="s">
        <v>45</v>
      </c>
      <c r="O99" s="63"/>
      <c r="P99" s="170">
        <f>O99*H99</f>
        <v>0</v>
      </c>
      <c r="Q99" s="170">
        <v>0</v>
      </c>
      <c r="R99" s="170">
        <f>Q99*H99</f>
        <v>0</v>
      </c>
      <c r="S99" s="170">
        <v>0.22</v>
      </c>
      <c r="T99" s="171">
        <f>S99*H99</f>
        <v>40.039999999999999</v>
      </c>
      <c r="AR99" s="15" t="s">
        <v>138</v>
      </c>
      <c r="AT99" s="15" t="s">
        <v>133</v>
      </c>
      <c r="AU99" s="15" t="s">
        <v>84</v>
      </c>
      <c r="AY99" s="15" t="s">
        <v>131</v>
      </c>
      <c r="BE99" s="172">
        <f>IF(N99="základní",J99,0)</f>
        <v>0</v>
      </c>
      <c r="BF99" s="172">
        <f>IF(N99="snížená",J99,0)</f>
        <v>0</v>
      </c>
      <c r="BG99" s="172">
        <f>IF(N99="zákl. přenesená",J99,0)</f>
        <v>0</v>
      </c>
      <c r="BH99" s="172">
        <f>IF(N99="sníž. přenesená",J99,0)</f>
        <v>0</v>
      </c>
      <c r="BI99" s="172">
        <f>IF(N99="nulová",J99,0)</f>
        <v>0</v>
      </c>
      <c r="BJ99" s="15" t="s">
        <v>82</v>
      </c>
      <c r="BK99" s="172">
        <f>ROUND(I99*H99,2)</f>
        <v>0</v>
      </c>
      <c r="BL99" s="15" t="s">
        <v>138</v>
      </c>
      <c r="BM99" s="15" t="s">
        <v>907</v>
      </c>
    </row>
    <row r="100" s="1" customFormat="1">
      <c r="B100" s="33"/>
      <c r="D100" s="173" t="s">
        <v>140</v>
      </c>
      <c r="F100" s="174" t="s">
        <v>908</v>
      </c>
      <c r="I100" s="106"/>
      <c r="L100" s="33"/>
      <c r="M100" s="175"/>
      <c r="N100" s="63"/>
      <c r="O100" s="63"/>
      <c r="P100" s="63"/>
      <c r="Q100" s="63"/>
      <c r="R100" s="63"/>
      <c r="S100" s="63"/>
      <c r="T100" s="64"/>
      <c r="AT100" s="15" t="s">
        <v>140</v>
      </c>
      <c r="AU100" s="15" t="s">
        <v>84</v>
      </c>
    </row>
    <row r="101" s="1" customFormat="1">
      <c r="B101" s="33"/>
      <c r="D101" s="173" t="s">
        <v>142</v>
      </c>
      <c r="F101" s="176" t="s">
        <v>150</v>
      </c>
      <c r="I101" s="106"/>
      <c r="L101" s="33"/>
      <c r="M101" s="175"/>
      <c r="N101" s="63"/>
      <c r="O101" s="63"/>
      <c r="P101" s="63"/>
      <c r="Q101" s="63"/>
      <c r="R101" s="63"/>
      <c r="S101" s="63"/>
      <c r="T101" s="64"/>
      <c r="AT101" s="15" t="s">
        <v>142</v>
      </c>
      <c r="AU101" s="15" t="s">
        <v>84</v>
      </c>
    </row>
    <row r="102" s="11" customFormat="1">
      <c r="B102" s="177"/>
      <c r="D102" s="173" t="s">
        <v>144</v>
      </c>
      <c r="E102" s="178" t="s">
        <v>3</v>
      </c>
      <c r="F102" s="179" t="s">
        <v>909</v>
      </c>
      <c r="H102" s="180">
        <v>182</v>
      </c>
      <c r="I102" s="181"/>
      <c r="L102" s="177"/>
      <c r="M102" s="182"/>
      <c r="N102" s="183"/>
      <c r="O102" s="183"/>
      <c r="P102" s="183"/>
      <c r="Q102" s="183"/>
      <c r="R102" s="183"/>
      <c r="S102" s="183"/>
      <c r="T102" s="184"/>
      <c r="AT102" s="178" t="s">
        <v>144</v>
      </c>
      <c r="AU102" s="178" t="s">
        <v>84</v>
      </c>
      <c r="AV102" s="11" t="s">
        <v>84</v>
      </c>
      <c r="AW102" s="11" t="s">
        <v>35</v>
      </c>
      <c r="AX102" s="11" t="s">
        <v>82</v>
      </c>
      <c r="AY102" s="178" t="s">
        <v>131</v>
      </c>
    </row>
    <row r="103" s="1" customFormat="1" ht="20.4" customHeight="1">
      <c r="B103" s="160"/>
      <c r="C103" s="161" t="s">
        <v>138</v>
      </c>
      <c r="D103" s="161" t="s">
        <v>133</v>
      </c>
      <c r="E103" s="162" t="s">
        <v>910</v>
      </c>
      <c r="F103" s="163" t="s">
        <v>911</v>
      </c>
      <c r="G103" s="164" t="s">
        <v>136</v>
      </c>
      <c r="H103" s="165">
        <v>162.5</v>
      </c>
      <c r="I103" s="166"/>
      <c r="J103" s="167">
        <f>ROUND(I103*H103,2)</f>
        <v>0</v>
      </c>
      <c r="K103" s="163" t="s">
        <v>137</v>
      </c>
      <c r="L103" s="33"/>
      <c r="M103" s="168" t="s">
        <v>3</v>
      </c>
      <c r="N103" s="169" t="s">
        <v>45</v>
      </c>
      <c r="O103" s="63"/>
      <c r="P103" s="170">
        <f>O103*H103</f>
        <v>0</v>
      </c>
      <c r="Q103" s="170">
        <v>0</v>
      </c>
      <c r="R103" s="170">
        <f>Q103*H103</f>
        <v>0</v>
      </c>
      <c r="S103" s="170">
        <v>0.45000000000000001</v>
      </c>
      <c r="T103" s="171">
        <f>S103*H103</f>
        <v>73.125</v>
      </c>
      <c r="AR103" s="15" t="s">
        <v>138</v>
      </c>
      <c r="AT103" s="15" t="s">
        <v>133</v>
      </c>
      <c r="AU103" s="15" t="s">
        <v>84</v>
      </c>
      <c r="AY103" s="15" t="s">
        <v>131</v>
      </c>
      <c r="BE103" s="172">
        <f>IF(N103="základní",J103,0)</f>
        <v>0</v>
      </c>
      <c r="BF103" s="172">
        <f>IF(N103="snížená",J103,0)</f>
        <v>0</v>
      </c>
      <c r="BG103" s="172">
        <f>IF(N103="zákl. přenesená",J103,0)</f>
        <v>0</v>
      </c>
      <c r="BH103" s="172">
        <f>IF(N103="sníž. přenesená",J103,0)</f>
        <v>0</v>
      </c>
      <c r="BI103" s="172">
        <f>IF(N103="nulová",J103,0)</f>
        <v>0</v>
      </c>
      <c r="BJ103" s="15" t="s">
        <v>82</v>
      </c>
      <c r="BK103" s="172">
        <f>ROUND(I103*H103,2)</f>
        <v>0</v>
      </c>
      <c r="BL103" s="15" t="s">
        <v>138</v>
      </c>
      <c r="BM103" s="15" t="s">
        <v>912</v>
      </c>
    </row>
    <row r="104" s="1" customFormat="1">
      <c r="B104" s="33"/>
      <c r="D104" s="173" t="s">
        <v>140</v>
      </c>
      <c r="F104" s="174" t="s">
        <v>913</v>
      </c>
      <c r="I104" s="106"/>
      <c r="L104" s="33"/>
      <c r="M104" s="175"/>
      <c r="N104" s="63"/>
      <c r="O104" s="63"/>
      <c r="P104" s="63"/>
      <c r="Q104" s="63"/>
      <c r="R104" s="63"/>
      <c r="S104" s="63"/>
      <c r="T104" s="64"/>
      <c r="AT104" s="15" t="s">
        <v>140</v>
      </c>
      <c r="AU104" s="15" t="s">
        <v>84</v>
      </c>
    </row>
    <row r="105" s="1" customFormat="1">
      <c r="B105" s="33"/>
      <c r="D105" s="173" t="s">
        <v>142</v>
      </c>
      <c r="F105" s="176" t="s">
        <v>150</v>
      </c>
      <c r="I105" s="106"/>
      <c r="L105" s="33"/>
      <c r="M105" s="175"/>
      <c r="N105" s="63"/>
      <c r="O105" s="63"/>
      <c r="P105" s="63"/>
      <c r="Q105" s="63"/>
      <c r="R105" s="63"/>
      <c r="S105" s="63"/>
      <c r="T105" s="64"/>
      <c r="AT105" s="15" t="s">
        <v>142</v>
      </c>
      <c r="AU105" s="15" t="s">
        <v>84</v>
      </c>
    </row>
    <row r="106" s="11" customFormat="1">
      <c r="B106" s="177"/>
      <c r="D106" s="173" t="s">
        <v>144</v>
      </c>
      <c r="E106" s="178" t="s">
        <v>3</v>
      </c>
      <c r="F106" s="179" t="s">
        <v>914</v>
      </c>
      <c r="H106" s="180">
        <v>162.5</v>
      </c>
      <c r="I106" s="181"/>
      <c r="L106" s="177"/>
      <c r="M106" s="182"/>
      <c r="N106" s="183"/>
      <c r="O106" s="183"/>
      <c r="P106" s="183"/>
      <c r="Q106" s="183"/>
      <c r="R106" s="183"/>
      <c r="S106" s="183"/>
      <c r="T106" s="184"/>
      <c r="AT106" s="178" t="s">
        <v>144</v>
      </c>
      <c r="AU106" s="178" t="s">
        <v>84</v>
      </c>
      <c r="AV106" s="11" t="s">
        <v>84</v>
      </c>
      <c r="AW106" s="11" t="s">
        <v>35</v>
      </c>
      <c r="AX106" s="11" t="s">
        <v>82</v>
      </c>
      <c r="AY106" s="178" t="s">
        <v>131</v>
      </c>
    </row>
    <row r="107" s="1" customFormat="1" ht="20.4" customHeight="1">
      <c r="B107" s="160"/>
      <c r="C107" s="161" t="s">
        <v>163</v>
      </c>
      <c r="D107" s="161" t="s">
        <v>133</v>
      </c>
      <c r="E107" s="162" t="s">
        <v>158</v>
      </c>
      <c r="F107" s="163" t="s">
        <v>159</v>
      </c>
      <c r="G107" s="164" t="s">
        <v>136</v>
      </c>
      <c r="H107" s="165">
        <v>201.5</v>
      </c>
      <c r="I107" s="166"/>
      <c r="J107" s="167">
        <f>ROUND(I107*H107,2)</f>
        <v>0</v>
      </c>
      <c r="K107" s="163" t="s">
        <v>137</v>
      </c>
      <c r="L107" s="33"/>
      <c r="M107" s="168" t="s">
        <v>3</v>
      </c>
      <c r="N107" s="169" t="s">
        <v>45</v>
      </c>
      <c r="O107" s="63"/>
      <c r="P107" s="170">
        <f>O107*H107</f>
        <v>0</v>
      </c>
      <c r="Q107" s="170">
        <v>0</v>
      </c>
      <c r="R107" s="170">
        <f>Q107*H107</f>
        <v>0</v>
      </c>
      <c r="S107" s="170">
        <v>0.098000000000000004</v>
      </c>
      <c r="T107" s="171">
        <f>S107*H107</f>
        <v>19.747</v>
      </c>
      <c r="AR107" s="15" t="s">
        <v>138</v>
      </c>
      <c r="AT107" s="15" t="s">
        <v>133</v>
      </c>
      <c r="AU107" s="15" t="s">
        <v>84</v>
      </c>
      <c r="AY107" s="15" t="s">
        <v>131</v>
      </c>
      <c r="BE107" s="172">
        <f>IF(N107="základní",J107,0)</f>
        <v>0</v>
      </c>
      <c r="BF107" s="172">
        <f>IF(N107="snížená",J107,0)</f>
        <v>0</v>
      </c>
      <c r="BG107" s="172">
        <f>IF(N107="zákl. přenesená",J107,0)</f>
        <v>0</v>
      </c>
      <c r="BH107" s="172">
        <f>IF(N107="sníž. přenesená",J107,0)</f>
        <v>0</v>
      </c>
      <c r="BI107" s="172">
        <f>IF(N107="nulová",J107,0)</f>
        <v>0</v>
      </c>
      <c r="BJ107" s="15" t="s">
        <v>82</v>
      </c>
      <c r="BK107" s="172">
        <f>ROUND(I107*H107,2)</f>
        <v>0</v>
      </c>
      <c r="BL107" s="15" t="s">
        <v>138</v>
      </c>
      <c r="BM107" s="15" t="s">
        <v>915</v>
      </c>
    </row>
    <row r="108" s="1" customFormat="1">
      <c r="B108" s="33"/>
      <c r="D108" s="173" t="s">
        <v>140</v>
      </c>
      <c r="F108" s="174" t="s">
        <v>161</v>
      </c>
      <c r="I108" s="106"/>
      <c r="L108" s="33"/>
      <c r="M108" s="175"/>
      <c r="N108" s="63"/>
      <c r="O108" s="63"/>
      <c r="P108" s="63"/>
      <c r="Q108" s="63"/>
      <c r="R108" s="63"/>
      <c r="S108" s="63"/>
      <c r="T108" s="64"/>
      <c r="AT108" s="15" t="s">
        <v>140</v>
      </c>
      <c r="AU108" s="15" t="s">
        <v>84</v>
      </c>
    </row>
    <row r="109" s="1" customFormat="1">
      <c r="B109" s="33"/>
      <c r="D109" s="173" t="s">
        <v>142</v>
      </c>
      <c r="F109" s="176" t="s">
        <v>150</v>
      </c>
      <c r="I109" s="106"/>
      <c r="L109" s="33"/>
      <c r="M109" s="175"/>
      <c r="N109" s="63"/>
      <c r="O109" s="63"/>
      <c r="P109" s="63"/>
      <c r="Q109" s="63"/>
      <c r="R109" s="63"/>
      <c r="S109" s="63"/>
      <c r="T109" s="64"/>
      <c r="AT109" s="15" t="s">
        <v>142</v>
      </c>
      <c r="AU109" s="15" t="s">
        <v>84</v>
      </c>
    </row>
    <row r="110" s="11" customFormat="1">
      <c r="B110" s="177"/>
      <c r="D110" s="173" t="s">
        <v>144</v>
      </c>
      <c r="E110" s="178" t="s">
        <v>3</v>
      </c>
      <c r="F110" s="179" t="s">
        <v>916</v>
      </c>
      <c r="H110" s="180">
        <v>201.5</v>
      </c>
      <c r="I110" s="181"/>
      <c r="L110" s="177"/>
      <c r="M110" s="182"/>
      <c r="N110" s="183"/>
      <c r="O110" s="183"/>
      <c r="P110" s="183"/>
      <c r="Q110" s="183"/>
      <c r="R110" s="183"/>
      <c r="S110" s="183"/>
      <c r="T110" s="184"/>
      <c r="AT110" s="178" t="s">
        <v>144</v>
      </c>
      <c r="AU110" s="178" t="s">
        <v>84</v>
      </c>
      <c r="AV110" s="11" t="s">
        <v>84</v>
      </c>
      <c r="AW110" s="11" t="s">
        <v>35</v>
      </c>
      <c r="AX110" s="11" t="s">
        <v>82</v>
      </c>
      <c r="AY110" s="178" t="s">
        <v>131</v>
      </c>
    </row>
    <row r="111" s="1" customFormat="1" ht="20.4" customHeight="1">
      <c r="B111" s="160"/>
      <c r="C111" s="161" t="s">
        <v>169</v>
      </c>
      <c r="D111" s="161" t="s">
        <v>133</v>
      </c>
      <c r="E111" s="162" t="s">
        <v>170</v>
      </c>
      <c r="F111" s="163" t="s">
        <v>171</v>
      </c>
      <c r="G111" s="164" t="s">
        <v>172</v>
      </c>
      <c r="H111" s="165">
        <v>40</v>
      </c>
      <c r="I111" s="166"/>
      <c r="J111" s="167">
        <f>ROUND(I111*H111,2)</f>
        <v>0</v>
      </c>
      <c r="K111" s="163" t="s">
        <v>137</v>
      </c>
      <c r="L111" s="33"/>
      <c r="M111" s="168" t="s">
        <v>3</v>
      </c>
      <c r="N111" s="169" t="s">
        <v>45</v>
      </c>
      <c r="O111" s="63"/>
      <c r="P111" s="170">
        <f>O111*H111</f>
        <v>0</v>
      </c>
      <c r="Q111" s="170">
        <v>0</v>
      </c>
      <c r="R111" s="170">
        <f>Q111*H111</f>
        <v>0</v>
      </c>
      <c r="S111" s="170">
        <v>0</v>
      </c>
      <c r="T111" s="171">
        <f>S111*H111</f>
        <v>0</v>
      </c>
      <c r="AR111" s="15" t="s">
        <v>138</v>
      </c>
      <c r="AT111" s="15" t="s">
        <v>133</v>
      </c>
      <c r="AU111" s="15" t="s">
        <v>84</v>
      </c>
      <c r="AY111" s="15" t="s">
        <v>131</v>
      </c>
      <c r="BE111" s="172">
        <f>IF(N111="základní",J111,0)</f>
        <v>0</v>
      </c>
      <c r="BF111" s="172">
        <f>IF(N111="snížená",J111,0)</f>
        <v>0</v>
      </c>
      <c r="BG111" s="172">
        <f>IF(N111="zákl. přenesená",J111,0)</f>
        <v>0</v>
      </c>
      <c r="BH111" s="172">
        <f>IF(N111="sníž. přenesená",J111,0)</f>
        <v>0</v>
      </c>
      <c r="BI111" s="172">
        <f>IF(N111="nulová",J111,0)</f>
        <v>0</v>
      </c>
      <c r="BJ111" s="15" t="s">
        <v>82</v>
      </c>
      <c r="BK111" s="172">
        <f>ROUND(I111*H111,2)</f>
        <v>0</v>
      </c>
      <c r="BL111" s="15" t="s">
        <v>138</v>
      </c>
      <c r="BM111" s="15" t="s">
        <v>917</v>
      </c>
    </row>
    <row r="112" s="1" customFormat="1">
      <c r="B112" s="33"/>
      <c r="D112" s="173" t="s">
        <v>140</v>
      </c>
      <c r="F112" s="174" t="s">
        <v>174</v>
      </c>
      <c r="I112" s="106"/>
      <c r="L112" s="33"/>
      <c r="M112" s="175"/>
      <c r="N112" s="63"/>
      <c r="O112" s="63"/>
      <c r="P112" s="63"/>
      <c r="Q112" s="63"/>
      <c r="R112" s="63"/>
      <c r="S112" s="63"/>
      <c r="T112" s="64"/>
      <c r="AT112" s="15" t="s">
        <v>140</v>
      </c>
      <c r="AU112" s="15" t="s">
        <v>84</v>
      </c>
    </row>
    <row r="113" s="1" customFormat="1">
      <c r="B113" s="33"/>
      <c r="D113" s="173" t="s">
        <v>142</v>
      </c>
      <c r="F113" s="176" t="s">
        <v>175</v>
      </c>
      <c r="I113" s="106"/>
      <c r="L113" s="33"/>
      <c r="M113" s="175"/>
      <c r="N113" s="63"/>
      <c r="O113" s="63"/>
      <c r="P113" s="63"/>
      <c r="Q113" s="63"/>
      <c r="R113" s="63"/>
      <c r="S113" s="63"/>
      <c r="T113" s="64"/>
      <c r="AT113" s="15" t="s">
        <v>142</v>
      </c>
      <c r="AU113" s="15" t="s">
        <v>84</v>
      </c>
    </row>
    <row r="114" s="1" customFormat="1" ht="20.4" customHeight="1">
      <c r="B114" s="160"/>
      <c r="C114" s="161" t="s">
        <v>176</v>
      </c>
      <c r="D114" s="161" t="s">
        <v>133</v>
      </c>
      <c r="E114" s="162" t="s">
        <v>177</v>
      </c>
      <c r="F114" s="163" t="s">
        <v>178</v>
      </c>
      <c r="G114" s="164" t="s">
        <v>179</v>
      </c>
      <c r="H114" s="165">
        <v>5</v>
      </c>
      <c r="I114" s="166"/>
      <c r="J114" s="167">
        <f>ROUND(I114*H114,2)</f>
        <v>0</v>
      </c>
      <c r="K114" s="163" t="s">
        <v>137</v>
      </c>
      <c r="L114" s="33"/>
      <c r="M114" s="168" t="s">
        <v>3</v>
      </c>
      <c r="N114" s="169" t="s">
        <v>45</v>
      </c>
      <c r="O114" s="63"/>
      <c r="P114" s="170">
        <f>O114*H114</f>
        <v>0</v>
      </c>
      <c r="Q114" s="170">
        <v>0</v>
      </c>
      <c r="R114" s="170">
        <f>Q114*H114</f>
        <v>0</v>
      </c>
      <c r="S114" s="170">
        <v>0</v>
      </c>
      <c r="T114" s="171">
        <f>S114*H114</f>
        <v>0</v>
      </c>
      <c r="AR114" s="15" t="s">
        <v>138</v>
      </c>
      <c r="AT114" s="15" t="s">
        <v>133</v>
      </c>
      <c r="AU114" s="15" t="s">
        <v>84</v>
      </c>
      <c r="AY114" s="15" t="s">
        <v>131</v>
      </c>
      <c r="BE114" s="172">
        <f>IF(N114="základní",J114,0)</f>
        <v>0</v>
      </c>
      <c r="BF114" s="172">
        <f>IF(N114="snížená",J114,0)</f>
        <v>0</v>
      </c>
      <c r="BG114" s="172">
        <f>IF(N114="zákl. přenesená",J114,0)</f>
        <v>0</v>
      </c>
      <c r="BH114" s="172">
        <f>IF(N114="sníž. přenesená",J114,0)</f>
        <v>0</v>
      </c>
      <c r="BI114" s="172">
        <f>IF(N114="nulová",J114,0)</f>
        <v>0</v>
      </c>
      <c r="BJ114" s="15" t="s">
        <v>82</v>
      </c>
      <c r="BK114" s="172">
        <f>ROUND(I114*H114,2)</f>
        <v>0</v>
      </c>
      <c r="BL114" s="15" t="s">
        <v>138</v>
      </c>
      <c r="BM114" s="15" t="s">
        <v>918</v>
      </c>
    </row>
    <row r="115" s="1" customFormat="1">
      <c r="B115" s="33"/>
      <c r="D115" s="173" t="s">
        <v>140</v>
      </c>
      <c r="F115" s="174" t="s">
        <v>181</v>
      </c>
      <c r="I115" s="106"/>
      <c r="L115" s="33"/>
      <c r="M115" s="175"/>
      <c r="N115" s="63"/>
      <c r="O115" s="63"/>
      <c r="P115" s="63"/>
      <c r="Q115" s="63"/>
      <c r="R115" s="63"/>
      <c r="S115" s="63"/>
      <c r="T115" s="64"/>
      <c r="AT115" s="15" t="s">
        <v>140</v>
      </c>
      <c r="AU115" s="15" t="s">
        <v>84</v>
      </c>
    </row>
    <row r="116" s="1" customFormat="1">
      <c r="B116" s="33"/>
      <c r="D116" s="173" t="s">
        <v>142</v>
      </c>
      <c r="F116" s="176" t="s">
        <v>182</v>
      </c>
      <c r="I116" s="106"/>
      <c r="L116" s="33"/>
      <c r="M116" s="175"/>
      <c r="N116" s="63"/>
      <c r="O116" s="63"/>
      <c r="P116" s="63"/>
      <c r="Q116" s="63"/>
      <c r="R116" s="63"/>
      <c r="S116" s="63"/>
      <c r="T116" s="64"/>
      <c r="AT116" s="15" t="s">
        <v>142</v>
      </c>
      <c r="AU116" s="15" t="s">
        <v>84</v>
      </c>
    </row>
    <row r="117" s="1" customFormat="1" ht="20.4" customHeight="1">
      <c r="B117" s="160"/>
      <c r="C117" s="161" t="s">
        <v>183</v>
      </c>
      <c r="D117" s="161" t="s">
        <v>133</v>
      </c>
      <c r="E117" s="162" t="s">
        <v>184</v>
      </c>
      <c r="F117" s="163" t="s">
        <v>185</v>
      </c>
      <c r="G117" s="164" t="s">
        <v>186</v>
      </c>
      <c r="H117" s="165">
        <v>1.5</v>
      </c>
      <c r="I117" s="166"/>
      <c r="J117" s="167">
        <f>ROUND(I117*H117,2)</f>
        <v>0</v>
      </c>
      <c r="K117" s="163" t="s">
        <v>137</v>
      </c>
      <c r="L117" s="33"/>
      <c r="M117" s="168" t="s">
        <v>3</v>
      </c>
      <c r="N117" s="169" t="s">
        <v>45</v>
      </c>
      <c r="O117" s="63"/>
      <c r="P117" s="170">
        <f>O117*H117</f>
        <v>0</v>
      </c>
      <c r="Q117" s="170">
        <v>0.0086800000000000002</v>
      </c>
      <c r="R117" s="170">
        <f>Q117*H117</f>
        <v>0.01302</v>
      </c>
      <c r="S117" s="170">
        <v>0</v>
      </c>
      <c r="T117" s="171">
        <f>S117*H117</f>
        <v>0</v>
      </c>
      <c r="AR117" s="15" t="s">
        <v>138</v>
      </c>
      <c r="AT117" s="15" t="s">
        <v>133</v>
      </c>
      <c r="AU117" s="15" t="s">
        <v>84</v>
      </c>
      <c r="AY117" s="15" t="s">
        <v>131</v>
      </c>
      <c r="BE117" s="172">
        <f>IF(N117="základní",J117,0)</f>
        <v>0</v>
      </c>
      <c r="BF117" s="172">
        <f>IF(N117="snížená",J117,0)</f>
        <v>0</v>
      </c>
      <c r="BG117" s="172">
        <f>IF(N117="zákl. přenesená",J117,0)</f>
        <v>0</v>
      </c>
      <c r="BH117" s="172">
        <f>IF(N117="sníž. přenesená",J117,0)</f>
        <v>0</v>
      </c>
      <c r="BI117" s="172">
        <f>IF(N117="nulová",J117,0)</f>
        <v>0</v>
      </c>
      <c r="BJ117" s="15" t="s">
        <v>82</v>
      </c>
      <c r="BK117" s="172">
        <f>ROUND(I117*H117,2)</f>
        <v>0</v>
      </c>
      <c r="BL117" s="15" t="s">
        <v>138</v>
      </c>
      <c r="BM117" s="15" t="s">
        <v>919</v>
      </c>
    </row>
    <row r="118" s="1" customFormat="1">
      <c r="B118" s="33"/>
      <c r="D118" s="173" t="s">
        <v>140</v>
      </c>
      <c r="F118" s="174" t="s">
        <v>188</v>
      </c>
      <c r="I118" s="106"/>
      <c r="L118" s="33"/>
      <c r="M118" s="175"/>
      <c r="N118" s="63"/>
      <c r="O118" s="63"/>
      <c r="P118" s="63"/>
      <c r="Q118" s="63"/>
      <c r="R118" s="63"/>
      <c r="S118" s="63"/>
      <c r="T118" s="64"/>
      <c r="AT118" s="15" t="s">
        <v>140</v>
      </c>
      <c r="AU118" s="15" t="s">
        <v>84</v>
      </c>
    </row>
    <row r="119" s="1" customFormat="1">
      <c r="B119" s="33"/>
      <c r="D119" s="173" t="s">
        <v>142</v>
      </c>
      <c r="F119" s="176" t="s">
        <v>189</v>
      </c>
      <c r="I119" s="106"/>
      <c r="L119" s="33"/>
      <c r="M119" s="175"/>
      <c r="N119" s="63"/>
      <c r="O119" s="63"/>
      <c r="P119" s="63"/>
      <c r="Q119" s="63"/>
      <c r="R119" s="63"/>
      <c r="S119" s="63"/>
      <c r="T119" s="64"/>
      <c r="AT119" s="15" t="s">
        <v>142</v>
      </c>
      <c r="AU119" s="15" t="s">
        <v>84</v>
      </c>
    </row>
    <row r="120" s="1" customFormat="1" ht="20.4" customHeight="1">
      <c r="B120" s="160"/>
      <c r="C120" s="161" t="s">
        <v>190</v>
      </c>
      <c r="D120" s="161" t="s">
        <v>133</v>
      </c>
      <c r="E120" s="162" t="s">
        <v>196</v>
      </c>
      <c r="F120" s="163" t="s">
        <v>197</v>
      </c>
      <c r="G120" s="164" t="s">
        <v>186</v>
      </c>
      <c r="H120" s="165">
        <v>4.5</v>
      </c>
      <c r="I120" s="166"/>
      <c r="J120" s="167">
        <f>ROUND(I120*H120,2)</f>
        <v>0</v>
      </c>
      <c r="K120" s="163" t="s">
        <v>137</v>
      </c>
      <c r="L120" s="33"/>
      <c r="M120" s="168" t="s">
        <v>3</v>
      </c>
      <c r="N120" s="169" t="s">
        <v>45</v>
      </c>
      <c r="O120" s="63"/>
      <c r="P120" s="170">
        <f>O120*H120</f>
        <v>0</v>
      </c>
      <c r="Q120" s="170">
        <v>0.036900000000000002</v>
      </c>
      <c r="R120" s="170">
        <f>Q120*H120</f>
        <v>0.16605</v>
      </c>
      <c r="S120" s="170">
        <v>0</v>
      </c>
      <c r="T120" s="171">
        <f>S120*H120</f>
        <v>0</v>
      </c>
      <c r="AR120" s="15" t="s">
        <v>138</v>
      </c>
      <c r="AT120" s="15" t="s">
        <v>133</v>
      </c>
      <c r="AU120" s="15" t="s">
        <v>84</v>
      </c>
      <c r="AY120" s="15" t="s">
        <v>131</v>
      </c>
      <c r="BE120" s="172">
        <f>IF(N120="základní",J120,0)</f>
        <v>0</v>
      </c>
      <c r="BF120" s="172">
        <f>IF(N120="snížená",J120,0)</f>
        <v>0</v>
      </c>
      <c r="BG120" s="172">
        <f>IF(N120="zákl. přenesená",J120,0)</f>
        <v>0</v>
      </c>
      <c r="BH120" s="172">
        <f>IF(N120="sníž. přenesená",J120,0)</f>
        <v>0</v>
      </c>
      <c r="BI120" s="172">
        <f>IF(N120="nulová",J120,0)</f>
        <v>0</v>
      </c>
      <c r="BJ120" s="15" t="s">
        <v>82</v>
      </c>
      <c r="BK120" s="172">
        <f>ROUND(I120*H120,2)</f>
        <v>0</v>
      </c>
      <c r="BL120" s="15" t="s">
        <v>138</v>
      </c>
      <c r="BM120" s="15" t="s">
        <v>920</v>
      </c>
    </row>
    <row r="121" s="1" customFormat="1">
      <c r="B121" s="33"/>
      <c r="D121" s="173" t="s">
        <v>140</v>
      </c>
      <c r="F121" s="174" t="s">
        <v>199</v>
      </c>
      <c r="I121" s="106"/>
      <c r="L121" s="33"/>
      <c r="M121" s="175"/>
      <c r="N121" s="63"/>
      <c r="O121" s="63"/>
      <c r="P121" s="63"/>
      <c r="Q121" s="63"/>
      <c r="R121" s="63"/>
      <c r="S121" s="63"/>
      <c r="T121" s="64"/>
      <c r="AT121" s="15" t="s">
        <v>140</v>
      </c>
      <c r="AU121" s="15" t="s">
        <v>84</v>
      </c>
    </row>
    <row r="122" s="1" customFormat="1">
      <c r="B122" s="33"/>
      <c r="D122" s="173" t="s">
        <v>142</v>
      </c>
      <c r="F122" s="176" t="s">
        <v>189</v>
      </c>
      <c r="I122" s="106"/>
      <c r="L122" s="33"/>
      <c r="M122" s="175"/>
      <c r="N122" s="63"/>
      <c r="O122" s="63"/>
      <c r="P122" s="63"/>
      <c r="Q122" s="63"/>
      <c r="R122" s="63"/>
      <c r="S122" s="63"/>
      <c r="T122" s="64"/>
      <c r="AT122" s="15" t="s">
        <v>142</v>
      </c>
      <c r="AU122" s="15" t="s">
        <v>84</v>
      </c>
    </row>
    <row r="123" s="1" customFormat="1" ht="20.4" customHeight="1">
      <c r="B123" s="160"/>
      <c r="C123" s="161" t="s">
        <v>195</v>
      </c>
      <c r="D123" s="161" t="s">
        <v>133</v>
      </c>
      <c r="E123" s="162" t="s">
        <v>201</v>
      </c>
      <c r="F123" s="163" t="s">
        <v>202</v>
      </c>
      <c r="G123" s="164" t="s">
        <v>186</v>
      </c>
      <c r="H123" s="165">
        <v>132</v>
      </c>
      <c r="I123" s="166"/>
      <c r="J123" s="167">
        <f>ROUND(I123*H123,2)</f>
        <v>0</v>
      </c>
      <c r="K123" s="163" t="s">
        <v>137</v>
      </c>
      <c r="L123" s="33"/>
      <c r="M123" s="168" t="s">
        <v>3</v>
      </c>
      <c r="N123" s="169" t="s">
        <v>45</v>
      </c>
      <c r="O123" s="63"/>
      <c r="P123" s="170">
        <f>O123*H123</f>
        <v>0</v>
      </c>
      <c r="Q123" s="170">
        <v>0.00013999999999999999</v>
      </c>
      <c r="R123" s="170">
        <f>Q123*H123</f>
        <v>0.01848</v>
      </c>
      <c r="S123" s="170">
        <v>0</v>
      </c>
      <c r="T123" s="171">
        <f>S123*H123</f>
        <v>0</v>
      </c>
      <c r="AR123" s="15" t="s">
        <v>138</v>
      </c>
      <c r="AT123" s="15" t="s">
        <v>133</v>
      </c>
      <c r="AU123" s="15" t="s">
        <v>84</v>
      </c>
      <c r="AY123" s="15" t="s">
        <v>131</v>
      </c>
      <c r="BE123" s="172">
        <f>IF(N123="základní",J123,0)</f>
        <v>0</v>
      </c>
      <c r="BF123" s="172">
        <f>IF(N123="snížená",J123,0)</f>
        <v>0</v>
      </c>
      <c r="BG123" s="172">
        <f>IF(N123="zákl. přenesená",J123,0)</f>
        <v>0</v>
      </c>
      <c r="BH123" s="172">
        <f>IF(N123="sníž. přenesená",J123,0)</f>
        <v>0</v>
      </c>
      <c r="BI123" s="172">
        <f>IF(N123="nulová",J123,0)</f>
        <v>0</v>
      </c>
      <c r="BJ123" s="15" t="s">
        <v>82</v>
      </c>
      <c r="BK123" s="172">
        <f>ROUND(I123*H123,2)</f>
        <v>0</v>
      </c>
      <c r="BL123" s="15" t="s">
        <v>138</v>
      </c>
      <c r="BM123" s="15" t="s">
        <v>921</v>
      </c>
    </row>
    <row r="124" s="1" customFormat="1">
      <c r="B124" s="33"/>
      <c r="D124" s="173" t="s">
        <v>140</v>
      </c>
      <c r="F124" s="174" t="s">
        <v>204</v>
      </c>
      <c r="I124" s="106"/>
      <c r="L124" s="33"/>
      <c r="M124" s="175"/>
      <c r="N124" s="63"/>
      <c r="O124" s="63"/>
      <c r="P124" s="63"/>
      <c r="Q124" s="63"/>
      <c r="R124" s="63"/>
      <c r="S124" s="63"/>
      <c r="T124" s="64"/>
      <c r="AT124" s="15" t="s">
        <v>140</v>
      </c>
      <c r="AU124" s="15" t="s">
        <v>84</v>
      </c>
    </row>
    <row r="125" s="1" customFormat="1">
      <c r="B125" s="33"/>
      <c r="D125" s="173" t="s">
        <v>142</v>
      </c>
      <c r="F125" s="176" t="s">
        <v>205</v>
      </c>
      <c r="I125" s="106"/>
      <c r="L125" s="33"/>
      <c r="M125" s="175"/>
      <c r="N125" s="63"/>
      <c r="O125" s="63"/>
      <c r="P125" s="63"/>
      <c r="Q125" s="63"/>
      <c r="R125" s="63"/>
      <c r="S125" s="63"/>
      <c r="T125" s="64"/>
      <c r="AT125" s="15" t="s">
        <v>142</v>
      </c>
      <c r="AU125" s="15" t="s">
        <v>84</v>
      </c>
    </row>
    <row r="126" s="1" customFormat="1" ht="20.4" customHeight="1">
      <c r="B126" s="160"/>
      <c r="C126" s="161" t="s">
        <v>200</v>
      </c>
      <c r="D126" s="161" t="s">
        <v>133</v>
      </c>
      <c r="E126" s="162" t="s">
        <v>207</v>
      </c>
      <c r="F126" s="163" t="s">
        <v>208</v>
      </c>
      <c r="G126" s="164" t="s">
        <v>186</v>
      </c>
      <c r="H126" s="165">
        <v>132</v>
      </c>
      <c r="I126" s="166"/>
      <c r="J126" s="167">
        <f>ROUND(I126*H126,2)</f>
        <v>0</v>
      </c>
      <c r="K126" s="163" t="s">
        <v>137</v>
      </c>
      <c r="L126" s="33"/>
      <c r="M126" s="168" t="s">
        <v>3</v>
      </c>
      <c r="N126" s="169" t="s">
        <v>45</v>
      </c>
      <c r="O126" s="63"/>
      <c r="P126" s="170">
        <f>O126*H126</f>
        <v>0</v>
      </c>
      <c r="Q126" s="170">
        <v>0</v>
      </c>
      <c r="R126" s="170">
        <f>Q126*H126</f>
        <v>0</v>
      </c>
      <c r="S126" s="170">
        <v>0</v>
      </c>
      <c r="T126" s="171">
        <f>S126*H126</f>
        <v>0</v>
      </c>
      <c r="AR126" s="15" t="s">
        <v>138</v>
      </c>
      <c r="AT126" s="15" t="s">
        <v>133</v>
      </c>
      <c r="AU126" s="15" t="s">
        <v>84</v>
      </c>
      <c r="AY126" s="15" t="s">
        <v>131</v>
      </c>
      <c r="BE126" s="172">
        <f>IF(N126="základní",J126,0)</f>
        <v>0</v>
      </c>
      <c r="BF126" s="172">
        <f>IF(N126="snížená",J126,0)</f>
        <v>0</v>
      </c>
      <c r="BG126" s="172">
        <f>IF(N126="zákl. přenesená",J126,0)</f>
        <v>0</v>
      </c>
      <c r="BH126" s="172">
        <f>IF(N126="sníž. přenesená",J126,0)</f>
        <v>0</v>
      </c>
      <c r="BI126" s="172">
        <f>IF(N126="nulová",J126,0)</f>
        <v>0</v>
      </c>
      <c r="BJ126" s="15" t="s">
        <v>82</v>
      </c>
      <c r="BK126" s="172">
        <f>ROUND(I126*H126,2)</f>
        <v>0</v>
      </c>
      <c r="BL126" s="15" t="s">
        <v>138</v>
      </c>
      <c r="BM126" s="15" t="s">
        <v>922</v>
      </c>
    </row>
    <row r="127" s="1" customFormat="1">
      <c r="B127" s="33"/>
      <c r="D127" s="173" t="s">
        <v>140</v>
      </c>
      <c r="F127" s="174" t="s">
        <v>210</v>
      </c>
      <c r="I127" s="106"/>
      <c r="L127" s="33"/>
      <c r="M127" s="175"/>
      <c r="N127" s="63"/>
      <c r="O127" s="63"/>
      <c r="P127" s="63"/>
      <c r="Q127" s="63"/>
      <c r="R127" s="63"/>
      <c r="S127" s="63"/>
      <c r="T127" s="64"/>
      <c r="AT127" s="15" t="s">
        <v>140</v>
      </c>
      <c r="AU127" s="15" t="s">
        <v>84</v>
      </c>
    </row>
    <row r="128" s="1" customFormat="1">
      <c r="B128" s="33"/>
      <c r="D128" s="173" t="s">
        <v>142</v>
      </c>
      <c r="F128" s="176" t="s">
        <v>205</v>
      </c>
      <c r="I128" s="106"/>
      <c r="L128" s="33"/>
      <c r="M128" s="175"/>
      <c r="N128" s="63"/>
      <c r="O128" s="63"/>
      <c r="P128" s="63"/>
      <c r="Q128" s="63"/>
      <c r="R128" s="63"/>
      <c r="S128" s="63"/>
      <c r="T128" s="64"/>
      <c r="AT128" s="15" t="s">
        <v>142</v>
      </c>
      <c r="AU128" s="15" t="s">
        <v>84</v>
      </c>
    </row>
    <row r="129" s="1" customFormat="1" ht="20.4" customHeight="1">
      <c r="B129" s="160"/>
      <c r="C129" s="161" t="s">
        <v>206</v>
      </c>
      <c r="D129" s="161" t="s">
        <v>133</v>
      </c>
      <c r="E129" s="162" t="s">
        <v>212</v>
      </c>
      <c r="F129" s="163" t="s">
        <v>213</v>
      </c>
      <c r="G129" s="164" t="s">
        <v>214</v>
      </c>
      <c r="H129" s="165">
        <v>129.73599999999999</v>
      </c>
      <c r="I129" s="166"/>
      <c r="J129" s="167">
        <f>ROUND(I129*H129,2)</f>
        <v>0</v>
      </c>
      <c r="K129" s="163" t="s">
        <v>137</v>
      </c>
      <c r="L129" s="33"/>
      <c r="M129" s="168" t="s">
        <v>3</v>
      </c>
      <c r="N129" s="169" t="s">
        <v>45</v>
      </c>
      <c r="O129" s="63"/>
      <c r="P129" s="170">
        <f>O129*H129</f>
        <v>0</v>
      </c>
      <c r="Q129" s="170">
        <v>0</v>
      </c>
      <c r="R129" s="170">
        <f>Q129*H129</f>
        <v>0</v>
      </c>
      <c r="S129" s="170">
        <v>0</v>
      </c>
      <c r="T129" s="171">
        <f>S129*H129</f>
        <v>0</v>
      </c>
      <c r="AR129" s="15" t="s">
        <v>138</v>
      </c>
      <c r="AT129" s="15" t="s">
        <v>133</v>
      </c>
      <c r="AU129" s="15" t="s">
        <v>84</v>
      </c>
      <c r="AY129" s="15" t="s">
        <v>131</v>
      </c>
      <c r="BE129" s="172">
        <f>IF(N129="základní",J129,0)</f>
        <v>0</v>
      </c>
      <c r="BF129" s="172">
        <f>IF(N129="snížená",J129,0)</f>
        <v>0</v>
      </c>
      <c r="BG129" s="172">
        <f>IF(N129="zákl. přenesená",J129,0)</f>
        <v>0</v>
      </c>
      <c r="BH129" s="172">
        <f>IF(N129="sníž. přenesená",J129,0)</f>
        <v>0</v>
      </c>
      <c r="BI129" s="172">
        <f>IF(N129="nulová",J129,0)</f>
        <v>0</v>
      </c>
      <c r="BJ129" s="15" t="s">
        <v>82</v>
      </c>
      <c r="BK129" s="172">
        <f>ROUND(I129*H129,2)</f>
        <v>0</v>
      </c>
      <c r="BL129" s="15" t="s">
        <v>138</v>
      </c>
      <c r="BM129" s="15" t="s">
        <v>923</v>
      </c>
    </row>
    <row r="130" s="1" customFormat="1">
      <c r="B130" s="33"/>
      <c r="D130" s="173" t="s">
        <v>140</v>
      </c>
      <c r="F130" s="174" t="s">
        <v>216</v>
      </c>
      <c r="I130" s="106"/>
      <c r="L130" s="33"/>
      <c r="M130" s="175"/>
      <c r="N130" s="63"/>
      <c r="O130" s="63"/>
      <c r="P130" s="63"/>
      <c r="Q130" s="63"/>
      <c r="R130" s="63"/>
      <c r="S130" s="63"/>
      <c r="T130" s="64"/>
      <c r="AT130" s="15" t="s">
        <v>140</v>
      </c>
      <c r="AU130" s="15" t="s">
        <v>84</v>
      </c>
    </row>
    <row r="131" s="1" customFormat="1">
      <c r="B131" s="33"/>
      <c r="D131" s="173" t="s">
        <v>142</v>
      </c>
      <c r="F131" s="176" t="s">
        <v>217</v>
      </c>
      <c r="I131" s="106"/>
      <c r="L131" s="33"/>
      <c r="M131" s="175"/>
      <c r="N131" s="63"/>
      <c r="O131" s="63"/>
      <c r="P131" s="63"/>
      <c r="Q131" s="63"/>
      <c r="R131" s="63"/>
      <c r="S131" s="63"/>
      <c r="T131" s="64"/>
      <c r="AT131" s="15" t="s">
        <v>142</v>
      </c>
      <c r="AU131" s="15" t="s">
        <v>84</v>
      </c>
    </row>
    <row r="132" s="11" customFormat="1">
      <c r="B132" s="177"/>
      <c r="D132" s="173" t="s">
        <v>144</v>
      </c>
      <c r="E132" s="178" t="s">
        <v>3</v>
      </c>
      <c r="F132" s="179" t="s">
        <v>924</v>
      </c>
      <c r="H132" s="180">
        <v>432.45400000000001</v>
      </c>
      <c r="I132" s="181"/>
      <c r="L132" s="177"/>
      <c r="M132" s="182"/>
      <c r="N132" s="183"/>
      <c r="O132" s="183"/>
      <c r="P132" s="183"/>
      <c r="Q132" s="183"/>
      <c r="R132" s="183"/>
      <c r="S132" s="183"/>
      <c r="T132" s="184"/>
      <c r="AT132" s="178" t="s">
        <v>144</v>
      </c>
      <c r="AU132" s="178" t="s">
        <v>84</v>
      </c>
      <c r="AV132" s="11" t="s">
        <v>84</v>
      </c>
      <c r="AW132" s="11" t="s">
        <v>35</v>
      </c>
      <c r="AX132" s="11" t="s">
        <v>82</v>
      </c>
      <c r="AY132" s="178" t="s">
        <v>131</v>
      </c>
    </row>
    <row r="133" s="11" customFormat="1">
      <c r="B133" s="177"/>
      <c r="D133" s="173" t="s">
        <v>144</v>
      </c>
      <c r="F133" s="179" t="s">
        <v>925</v>
      </c>
      <c r="H133" s="180">
        <v>129.73599999999999</v>
      </c>
      <c r="I133" s="181"/>
      <c r="L133" s="177"/>
      <c r="M133" s="182"/>
      <c r="N133" s="183"/>
      <c r="O133" s="183"/>
      <c r="P133" s="183"/>
      <c r="Q133" s="183"/>
      <c r="R133" s="183"/>
      <c r="S133" s="183"/>
      <c r="T133" s="184"/>
      <c r="AT133" s="178" t="s">
        <v>144</v>
      </c>
      <c r="AU133" s="178" t="s">
        <v>84</v>
      </c>
      <c r="AV133" s="11" t="s">
        <v>84</v>
      </c>
      <c r="AW133" s="11" t="s">
        <v>4</v>
      </c>
      <c r="AX133" s="11" t="s">
        <v>82</v>
      </c>
      <c r="AY133" s="178" t="s">
        <v>131</v>
      </c>
    </row>
    <row r="134" s="1" customFormat="1" ht="20.4" customHeight="1">
      <c r="B134" s="160"/>
      <c r="C134" s="161" t="s">
        <v>211</v>
      </c>
      <c r="D134" s="161" t="s">
        <v>133</v>
      </c>
      <c r="E134" s="162" t="s">
        <v>221</v>
      </c>
      <c r="F134" s="163" t="s">
        <v>222</v>
      </c>
      <c r="G134" s="164" t="s">
        <v>214</v>
      </c>
      <c r="H134" s="165">
        <v>45.051000000000002</v>
      </c>
      <c r="I134" s="166"/>
      <c r="J134" s="167">
        <f>ROUND(I134*H134,2)</f>
        <v>0</v>
      </c>
      <c r="K134" s="163" t="s">
        <v>137</v>
      </c>
      <c r="L134" s="33"/>
      <c r="M134" s="168" t="s">
        <v>3</v>
      </c>
      <c r="N134" s="169" t="s">
        <v>45</v>
      </c>
      <c r="O134" s="63"/>
      <c r="P134" s="170">
        <f>O134*H134</f>
        <v>0</v>
      </c>
      <c r="Q134" s="170">
        <v>0</v>
      </c>
      <c r="R134" s="170">
        <f>Q134*H134</f>
        <v>0</v>
      </c>
      <c r="S134" s="170">
        <v>0</v>
      </c>
      <c r="T134" s="171">
        <f>S134*H134</f>
        <v>0</v>
      </c>
      <c r="AR134" s="15" t="s">
        <v>138</v>
      </c>
      <c r="AT134" s="15" t="s">
        <v>133</v>
      </c>
      <c r="AU134" s="15" t="s">
        <v>84</v>
      </c>
      <c r="AY134" s="15" t="s">
        <v>131</v>
      </c>
      <c r="BE134" s="172">
        <f>IF(N134="základní",J134,0)</f>
        <v>0</v>
      </c>
      <c r="BF134" s="172">
        <f>IF(N134="snížená",J134,0)</f>
        <v>0</v>
      </c>
      <c r="BG134" s="172">
        <f>IF(N134="zákl. přenesená",J134,0)</f>
        <v>0</v>
      </c>
      <c r="BH134" s="172">
        <f>IF(N134="sníž. přenesená",J134,0)</f>
        <v>0</v>
      </c>
      <c r="BI134" s="172">
        <f>IF(N134="nulová",J134,0)</f>
        <v>0</v>
      </c>
      <c r="BJ134" s="15" t="s">
        <v>82</v>
      </c>
      <c r="BK134" s="172">
        <f>ROUND(I134*H134,2)</f>
        <v>0</v>
      </c>
      <c r="BL134" s="15" t="s">
        <v>138</v>
      </c>
      <c r="BM134" s="15" t="s">
        <v>926</v>
      </c>
    </row>
    <row r="135" s="1" customFormat="1">
      <c r="B135" s="33"/>
      <c r="D135" s="173" t="s">
        <v>140</v>
      </c>
      <c r="F135" s="174" t="s">
        <v>224</v>
      </c>
      <c r="I135" s="106"/>
      <c r="L135" s="33"/>
      <c r="M135" s="175"/>
      <c r="N135" s="63"/>
      <c r="O135" s="63"/>
      <c r="P135" s="63"/>
      <c r="Q135" s="63"/>
      <c r="R135" s="63"/>
      <c r="S135" s="63"/>
      <c r="T135" s="64"/>
      <c r="AT135" s="15" t="s">
        <v>140</v>
      </c>
      <c r="AU135" s="15" t="s">
        <v>84</v>
      </c>
    </row>
    <row r="136" s="1" customFormat="1">
      <c r="B136" s="33"/>
      <c r="D136" s="173" t="s">
        <v>142</v>
      </c>
      <c r="F136" s="176" t="s">
        <v>225</v>
      </c>
      <c r="I136" s="106"/>
      <c r="L136" s="33"/>
      <c r="M136" s="175"/>
      <c r="N136" s="63"/>
      <c r="O136" s="63"/>
      <c r="P136" s="63"/>
      <c r="Q136" s="63"/>
      <c r="R136" s="63"/>
      <c r="S136" s="63"/>
      <c r="T136" s="64"/>
      <c r="AT136" s="15" t="s">
        <v>142</v>
      </c>
      <c r="AU136" s="15" t="s">
        <v>84</v>
      </c>
    </row>
    <row r="137" s="11" customFormat="1">
      <c r="B137" s="177"/>
      <c r="D137" s="173" t="s">
        <v>144</v>
      </c>
      <c r="E137" s="178" t="s">
        <v>3</v>
      </c>
      <c r="F137" s="179" t="s">
        <v>927</v>
      </c>
      <c r="H137" s="180">
        <v>150.16999999999999</v>
      </c>
      <c r="I137" s="181"/>
      <c r="L137" s="177"/>
      <c r="M137" s="182"/>
      <c r="N137" s="183"/>
      <c r="O137" s="183"/>
      <c r="P137" s="183"/>
      <c r="Q137" s="183"/>
      <c r="R137" s="183"/>
      <c r="S137" s="183"/>
      <c r="T137" s="184"/>
      <c r="AT137" s="178" t="s">
        <v>144</v>
      </c>
      <c r="AU137" s="178" t="s">
        <v>84</v>
      </c>
      <c r="AV137" s="11" t="s">
        <v>84</v>
      </c>
      <c r="AW137" s="11" t="s">
        <v>35</v>
      </c>
      <c r="AX137" s="11" t="s">
        <v>82</v>
      </c>
      <c r="AY137" s="178" t="s">
        <v>131</v>
      </c>
    </row>
    <row r="138" s="11" customFormat="1">
      <c r="B138" s="177"/>
      <c r="D138" s="173" t="s">
        <v>144</v>
      </c>
      <c r="F138" s="179" t="s">
        <v>928</v>
      </c>
      <c r="H138" s="180">
        <v>45.051000000000002</v>
      </c>
      <c r="I138" s="181"/>
      <c r="L138" s="177"/>
      <c r="M138" s="182"/>
      <c r="N138" s="183"/>
      <c r="O138" s="183"/>
      <c r="P138" s="183"/>
      <c r="Q138" s="183"/>
      <c r="R138" s="183"/>
      <c r="S138" s="183"/>
      <c r="T138" s="184"/>
      <c r="AT138" s="178" t="s">
        <v>144</v>
      </c>
      <c r="AU138" s="178" t="s">
        <v>84</v>
      </c>
      <c r="AV138" s="11" t="s">
        <v>84</v>
      </c>
      <c r="AW138" s="11" t="s">
        <v>4</v>
      </c>
      <c r="AX138" s="11" t="s">
        <v>82</v>
      </c>
      <c r="AY138" s="178" t="s">
        <v>131</v>
      </c>
    </row>
    <row r="139" s="1" customFormat="1" ht="20.4" customHeight="1">
      <c r="B139" s="160"/>
      <c r="C139" s="161" t="s">
        <v>220</v>
      </c>
      <c r="D139" s="161" t="s">
        <v>133</v>
      </c>
      <c r="E139" s="162" t="s">
        <v>226</v>
      </c>
      <c r="F139" s="163" t="s">
        <v>227</v>
      </c>
      <c r="G139" s="164" t="s">
        <v>214</v>
      </c>
      <c r="H139" s="165">
        <v>13.515000000000001</v>
      </c>
      <c r="I139" s="166"/>
      <c r="J139" s="167">
        <f>ROUND(I139*H139,2)</f>
        <v>0</v>
      </c>
      <c r="K139" s="163" t="s">
        <v>137</v>
      </c>
      <c r="L139" s="33"/>
      <c r="M139" s="168" t="s">
        <v>3</v>
      </c>
      <c r="N139" s="169" t="s">
        <v>45</v>
      </c>
      <c r="O139" s="63"/>
      <c r="P139" s="170">
        <f>O139*H139</f>
        <v>0</v>
      </c>
      <c r="Q139" s="170">
        <v>0</v>
      </c>
      <c r="R139" s="170">
        <f>Q139*H139</f>
        <v>0</v>
      </c>
      <c r="S139" s="170">
        <v>0</v>
      </c>
      <c r="T139" s="171">
        <f>S139*H139</f>
        <v>0</v>
      </c>
      <c r="AR139" s="15" t="s">
        <v>138</v>
      </c>
      <c r="AT139" s="15" t="s">
        <v>133</v>
      </c>
      <c r="AU139" s="15" t="s">
        <v>84</v>
      </c>
      <c r="AY139" s="15" t="s">
        <v>131</v>
      </c>
      <c r="BE139" s="172">
        <f>IF(N139="základní",J139,0)</f>
        <v>0</v>
      </c>
      <c r="BF139" s="172">
        <f>IF(N139="snížená",J139,0)</f>
        <v>0</v>
      </c>
      <c r="BG139" s="172">
        <f>IF(N139="zákl. přenesená",J139,0)</f>
        <v>0</v>
      </c>
      <c r="BH139" s="172">
        <f>IF(N139="sníž. přenesená",J139,0)</f>
        <v>0</v>
      </c>
      <c r="BI139" s="172">
        <f>IF(N139="nulová",J139,0)</f>
        <v>0</v>
      </c>
      <c r="BJ139" s="15" t="s">
        <v>82</v>
      </c>
      <c r="BK139" s="172">
        <f>ROUND(I139*H139,2)</f>
        <v>0</v>
      </c>
      <c r="BL139" s="15" t="s">
        <v>138</v>
      </c>
      <c r="BM139" s="15" t="s">
        <v>929</v>
      </c>
    </row>
    <row r="140" s="1" customFormat="1">
      <c r="B140" s="33"/>
      <c r="D140" s="173" t="s">
        <v>140</v>
      </c>
      <c r="F140" s="174" t="s">
        <v>229</v>
      </c>
      <c r="I140" s="106"/>
      <c r="L140" s="33"/>
      <c r="M140" s="175"/>
      <c r="N140" s="63"/>
      <c r="O140" s="63"/>
      <c r="P140" s="63"/>
      <c r="Q140" s="63"/>
      <c r="R140" s="63"/>
      <c r="S140" s="63"/>
      <c r="T140" s="64"/>
      <c r="AT140" s="15" t="s">
        <v>140</v>
      </c>
      <c r="AU140" s="15" t="s">
        <v>84</v>
      </c>
    </row>
    <row r="141" s="1" customFormat="1">
      <c r="B141" s="33"/>
      <c r="D141" s="173" t="s">
        <v>142</v>
      </c>
      <c r="F141" s="176" t="s">
        <v>225</v>
      </c>
      <c r="I141" s="106"/>
      <c r="L141" s="33"/>
      <c r="M141" s="175"/>
      <c r="N141" s="63"/>
      <c r="O141" s="63"/>
      <c r="P141" s="63"/>
      <c r="Q141" s="63"/>
      <c r="R141" s="63"/>
      <c r="S141" s="63"/>
      <c r="T141" s="64"/>
      <c r="AT141" s="15" t="s">
        <v>142</v>
      </c>
      <c r="AU141" s="15" t="s">
        <v>84</v>
      </c>
    </row>
    <row r="142" s="11" customFormat="1">
      <c r="B142" s="177"/>
      <c r="D142" s="173" t="s">
        <v>144</v>
      </c>
      <c r="E142" s="178" t="s">
        <v>3</v>
      </c>
      <c r="F142" s="179" t="s">
        <v>927</v>
      </c>
      <c r="H142" s="180">
        <v>150.16999999999999</v>
      </c>
      <c r="I142" s="181"/>
      <c r="L142" s="177"/>
      <c r="M142" s="182"/>
      <c r="N142" s="183"/>
      <c r="O142" s="183"/>
      <c r="P142" s="183"/>
      <c r="Q142" s="183"/>
      <c r="R142" s="183"/>
      <c r="S142" s="183"/>
      <c r="T142" s="184"/>
      <c r="AT142" s="178" t="s">
        <v>144</v>
      </c>
      <c r="AU142" s="178" t="s">
        <v>84</v>
      </c>
      <c r="AV142" s="11" t="s">
        <v>84</v>
      </c>
      <c r="AW142" s="11" t="s">
        <v>35</v>
      </c>
      <c r="AX142" s="11" t="s">
        <v>82</v>
      </c>
      <c r="AY142" s="178" t="s">
        <v>131</v>
      </c>
    </row>
    <row r="143" s="11" customFormat="1">
      <c r="B143" s="177"/>
      <c r="D143" s="173" t="s">
        <v>144</v>
      </c>
      <c r="F143" s="179" t="s">
        <v>930</v>
      </c>
      <c r="H143" s="180">
        <v>13.515000000000001</v>
      </c>
      <c r="I143" s="181"/>
      <c r="L143" s="177"/>
      <c r="M143" s="182"/>
      <c r="N143" s="183"/>
      <c r="O143" s="183"/>
      <c r="P143" s="183"/>
      <c r="Q143" s="183"/>
      <c r="R143" s="183"/>
      <c r="S143" s="183"/>
      <c r="T143" s="184"/>
      <c r="AT143" s="178" t="s">
        <v>144</v>
      </c>
      <c r="AU143" s="178" t="s">
        <v>84</v>
      </c>
      <c r="AV143" s="11" t="s">
        <v>84</v>
      </c>
      <c r="AW143" s="11" t="s">
        <v>4</v>
      </c>
      <c r="AX143" s="11" t="s">
        <v>82</v>
      </c>
      <c r="AY143" s="178" t="s">
        <v>131</v>
      </c>
    </row>
    <row r="144" s="1" customFormat="1" ht="20.4" customHeight="1">
      <c r="B144" s="160"/>
      <c r="C144" s="161" t="s">
        <v>9</v>
      </c>
      <c r="D144" s="161" t="s">
        <v>133</v>
      </c>
      <c r="E144" s="162" t="s">
        <v>232</v>
      </c>
      <c r="F144" s="163" t="s">
        <v>233</v>
      </c>
      <c r="G144" s="164" t="s">
        <v>214</v>
      </c>
      <c r="H144" s="165">
        <v>60.067999999999998</v>
      </c>
      <c r="I144" s="166"/>
      <c r="J144" s="167">
        <f>ROUND(I144*H144,2)</f>
        <v>0</v>
      </c>
      <c r="K144" s="163" t="s">
        <v>137</v>
      </c>
      <c r="L144" s="33"/>
      <c r="M144" s="168" t="s">
        <v>3</v>
      </c>
      <c r="N144" s="169" t="s">
        <v>45</v>
      </c>
      <c r="O144" s="63"/>
      <c r="P144" s="170">
        <f>O144*H144</f>
        <v>0</v>
      </c>
      <c r="Q144" s="170">
        <v>0</v>
      </c>
      <c r="R144" s="170">
        <f>Q144*H144</f>
        <v>0</v>
      </c>
      <c r="S144" s="170">
        <v>0</v>
      </c>
      <c r="T144" s="171">
        <f>S144*H144</f>
        <v>0</v>
      </c>
      <c r="AR144" s="15" t="s">
        <v>138</v>
      </c>
      <c r="AT144" s="15" t="s">
        <v>133</v>
      </c>
      <c r="AU144" s="15" t="s">
        <v>84</v>
      </c>
      <c r="AY144" s="15" t="s">
        <v>131</v>
      </c>
      <c r="BE144" s="172">
        <f>IF(N144="základní",J144,0)</f>
        <v>0</v>
      </c>
      <c r="BF144" s="172">
        <f>IF(N144="snížená",J144,0)</f>
        <v>0</v>
      </c>
      <c r="BG144" s="172">
        <f>IF(N144="zákl. přenesená",J144,0)</f>
        <v>0</v>
      </c>
      <c r="BH144" s="172">
        <f>IF(N144="sníž. přenesená",J144,0)</f>
        <v>0</v>
      </c>
      <c r="BI144" s="172">
        <f>IF(N144="nulová",J144,0)</f>
        <v>0</v>
      </c>
      <c r="BJ144" s="15" t="s">
        <v>82</v>
      </c>
      <c r="BK144" s="172">
        <f>ROUND(I144*H144,2)</f>
        <v>0</v>
      </c>
      <c r="BL144" s="15" t="s">
        <v>138</v>
      </c>
      <c r="BM144" s="15" t="s">
        <v>931</v>
      </c>
    </row>
    <row r="145" s="1" customFormat="1">
      <c r="B145" s="33"/>
      <c r="D145" s="173" t="s">
        <v>140</v>
      </c>
      <c r="F145" s="174" t="s">
        <v>235</v>
      </c>
      <c r="I145" s="106"/>
      <c r="L145" s="33"/>
      <c r="M145" s="175"/>
      <c r="N145" s="63"/>
      <c r="O145" s="63"/>
      <c r="P145" s="63"/>
      <c r="Q145" s="63"/>
      <c r="R145" s="63"/>
      <c r="S145" s="63"/>
      <c r="T145" s="64"/>
      <c r="AT145" s="15" t="s">
        <v>140</v>
      </c>
      <c r="AU145" s="15" t="s">
        <v>84</v>
      </c>
    </row>
    <row r="146" s="1" customFormat="1">
      <c r="B146" s="33"/>
      <c r="D146" s="173" t="s">
        <v>142</v>
      </c>
      <c r="F146" s="176" t="s">
        <v>225</v>
      </c>
      <c r="I146" s="106"/>
      <c r="L146" s="33"/>
      <c r="M146" s="175"/>
      <c r="N146" s="63"/>
      <c r="O146" s="63"/>
      <c r="P146" s="63"/>
      <c r="Q146" s="63"/>
      <c r="R146" s="63"/>
      <c r="S146" s="63"/>
      <c r="T146" s="64"/>
      <c r="AT146" s="15" t="s">
        <v>142</v>
      </c>
      <c r="AU146" s="15" t="s">
        <v>84</v>
      </c>
    </row>
    <row r="147" s="11" customFormat="1">
      <c r="B147" s="177"/>
      <c r="D147" s="173" t="s">
        <v>144</v>
      </c>
      <c r="E147" s="178" t="s">
        <v>3</v>
      </c>
      <c r="F147" s="179" t="s">
        <v>927</v>
      </c>
      <c r="H147" s="180">
        <v>150.16999999999999</v>
      </c>
      <c r="I147" s="181"/>
      <c r="L147" s="177"/>
      <c r="M147" s="182"/>
      <c r="N147" s="183"/>
      <c r="O147" s="183"/>
      <c r="P147" s="183"/>
      <c r="Q147" s="183"/>
      <c r="R147" s="183"/>
      <c r="S147" s="183"/>
      <c r="T147" s="184"/>
      <c r="AT147" s="178" t="s">
        <v>144</v>
      </c>
      <c r="AU147" s="178" t="s">
        <v>84</v>
      </c>
      <c r="AV147" s="11" t="s">
        <v>84</v>
      </c>
      <c r="AW147" s="11" t="s">
        <v>35</v>
      </c>
      <c r="AX147" s="11" t="s">
        <v>82</v>
      </c>
      <c r="AY147" s="178" t="s">
        <v>131</v>
      </c>
    </row>
    <row r="148" s="11" customFormat="1">
      <c r="B148" s="177"/>
      <c r="D148" s="173" t="s">
        <v>144</v>
      </c>
      <c r="F148" s="179" t="s">
        <v>932</v>
      </c>
      <c r="H148" s="180">
        <v>60.067999999999998</v>
      </c>
      <c r="I148" s="181"/>
      <c r="L148" s="177"/>
      <c r="M148" s="182"/>
      <c r="N148" s="183"/>
      <c r="O148" s="183"/>
      <c r="P148" s="183"/>
      <c r="Q148" s="183"/>
      <c r="R148" s="183"/>
      <c r="S148" s="183"/>
      <c r="T148" s="184"/>
      <c r="AT148" s="178" t="s">
        <v>144</v>
      </c>
      <c r="AU148" s="178" t="s">
        <v>84</v>
      </c>
      <c r="AV148" s="11" t="s">
        <v>84</v>
      </c>
      <c r="AW148" s="11" t="s">
        <v>4</v>
      </c>
      <c r="AX148" s="11" t="s">
        <v>82</v>
      </c>
      <c r="AY148" s="178" t="s">
        <v>131</v>
      </c>
    </row>
    <row r="149" s="1" customFormat="1" ht="20.4" customHeight="1">
      <c r="B149" s="160"/>
      <c r="C149" s="161" t="s">
        <v>231</v>
      </c>
      <c r="D149" s="161" t="s">
        <v>133</v>
      </c>
      <c r="E149" s="162" t="s">
        <v>238</v>
      </c>
      <c r="F149" s="163" t="s">
        <v>239</v>
      </c>
      <c r="G149" s="164" t="s">
        <v>214</v>
      </c>
      <c r="H149" s="165">
        <v>18.02</v>
      </c>
      <c r="I149" s="166"/>
      <c r="J149" s="167">
        <f>ROUND(I149*H149,2)</f>
        <v>0</v>
      </c>
      <c r="K149" s="163" t="s">
        <v>137</v>
      </c>
      <c r="L149" s="33"/>
      <c r="M149" s="168" t="s">
        <v>3</v>
      </c>
      <c r="N149" s="169" t="s">
        <v>45</v>
      </c>
      <c r="O149" s="63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AR149" s="15" t="s">
        <v>138</v>
      </c>
      <c r="AT149" s="15" t="s">
        <v>133</v>
      </c>
      <c r="AU149" s="15" t="s">
        <v>84</v>
      </c>
      <c r="AY149" s="15" t="s">
        <v>131</v>
      </c>
      <c r="BE149" s="172">
        <f>IF(N149="základní",J149,0)</f>
        <v>0</v>
      </c>
      <c r="BF149" s="172">
        <f>IF(N149="snížená",J149,0)</f>
        <v>0</v>
      </c>
      <c r="BG149" s="172">
        <f>IF(N149="zákl. přenesená",J149,0)</f>
        <v>0</v>
      </c>
      <c r="BH149" s="172">
        <f>IF(N149="sníž. přenesená",J149,0)</f>
        <v>0</v>
      </c>
      <c r="BI149" s="172">
        <f>IF(N149="nulová",J149,0)</f>
        <v>0</v>
      </c>
      <c r="BJ149" s="15" t="s">
        <v>82</v>
      </c>
      <c r="BK149" s="172">
        <f>ROUND(I149*H149,2)</f>
        <v>0</v>
      </c>
      <c r="BL149" s="15" t="s">
        <v>138</v>
      </c>
      <c r="BM149" s="15" t="s">
        <v>933</v>
      </c>
    </row>
    <row r="150" s="1" customFormat="1">
      <c r="B150" s="33"/>
      <c r="D150" s="173" t="s">
        <v>140</v>
      </c>
      <c r="F150" s="174" t="s">
        <v>241</v>
      </c>
      <c r="I150" s="106"/>
      <c r="L150" s="33"/>
      <c r="M150" s="175"/>
      <c r="N150" s="63"/>
      <c r="O150" s="63"/>
      <c r="P150" s="63"/>
      <c r="Q150" s="63"/>
      <c r="R150" s="63"/>
      <c r="S150" s="63"/>
      <c r="T150" s="64"/>
      <c r="AT150" s="15" t="s">
        <v>140</v>
      </c>
      <c r="AU150" s="15" t="s">
        <v>84</v>
      </c>
    </row>
    <row r="151" s="1" customFormat="1">
      <c r="B151" s="33"/>
      <c r="D151" s="173" t="s">
        <v>142</v>
      </c>
      <c r="F151" s="176" t="s">
        <v>225</v>
      </c>
      <c r="I151" s="106"/>
      <c r="L151" s="33"/>
      <c r="M151" s="175"/>
      <c r="N151" s="63"/>
      <c r="O151" s="63"/>
      <c r="P151" s="63"/>
      <c r="Q151" s="63"/>
      <c r="R151" s="63"/>
      <c r="S151" s="63"/>
      <c r="T151" s="64"/>
      <c r="AT151" s="15" t="s">
        <v>142</v>
      </c>
      <c r="AU151" s="15" t="s">
        <v>84</v>
      </c>
    </row>
    <row r="152" s="11" customFormat="1">
      <c r="B152" s="177"/>
      <c r="D152" s="173" t="s">
        <v>144</v>
      </c>
      <c r="E152" s="178" t="s">
        <v>3</v>
      </c>
      <c r="F152" s="179" t="s">
        <v>927</v>
      </c>
      <c r="H152" s="180">
        <v>150.16999999999999</v>
      </c>
      <c r="I152" s="181"/>
      <c r="L152" s="177"/>
      <c r="M152" s="182"/>
      <c r="N152" s="183"/>
      <c r="O152" s="183"/>
      <c r="P152" s="183"/>
      <c r="Q152" s="183"/>
      <c r="R152" s="183"/>
      <c r="S152" s="183"/>
      <c r="T152" s="184"/>
      <c r="AT152" s="178" t="s">
        <v>144</v>
      </c>
      <c r="AU152" s="178" t="s">
        <v>84</v>
      </c>
      <c r="AV152" s="11" t="s">
        <v>84</v>
      </c>
      <c r="AW152" s="11" t="s">
        <v>35</v>
      </c>
      <c r="AX152" s="11" t="s">
        <v>82</v>
      </c>
      <c r="AY152" s="178" t="s">
        <v>131</v>
      </c>
    </row>
    <row r="153" s="11" customFormat="1">
      <c r="B153" s="177"/>
      <c r="D153" s="173" t="s">
        <v>144</v>
      </c>
      <c r="F153" s="179" t="s">
        <v>934</v>
      </c>
      <c r="H153" s="180">
        <v>18.02</v>
      </c>
      <c r="I153" s="181"/>
      <c r="L153" s="177"/>
      <c r="M153" s="182"/>
      <c r="N153" s="183"/>
      <c r="O153" s="183"/>
      <c r="P153" s="183"/>
      <c r="Q153" s="183"/>
      <c r="R153" s="183"/>
      <c r="S153" s="183"/>
      <c r="T153" s="184"/>
      <c r="AT153" s="178" t="s">
        <v>144</v>
      </c>
      <c r="AU153" s="178" t="s">
        <v>84</v>
      </c>
      <c r="AV153" s="11" t="s">
        <v>84</v>
      </c>
      <c r="AW153" s="11" t="s">
        <v>4</v>
      </c>
      <c r="AX153" s="11" t="s">
        <v>82</v>
      </c>
      <c r="AY153" s="178" t="s">
        <v>131</v>
      </c>
    </row>
    <row r="154" s="1" customFormat="1" ht="20.4" customHeight="1">
      <c r="B154" s="160"/>
      <c r="C154" s="161" t="s">
        <v>237</v>
      </c>
      <c r="D154" s="161" t="s">
        <v>133</v>
      </c>
      <c r="E154" s="162" t="s">
        <v>244</v>
      </c>
      <c r="F154" s="163" t="s">
        <v>245</v>
      </c>
      <c r="G154" s="164" t="s">
        <v>214</v>
      </c>
      <c r="H154" s="165">
        <v>30.033999999999999</v>
      </c>
      <c r="I154" s="166"/>
      <c r="J154" s="167">
        <f>ROUND(I154*H154,2)</f>
        <v>0</v>
      </c>
      <c r="K154" s="163" t="s">
        <v>137</v>
      </c>
      <c r="L154" s="33"/>
      <c r="M154" s="168" t="s">
        <v>3</v>
      </c>
      <c r="N154" s="169" t="s">
        <v>45</v>
      </c>
      <c r="O154" s="63"/>
      <c r="P154" s="170">
        <f>O154*H154</f>
        <v>0</v>
      </c>
      <c r="Q154" s="170">
        <v>0.010460000000000001</v>
      </c>
      <c r="R154" s="170">
        <f>Q154*H154</f>
        <v>0.31415564000000001</v>
      </c>
      <c r="S154" s="170">
        <v>0</v>
      </c>
      <c r="T154" s="171">
        <f>S154*H154</f>
        <v>0</v>
      </c>
      <c r="AR154" s="15" t="s">
        <v>138</v>
      </c>
      <c r="AT154" s="15" t="s">
        <v>133</v>
      </c>
      <c r="AU154" s="15" t="s">
        <v>84</v>
      </c>
      <c r="AY154" s="15" t="s">
        <v>131</v>
      </c>
      <c r="BE154" s="172">
        <f>IF(N154="základní",J154,0)</f>
        <v>0</v>
      </c>
      <c r="BF154" s="172">
        <f>IF(N154="snížená",J154,0)</f>
        <v>0</v>
      </c>
      <c r="BG154" s="172">
        <f>IF(N154="zákl. přenesená",J154,0)</f>
        <v>0</v>
      </c>
      <c r="BH154" s="172">
        <f>IF(N154="sníž. přenesená",J154,0)</f>
        <v>0</v>
      </c>
      <c r="BI154" s="172">
        <f>IF(N154="nulová",J154,0)</f>
        <v>0</v>
      </c>
      <c r="BJ154" s="15" t="s">
        <v>82</v>
      </c>
      <c r="BK154" s="172">
        <f>ROUND(I154*H154,2)</f>
        <v>0</v>
      </c>
      <c r="BL154" s="15" t="s">
        <v>138</v>
      </c>
      <c r="BM154" s="15" t="s">
        <v>935</v>
      </c>
    </row>
    <row r="155" s="1" customFormat="1">
      <c r="B155" s="33"/>
      <c r="D155" s="173" t="s">
        <v>140</v>
      </c>
      <c r="F155" s="174" t="s">
        <v>247</v>
      </c>
      <c r="I155" s="106"/>
      <c r="L155" s="33"/>
      <c r="M155" s="175"/>
      <c r="N155" s="63"/>
      <c r="O155" s="63"/>
      <c r="P155" s="63"/>
      <c r="Q155" s="63"/>
      <c r="R155" s="63"/>
      <c r="S155" s="63"/>
      <c r="T155" s="64"/>
      <c r="AT155" s="15" t="s">
        <v>140</v>
      </c>
      <c r="AU155" s="15" t="s">
        <v>84</v>
      </c>
    </row>
    <row r="156" s="1" customFormat="1">
      <c r="B156" s="33"/>
      <c r="D156" s="173" t="s">
        <v>142</v>
      </c>
      <c r="F156" s="176" t="s">
        <v>225</v>
      </c>
      <c r="I156" s="106"/>
      <c r="L156" s="33"/>
      <c r="M156" s="175"/>
      <c r="N156" s="63"/>
      <c r="O156" s="63"/>
      <c r="P156" s="63"/>
      <c r="Q156" s="63"/>
      <c r="R156" s="63"/>
      <c r="S156" s="63"/>
      <c r="T156" s="64"/>
      <c r="AT156" s="15" t="s">
        <v>142</v>
      </c>
      <c r="AU156" s="15" t="s">
        <v>84</v>
      </c>
    </row>
    <row r="157" s="11" customFormat="1">
      <c r="B157" s="177"/>
      <c r="D157" s="173" t="s">
        <v>144</v>
      </c>
      <c r="E157" s="178" t="s">
        <v>3</v>
      </c>
      <c r="F157" s="179" t="s">
        <v>927</v>
      </c>
      <c r="H157" s="180">
        <v>150.16999999999999</v>
      </c>
      <c r="I157" s="181"/>
      <c r="L157" s="177"/>
      <c r="M157" s="182"/>
      <c r="N157" s="183"/>
      <c r="O157" s="183"/>
      <c r="P157" s="183"/>
      <c r="Q157" s="183"/>
      <c r="R157" s="183"/>
      <c r="S157" s="183"/>
      <c r="T157" s="184"/>
      <c r="AT157" s="178" t="s">
        <v>144</v>
      </c>
      <c r="AU157" s="178" t="s">
        <v>84</v>
      </c>
      <c r="AV157" s="11" t="s">
        <v>84</v>
      </c>
      <c r="AW157" s="11" t="s">
        <v>35</v>
      </c>
      <c r="AX157" s="11" t="s">
        <v>82</v>
      </c>
      <c r="AY157" s="178" t="s">
        <v>131</v>
      </c>
    </row>
    <row r="158" s="11" customFormat="1">
      <c r="B158" s="177"/>
      <c r="D158" s="173" t="s">
        <v>144</v>
      </c>
      <c r="F158" s="179" t="s">
        <v>936</v>
      </c>
      <c r="H158" s="180">
        <v>30.033999999999999</v>
      </c>
      <c r="I158" s="181"/>
      <c r="L158" s="177"/>
      <c r="M158" s="182"/>
      <c r="N158" s="183"/>
      <c r="O158" s="183"/>
      <c r="P158" s="183"/>
      <c r="Q158" s="183"/>
      <c r="R158" s="183"/>
      <c r="S158" s="183"/>
      <c r="T158" s="184"/>
      <c r="AT158" s="178" t="s">
        <v>144</v>
      </c>
      <c r="AU158" s="178" t="s">
        <v>84</v>
      </c>
      <c r="AV158" s="11" t="s">
        <v>84</v>
      </c>
      <c r="AW158" s="11" t="s">
        <v>4</v>
      </c>
      <c r="AX158" s="11" t="s">
        <v>82</v>
      </c>
      <c r="AY158" s="178" t="s">
        <v>131</v>
      </c>
    </row>
    <row r="159" s="1" customFormat="1" ht="20.4" customHeight="1">
      <c r="B159" s="160"/>
      <c r="C159" s="161" t="s">
        <v>243</v>
      </c>
      <c r="D159" s="161" t="s">
        <v>133</v>
      </c>
      <c r="E159" s="162" t="s">
        <v>250</v>
      </c>
      <c r="F159" s="163" t="s">
        <v>251</v>
      </c>
      <c r="G159" s="164" t="s">
        <v>214</v>
      </c>
      <c r="H159" s="165">
        <v>15.017</v>
      </c>
      <c r="I159" s="166"/>
      <c r="J159" s="167">
        <f>ROUND(I159*H159,2)</f>
        <v>0</v>
      </c>
      <c r="K159" s="163" t="s">
        <v>137</v>
      </c>
      <c r="L159" s="33"/>
      <c r="M159" s="168" t="s">
        <v>3</v>
      </c>
      <c r="N159" s="169" t="s">
        <v>45</v>
      </c>
      <c r="O159" s="63"/>
      <c r="P159" s="170">
        <f>O159*H159</f>
        <v>0</v>
      </c>
      <c r="Q159" s="170">
        <v>0.017049999999999999</v>
      </c>
      <c r="R159" s="170">
        <f>Q159*H159</f>
        <v>0.25603984999999996</v>
      </c>
      <c r="S159" s="170">
        <v>0</v>
      </c>
      <c r="T159" s="171">
        <f>S159*H159</f>
        <v>0</v>
      </c>
      <c r="AR159" s="15" t="s">
        <v>138</v>
      </c>
      <c r="AT159" s="15" t="s">
        <v>133</v>
      </c>
      <c r="AU159" s="15" t="s">
        <v>84</v>
      </c>
      <c r="AY159" s="15" t="s">
        <v>131</v>
      </c>
      <c r="BE159" s="172">
        <f>IF(N159="základní",J159,0)</f>
        <v>0</v>
      </c>
      <c r="BF159" s="172">
        <f>IF(N159="snížená",J159,0)</f>
        <v>0</v>
      </c>
      <c r="BG159" s="172">
        <f>IF(N159="zákl. přenesená",J159,0)</f>
        <v>0</v>
      </c>
      <c r="BH159" s="172">
        <f>IF(N159="sníž. přenesená",J159,0)</f>
        <v>0</v>
      </c>
      <c r="BI159" s="172">
        <f>IF(N159="nulová",J159,0)</f>
        <v>0</v>
      </c>
      <c r="BJ159" s="15" t="s">
        <v>82</v>
      </c>
      <c r="BK159" s="172">
        <f>ROUND(I159*H159,2)</f>
        <v>0</v>
      </c>
      <c r="BL159" s="15" t="s">
        <v>138</v>
      </c>
      <c r="BM159" s="15" t="s">
        <v>937</v>
      </c>
    </row>
    <row r="160" s="1" customFormat="1">
      <c r="B160" s="33"/>
      <c r="D160" s="173" t="s">
        <v>140</v>
      </c>
      <c r="F160" s="174" t="s">
        <v>253</v>
      </c>
      <c r="I160" s="106"/>
      <c r="L160" s="33"/>
      <c r="M160" s="175"/>
      <c r="N160" s="63"/>
      <c r="O160" s="63"/>
      <c r="P160" s="63"/>
      <c r="Q160" s="63"/>
      <c r="R160" s="63"/>
      <c r="S160" s="63"/>
      <c r="T160" s="64"/>
      <c r="AT160" s="15" t="s">
        <v>140</v>
      </c>
      <c r="AU160" s="15" t="s">
        <v>84</v>
      </c>
    </row>
    <row r="161" s="1" customFormat="1">
      <c r="B161" s="33"/>
      <c r="D161" s="173" t="s">
        <v>142</v>
      </c>
      <c r="F161" s="176" t="s">
        <v>225</v>
      </c>
      <c r="I161" s="106"/>
      <c r="L161" s="33"/>
      <c r="M161" s="175"/>
      <c r="N161" s="63"/>
      <c r="O161" s="63"/>
      <c r="P161" s="63"/>
      <c r="Q161" s="63"/>
      <c r="R161" s="63"/>
      <c r="S161" s="63"/>
      <c r="T161" s="64"/>
      <c r="AT161" s="15" t="s">
        <v>142</v>
      </c>
      <c r="AU161" s="15" t="s">
        <v>84</v>
      </c>
    </row>
    <row r="162" s="11" customFormat="1">
      <c r="B162" s="177"/>
      <c r="D162" s="173" t="s">
        <v>144</v>
      </c>
      <c r="E162" s="178" t="s">
        <v>3</v>
      </c>
      <c r="F162" s="179" t="s">
        <v>927</v>
      </c>
      <c r="H162" s="180">
        <v>150.16999999999999</v>
      </c>
      <c r="I162" s="181"/>
      <c r="L162" s="177"/>
      <c r="M162" s="182"/>
      <c r="N162" s="183"/>
      <c r="O162" s="183"/>
      <c r="P162" s="183"/>
      <c r="Q162" s="183"/>
      <c r="R162" s="183"/>
      <c r="S162" s="183"/>
      <c r="T162" s="184"/>
      <c r="AT162" s="178" t="s">
        <v>144</v>
      </c>
      <c r="AU162" s="178" t="s">
        <v>84</v>
      </c>
      <c r="AV162" s="11" t="s">
        <v>84</v>
      </c>
      <c r="AW162" s="11" t="s">
        <v>35</v>
      </c>
      <c r="AX162" s="11" t="s">
        <v>82</v>
      </c>
      <c r="AY162" s="178" t="s">
        <v>131</v>
      </c>
    </row>
    <row r="163" s="11" customFormat="1">
      <c r="B163" s="177"/>
      <c r="D163" s="173" t="s">
        <v>144</v>
      </c>
      <c r="F163" s="179" t="s">
        <v>938</v>
      </c>
      <c r="H163" s="180">
        <v>15.017</v>
      </c>
      <c r="I163" s="181"/>
      <c r="L163" s="177"/>
      <c r="M163" s="182"/>
      <c r="N163" s="183"/>
      <c r="O163" s="183"/>
      <c r="P163" s="183"/>
      <c r="Q163" s="183"/>
      <c r="R163" s="183"/>
      <c r="S163" s="183"/>
      <c r="T163" s="184"/>
      <c r="AT163" s="178" t="s">
        <v>144</v>
      </c>
      <c r="AU163" s="178" t="s">
        <v>84</v>
      </c>
      <c r="AV163" s="11" t="s">
        <v>84</v>
      </c>
      <c r="AW163" s="11" t="s">
        <v>4</v>
      </c>
      <c r="AX163" s="11" t="s">
        <v>82</v>
      </c>
      <c r="AY163" s="178" t="s">
        <v>131</v>
      </c>
    </row>
    <row r="164" s="1" customFormat="1" ht="20.4" customHeight="1">
      <c r="B164" s="160"/>
      <c r="C164" s="161" t="s">
        <v>249</v>
      </c>
      <c r="D164" s="161" t="s">
        <v>133</v>
      </c>
      <c r="E164" s="162" t="s">
        <v>256</v>
      </c>
      <c r="F164" s="163" t="s">
        <v>257</v>
      </c>
      <c r="G164" s="164" t="s">
        <v>136</v>
      </c>
      <c r="H164" s="165">
        <v>325</v>
      </c>
      <c r="I164" s="166"/>
      <c r="J164" s="167">
        <f>ROUND(I164*H164,2)</f>
        <v>0</v>
      </c>
      <c r="K164" s="163" t="s">
        <v>137</v>
      </c>
      <c r="L164" s="33"/>
      <c r="M164" s="168" t="s">
        <v>3</v>
      </c>
      <c r="N164" s="169" t="s">
        <v>45</v>
      </c>
      <c r="O164" s="63"/>
      <c r="P164" s="170">
        <f>O164*H164</f>
        <v>0</v>
      </c>
      <c r="Q164" s="170">
        <v>0.00084999999999999995</v>
      </c>
      <c r="R164" s="170">
        <f>Q164*H164</f>
        <v>0.27625</v>
      </c>
      <c r="S164" s="170">
        <v>0</v>
      </c>
      <c r="T164" s="171">
        <f>S164*H164</f>
        <v>0</v>
      </c>
      <c r="AR164" s="15" t="s">
        <v>138</v>
      </c>
      <c r="AT164" s="15" t="s">
        <v>133</v>
      </c>
      <c r="AU164" s="15" t="s">
        <v>84</v>
      </c>
      <c r="AY164" s="15" t="s">
        <v>131</v>
      </c>
      <c r="BE164" s="172">
        <f>IF(N164="základní",J164,0)</f>
        <v>0</v>
      </c>
      <c r="BF164" s="172">
        <f>IF(N164="snížená",J164,0)</f>
        <v>0</v>
      </c>
      <c r="BG164" s="172">
        <f>IF(N164="zákl. přenesená",J164,0)</f>
        <v>0</v>
      </c>
      <c r="BH164" s="172">
        <f>IF(N164="sníž. přenesená",J164,0)</f>
        <v>0</v>
      </c>
      <c r="BI164" s="172">
        <f>IF(N164="nulová",J164,0)</f>
        <v>0</v>
      </c>
      <c r="BJ164" s="15" t="s">
        <v>82</v>
      </c>
      <c r="BK164" s="172">
        <f>ROUND(I164*H164,2)</f>
        <v>0</v>
      </c>
      <c r="BL164" s="15" t="s">
        <v>138</v>
      </c>
      <c r="BM164" s="15" t="s">
        <v>939</v>
      </c>
    </row>
    <row r="165" s="1" customFormat="1">
      <c r="B165" s="33"/>
      <c r="D165" s="173" t="s">
        <v>140</v>
      </c>
      <c r="F165" s="174" t="s">
        <v>259</v>
      </c>
      <c r="I165" s="106"/>
      <c r="L165" s="33"/>
      <c r="M165" s="175"/>
      <c r="N165" s="63"/>
      <c r="O165" s="63"/>
      <c r="P165" s="63"/>
      <c r="Q165" s="63"/>
      <c r="R165" s="63"/>
      <c r="S165" s="63"/>
      <c r="T165" s="64"/>
      <c r="AT165" s="15" t="s">
        <v>140</v>
      </c>
      <c r="AU165" s="15" t="s">
        <v>84</v>
      </c>
    </row>
    <row r="166" s="1" customFormat="1">
      <c r="B166" s="33"/>
      <c r="D166" s="173" t="s">
        <v>142</v>
      </c>
      <c r="F166" s="176" t="s">
        <v>260</v>
      </c>
      <c r="I166" s="106"/>
      <c r="L166" s="33"/>
      <c r="M166" s="175"/>
      <c r="N166" s="63"/>
      <c r="O166" s="63"/>
      <c r="P166" s="63"/>
      <c r="Q166" s="63"/>
      <c r="R166" s="63"/>
      <c r="S166" s="63"/>
      <c r="T166" s="64"/>
      <c r="AT166" s="15" t="s">
        <v>142</v>
      </c>
      <c r="AU166" s="15" t="s">
        <v>84</v>
      </c>
    </row>
    <row r="167" s="11" customFormat="1">
      <c r="B167" s="177"/>
      <c r="D167" s="173" t="s">
        <v>144</v>
      </c>
      <c r="E167" s="178" t="s">
        <v>3</v>
      </c>
      <c r="F167" s="179" t="s">
        <v>940</v>
      </c>
      <c r="H167" s="180">
        <v>325</v>
      </c>
      <c r="I167" s="181"/>
      <c r="L167" s="177"/>
      <c r="M167" s="182"/>
      <c r="N167" s="183"/>
      <c r="O167" s="183"/>
      <c r="P167" s="183"/>
      <c r="Q167" s="183"/>
      <c r="R167" s="183"/>
      <c r="S167" s="183"/>
      <c r="T167" s="184"/>
      <c r="AT167" s="178" t="s">
        <v>144</v>
      </c>
      <c r="AU167" s="178" t="s">
        <v>84</v>
      </c>
      <c r="AV167" s="11" t="s">
        <v>84</v>
      </c>
      <c r="AW167" s="11" t="s">
        <v>35</v>
      </c>
      <c r="AX167" s="11" t="s">
        <v>82</v>
      </c>
      <c r="AY167" s="178" t="s">
        <v>131</v>
      </c>
    </row>
    <row r="168" s="1" customFormat="1" ht="20.4" customHeight="1">
      <c r="B168" s="160"/>
      <c r="C168" s="161" t="s">
        <v>255</v>
      </c>
      <c r="D168" s="161" t="s">
        <v>133</v>
      </c>
      <c r="E168" s="162" t="s">
        <v>262</v>
      </c>
      <c r="F168" s="163" t="s">
        <v>263</v>
      </c>
      <c r="G168" s="164" t="s">
        <v>136</v>
      </c>
      <c r="H168" s="165">
        <v>325</v>
      </c>
      <c r="I168" s="166"/>
      <c r="J168" s="167">
        <f>ROUND(I168*H168,2)</f>
        <v>0</v>
      </c>
      <c r="K168" s="163" t="s">
        <v>137</v>
      </c>
      <c r="L168" s="33"/>
      <c r="M168" s="168" t="s">
        <v>3</v>
      </c>
      <c r="N168" s="169" t="s">
        <v>45</v>
      </c>
      <c r="O168" s="63"/>
      <c r="P168" s="170">
        <f>O168*H168</f>
        <v>0</v>
      </c>
      <c r="Q168" s="170">
        <v>0</v>
      </c>
      <c r="R168" s="170">
        <f>Q168*H168</f>
        <v>0</v>
      </c>
      <c r="S168" s="170">
        <v>0</v>
      </c>
      <c r="T168" s="171">
        <f>S168*H168</f>
        <v>0</v>
      </c>
      <c r="AR168" s="15" t="s">
        <v>138</v>
      </c>
      <c r="AT168" s="15" t="s">
        <v>133</v>
      </c>
      <c r="AU168" s="15" t="s">
        <v>84</v>
      </c>
      <c r="AY168" s="15" t="s">
        <v>131</v>
      </c>
      <c r="BE168" s="172">
        <f>IF(N168="základní",J168,0)</f>
        <v>0</v>
      </c>
      <c r="BF168" s="172">
        <f>IF(N168="snížená",J168,0)</f>
        <v>0</v>
      </c>
      <c r="BG168" s="172">
        <f>IF(N168="zákl. přenesená",J168,0)</f>
        <v>0</v>
      </c>
      <c r="BH168" s="172">
        <f>IF(N168="sníž. přenesená",J168,0)</f>
        <v>0</v>
      </c>
      <c r="BI168" s="172">
        <f>IF(N168="nulová",J168,0)</f>
        <v>0</v>
      </c>
      <c r="BJ168" s="15" t="s">
        <v>82</v>
      </c>
      <c r="BK168" s="172">
        <f>ROUND(I168*H168,2)</f>
        <v>0</v>
      </c>
      <c r="BL168" s="15" t="s">
        <v>138</v>
      </c>
      <c r="BM168" s="15" t="s">
        <v>941</v>
      </c>
    </row>
    <row r="169" s="1" customFormat="1">
      <c r="B169" s="33"/>
      <c r="D169" s="173" t="s">
        <v>140</v>
      </c>
      <c r="F169" s="174" t="s">
        <v>265</v>
      </c>
      <c r="I169" s="106"/>
      <c r="L169" s="33"/>
      <c r="M169" s="175"/>
      <c r="N169" s="63"/>
      <c r="O169" s="63"/>
      <c r="P169" s="63"/>
      <c r="Q169" s="63"/>
      <c r="R169" s="63"/>
      <c r="S169" s="63"/>
      <c r="T169" s="64"/>
      <c r="AT169" s="15" t="s">
        <v>140</v>
      </c>
      <c r="AU169" s="15" t="s">
        <v>84</v>
      </c>
    </row>
    <row r="170" s="11" customFormat="1">
      <c r="B170" s="177"/>
      <c r="D170" s="173" t="s">
        <v>144</v>
      </c>
      <c r="E170" s="178" t="s">
        <v>3</v>
      </c>
      <c r="F170" s="179" t="s">
        <v>940</v>
      </c>
      <c r="H170" s="180">
        <v>325</v>
      </c>
      <c r="I170" s="181"/>
      <c r="L170" s="177"/>
      <c r="M170" s="182"/>
      <c r="N170" s="183"/>
      <c r="O170" s="183"/>
      <c r="P170" s="183"/>
      <c r="Q170" s="183"/>
      <c r="R170" s="183"/>
      <c r="S170" s="183"/>
      <c r="T170" s="184"/>
      <c r="AT170" s="178" t="s">
        <v>144</v>
      </c>
      <c r="AU170" s="178" t="s">
        <v>84</v>
      </c>
      <c r="AV170" s="11" t="s">
        <v>84</v>
      </c>
      <c r="AW170" s="11" t="s">
        <v>35</v>
      </c>
      <c r="AX170" s="11" t="s">
        <v>82</v>
      </c>
      <c r="AY170" s="178" t="s">
        <v>131</v>
      </c>
    </row>
    <row r="171" s="1" customFormat="1" ht="20.4" customHeight="1">
      <c r="B171" s="160"/>
      <c r="C171" s="161" t="s">
        <v>8</v>
      </c>
      <c r="D171" s="161" t="s">
        <v>133</v>
      </c>
      <c r="E171" s="162" t="s">
        <v>267</v>
      </c>
      <c r="F171" s="163" t="s">
        <v>268</v>
      </c>
      <c r="G171" s="164" t="s">
        <v>214</v>
      </c>
      <c r="H171" s="165">
        <v>52.560000000000002</v>
      </c>
      <c r="I171" s="166"/>
      <c r="J171" s="167">
        <f>ROUND(I171*H171,2)</f>
        <v>0</v>
      </c>
      <c r="K171" s="163" t="s">
        <v>137</v>
      </c>
      <c r="L171" s="33"/>
      <c r="M171" s="168" t="s">
        <v>3</v>
      </c>
      <c r="N171" s="169" t="s">
        <v>45</v>
      </c>
      <c r="O171" s="63"/>
      <c r="P171" s="170">
        <f>O171*H171</f>
        <v>0</v>
      </c>
      <c r="Q171" s="170">
        <v>0</v>
      </c>
      <c r="R171" s="170">
        <f>Q171*H171</f>
        <v>0</v>
      </c>
      <c r="S171" s="170">
        <v>0</v>
      </c>
      <c r="T171" s="171">
        <f>S171*H171</f>
        <v>0</v>
      </c>
      <c r="AR171" s="15" t="s">
        <v>138</v>
      </c>
      <c r="AT171" s="15" t="s">
        <v>133</v>
      </c>
      <c r="AU171" s="15" t="s">
        <v>84</v>
      </c>
      <c r="AY171" s="15" t="s">
        <v>131</v>
      </c>
      <c r="BE171" s="172">
        <f>IF(N171="základní",J171,0)</f>
        <v>0</v>
      </c>
      <c r="BF171" s="172">
        <f>IF(N171="snížená",J171,0)</f>
        <v>0</v>
      </c>
      <c r="BG171" s="172">
        <f>IF(N171="zákl. přenesená",J171,0)</f>
        <v>0</v>
      </c>
      <c r="BH171" s="172">
        <f>IF(N171="sníž. přenesená",J171,0)</f>
        <v>0</v>
      </c>
      <c r="BI171" s="172">
        <f>IF(N171="nulová",J171,0)</f>
        <v>0</v>
      </c>
      <c r="BJ171" s="15" t="s">
        <v>82</v>
      </c>
      <c r="BK171" s="172">
        <f>ROUND(I171*H171,2)</f>
        <v>0</v>
      </c>
      <c r="BL171" s="15" t="s">
        <v>138</v>
      </c>
      <c r="BM171" s="15" t="s">
        <v>942</v>
      </c>
    </row>
    <row r="172" s="1" customFormat="1">
      <c r="B172" s="33"/>
      <c r="D172" s="173" t="s">
        <v>140</v>
      </c>
      <c r="F172" s="174" t="s">
        <v>270</v>
      </c>
      <c r="I172" s="106"/>
      <c r="L172" s="33"/>
      <c r="M172" s="175"/>
      <c r="N172" s="63"/>
      <c r="O172" s="63"/>
      <c r="P172" s="63"/>
      <c r="Q172" s="63"/>
      <c r="R172" s="63"/>
      <c r="S172" s="63"/>
      <c r="T172" s="64"/>
      <c r="AT172" s="15" t="s">
        <v>140</v>
      </c>
      <c r="AU172" s="15" t="s">
        <v>84</v>
      </c>
    </row>
    <row r="173" s="1" customFormat="1">
      <c r="B173" s="33"/>
      <c r="D173" s="173" t="s">
        <v>142</v>
      </c>
      <c r="F173" s="176" t="s">
        <v>271</v>
      </c>
      <c r="I173" s="106"/>
      <c r="L173" s="33"/>
      <c r="M173" s="175"/>
      <c r="N173" s="63"/>
      <c r="O173" s="63"/>
      <c r="P173" s="63"/>
      <c r="Q173" s="63"/>
      <c r="R173" s="63"/>
      <c r="S173" s="63"/>
      <c r="T173" s="64"/>
      <c r="AT173" s="15" t="s">
        <v>142</v>
      </c>
      <c r="AU173" s="15" t="s">
        <v>84</v>
      </c>
    </row>
    <row r="174" s="11" customFormat="1">
      <c r="B174" s="177"/>
      <c r="D174" s="173" t="s">
        <v>144</v>
      </c>
      <c r="E174" s="178" t="s">
        <v>3</v>
      </c>
      <c r="F174" s="179" t="s">
        <v>927</v>
      </c>
      <c r="H174" s="180">
        <v>150.16999999999999</v>
      </c>
      <c r="I174" s="181"/>
      <c r="L174" s="177"/>
      <c r="M174" s="182"/>
      <c r="N174" s="183"/>
      <c r="O174" s="183"/>
      <c r="P174" s="183"/>
      <c r="Q174" s="183"/>
      <c r="R174" s="183"/>
      <c r="S174" s="183"/>
      <c r="T174" s="184"/>
      <c r="AT174" s="178" t="s">
        <v>144</v>
      </c>
      <c r="AU174" s="178" t="s">
        <v>84</v>
      </c>
      <c r="AV174" s="11" t="s">
        <v>84</v>
      </c>
      <c r="AW174" s="11" t="s">
        <v>35</v>
      </c>
      <c r="AX174" s="11" t="s">
        <v>82</v>
      </c>
      <c r="AY174" s="178" t="s">
        <v>131</v>
      </c>
    </row>
    <row r="175" s="11" customFormat="1">
      <c r="B175" s="177"/>
      <c r="D175" s="173" t="s">
        <v>144</v>
      </c>
      <c r="F175" s="179" t="s">
        <v>943</v>
      </c>
      <c r="H175" s="180">
        <v>52.560000000000002</v>
      </c>
      <c r="I175" s="181"/>
      <c r="L175" s="177"/>
      <c r="M175" s="182"/>
      <c r="N175" s="183"/>
      <c r="O175" s="183"/>
      <c r="P175" s="183"/>
      <c r="Q175" s="183"/>
      <c r="R175" s="183"/>
      <c r="S175" s="183"/>
      <c r="T175" s="184"/>
      <c r="AT175" s="178" t="s">
        <v>144</v>
      </c>
      <c r="AU175" s="178" t="s">
        <v>84</v>
      </c>
      <c r="AV175" s="11" t="s">
        <v>84</v>
      </c>
      <c r="AW175" s="11" t="s">
        <v>4</v>
      </c>
      <c r="AX175" s="11" t="s">
        <v>82</v>
      </c>
      <c r="AY175" s="178" t="s">
        <v>131</v>
      </c>
    </row>
    <row r="176" s="1" customFormat="1" ht="20.4" customHeight="1">
      <c r="B176" s="160"/>
      <c r="C176" s="161" t="s">
        <v>266</v>
      </c>
      <c r="D176" s="161" t="s">
        <v>133</v>
      </c>
      <c r="E176" s="162" t="s">
        <v>274</v>
      </c>
      <c r="F176" s="163" t="s">
        <v>275</v>
      </c>
      <c r="G176" s="164" t="s">
        <v>214</v>
      </c>
      <c r="H176" s="165">
        <v>22.526</v>
      </c>
      <c r="I176" s="166"/>
      <c r="J176" s="167">
        <f>ROUND(I176*H176,2)</f>
        <v>0</v>
      </c>
      <c r="K176" s="163" t="s">
        <v>137</v>
      </c>
      <c r="L176" s="33"/>
      <c r="M176" s="168" t="s">
        <v>3</v>
      </c>
      <c r="N176" s="169" t="s">
        <v>45</v>
      </c>
      <c r="O176" s="63"/>
      <c r="P176" s="170">
        <f>O176*H176</f>
        <v>0</v>
      </c>
      <c r="Q176" s="170">
        <v>0</v>
      </c>
      <c r="R176" s="170">
        <f>Q176*H176</f>
        <v>0</v>
      </c>
      <c r="S176" s="170">
        <v>0</v>
      </c>
      <c r="T176" s="171">
        <f>S176*H176</f>
        <v>0</v>
      </c>
      <c r="AR176" s="15" t="s">
        <v>138</v>
      </c>
      <c r="AT176" s="15" t="s">
        <v>133</v>
      </c>
      <c r="AU176" s="15" t="s">
        <v>84</v>
      </c>
      <c r="AY176" s="15" t="s">
        <v>131</v>
      </c>
      <c r="BE176" s="172">
        <f>IF(N176="základní",J176,0)</f>
        <v>0</v>
      </c>
      <c r="BF176" s="172">
        <f>IF(N176="snížená",J176,0)</f>
        <v>0</v>
      </c>
      <c r="BG176" s="172">
        <f>IF(N176="zákl. přenesená",J176,0)</f>
        <v>0</v>
      </c>
      <c r="BH176" s="172">
        <f>IF(N176="sníž. přenesená",J176,0)</f>
        <v>0</v>
      </c>
      <c r="BI176" s="172">
        <f>IF(N176="nulová",J176,0)</f>
        <v>0</v>
      </c>
      <c r="BJ176" s="15" t="s">
        <v>82</v>
      </c>
      <c r="BK176" s="172">
        <f>ROUND(I176*H176,2)</f>
        <v>0</v>
      </c>
      <c r="BL176" s="15" t="s">
        <v>138</v>
      </c>
      <c r="BM176" s="15" t="s">
        <v>944</v>
      </c>
    </row>
    <row r="177" s="1" customFormat="1">
      <c r="B177" s="33"/>
      <c r="D177" s="173" t="s">
        <v>140</v>
      </c>
      <c r="F177" s="174" t="s">
        <v>277</v>
      </c>
      <c r="I177" s="106"/>
      <c r="L177" s="33"/>
      <c r="M177" s="175"/>
      <c r="N177" s="63"/>
      <c r="O177" s="63"/>
      <c r="P177" s="63"/>
      <c r="Q177" s="63"/>
      <c r="R177" s="63"/>
      <c r="S177" s="63"/>
      <c r="T177" s="64"/>
      <c r="AT177" s="15" t="s">
        <v>140</v>
      </c>
      <c r="AU177" s="15" t="s">
        <v>84</v>
      </c>
    </row>
    <row r="178" s="1" customFormat="1">
      <c r="B178" s="33"/>
      <c r="D178" s="173" t="s">
        <v>142</v>
      </c>
      <c r="F178" s="176" t="s">
        <v>271</v>
      </c>
      <c r="I178" s="106"/>
      <c r="L178" s="33"/>
      <c r="M178" s="175"/>
      <c r="N178" s="63"/>
      <c r="O178" s="63"/>
      <c r="P178" s="63"/>
      <c r="Q178" s="63"/>
      <c r="R178" s="63"/>
      <c r="S178" s="63"/>
      <c r="T178" s="64"/>
      <c r="AT178" s="15" t="s">
        <v>142</v>
      </c>
      <c r="AU178" s="15" t="s">
        <v>84</v>
      </c>
    </row>
    <row r="179" s="11" customFormat="1">
      <c r="B179" s="177"/>
      <c r="D179" s="173" t="s">
        <v>144</v>
      </c>
      <c r="E179" s="178" t="s">
        <v>3</v>
      </c>
      <c r="F179" s="179" t="s">
        <v>927</v>
      </c>
      <c r="H179" s="180">
        <v>150.16999999999999</v>
      </c>
      <c r="I179" s="181"/>
      <c r="L179" s="177"/>
      <c r="M179" s="182"/>
      <c r="N179" s="183"/>
      <c r="O179" s="183"/>
      <c r="P179" s="183"/>
      <c r="Q179" s="183"/>
      <c r="R179" s="183"/>
      <c r="S179" s="183"/>
      <c r="T179" s="184"/>
      <c r="AT179" s="178" t="s">
        <v>144</v>
      </c>
      <c r="AU179" s="178" t="s">
        <v>84</v>
      </c>
      <c r="AV179" s="11" t="s">
        <v>84</v>
      </c>
      <c r="AW179" s="11" t="s">
        <v>35</v>
      </c>
      <c r="AX179" s="11" t="s">
        <v>82</v>
      </c>
      <c r="AY179" s="178" t="s">
        <v>131</v>
      </c>
    </row>
    <row r="180" s="11" customFormat="1">
      <c r="B180" s="177"/>
      <c r="D180" s="173" t="s">
        <v>144</v>
      </c>
      <c r="F180" s="179" t="s">
        <v>945</v>
      </c>
      <c r="H180" s="180">
        <v>22.526</v>
      </c>
      <c r="I180" s="181"/>
      <c r="L180" s="177"/>
      <c r="M180" s="182"/>
      <c r="N180" s="183"/>
      <c r="O180" s="183"/>
      <c r="P180" s="183"/>
      <c r="Q180" s="183"/>
      <c r="R180" s="183"/>
      <c r="S180" s="183"/>
      <c r="T180" s="184"/>
      <c r="AT180" s="178" t="s">
        <v>144</v>
      </c>
      <c r="AU180" s="178" t="s">
        <v>84</v>
      </c>
      <c r="AV180" s="11" t="s">
        <v>84</v>
      </c>
      <c r="AW180" s="11" t="s">
        <v>4</v>
      </c>
      <c r="AX180" s="11" t="s">
        <v>82</v>
      </c>
      <c r="AY180" s="178" t="s">
        <v>131</v>
      </c>
    </row>
    <row r="181" s="1" customFormat="1" ht="20.4" customHeight="1">
      <c r="B181" s="160"/>
      <c r="C181" s="161" t="s">
        <v>273</v>
      </c>
      <c r="D181" s="161" t="s">
        <v>133</v>
      </c>
      <c r="E181" s="162" t="s">
        <v>280</v>
      </c>
      <c r="F181" s="163" t="s">
        <v>281</v>
      </c>
      <c r="G181" s="164" t="s">
        <v>214</v>
      </c>
      <c r="H181" s="165">
        <v>61.401000000000003</v>
      </c>
      <c r="I181" s="166"/>
      <c r="J181" s="167">
        <f>ROUND(I181*H181,2)</f>
        <v>0</v>
      </c>
      <c r="K181" s="163" t="s">
        <v>137</v>
      </c>
      <c r="L181" s="33"/>
      <c r="M181" s="168" t="s">
        <v>3</v>
      </c>
      <c r="N181" s="169" t="s">
        <v>45</v>
      </c>
      <c r="O181" s="63"/>
      <c r="P181" s="170">
        <f>O181*H181</f>
        <v>0</v>
      </c>
      <c r="Q181" s="170">
        <v>0</v>
      </c>
      <c r="R181" s="170">
        <f>Q181*H181</f>
        <v>0</v>
      </c>
      <c r="S181" s="170">
        <v>0</v>
      </c>
      <c r="T181" s="171">
        <f>S181*H181</f>
        <v>0</v>
      </c>
      <c r="AR181" s="15" t="s">
        <v>138</v>
      </c>
      <c r="AT181" s="15" t="s">
        <v>133</v>
      </c>
      <c r="AU181" s="15" t="s">
        <v>84</v>
      </c>
      <c r="AY181" s="15" t="s">
        <v>131</v>
      </c>
      <c r="BE181" s="172">
        <f>IF(N181="základní",J181,0)</f>
        <v>0</v>
      </c>
      <c r="BF181" s="172">
        <f>IF(N181="snížená",J181,0)</f>
        <v>0</v>
      </c>
      <c r="BG181" s="172">
        <f>IF(N181="zákl. přenesená",J181,0)</f>
        <v>0</v>
      </c>
      <c r="BH181" s="172">
        <f>IF(N181="sníž. přenesená",J181,0)</f>
        <v>0</v>
      </c>
      <c r="BI181" s="172">
        <f>IF(N181="nulová",J181,0)</f>
        <v>0</v>
      </c>
      <c r="BJ181" s="15" t="s">
        <v>82</v>
      </c>
      <c r="BK181" s="172">
        <f>ROUND(I181*H181,2)</f>
        <v>0</v>
      </c>
      <c r="BL181" s="15" t="s">
        <v>138</v>
      </c>
      <c r="BM181" s="15" t="s">
        <v>946</v>
      </c>
    </row>
    <row r="182" s="1" customFormat="1">
      <c r="B182" s="33"/>
      <c r="D182" s="173" t="s">
        <v>140</v>
      </c>
      <c r="F182" s="174" t="s">
        <v>283</v>
      </c>
      <c r="I182" s="106"/>
      <c r="L182" s="33"/>
      <c r="M182" s="175"/>
      <c r="N182" s="63"/>
      <c r="O182" s="63"/>
      <c r="P182" s="63"/>
      <c r="Q182" s="63"/>
      <c r="R182" s="63"/>
      <c r="S182" s="63"/>
      <c r="T182" s="64"/>
      <c r="AT182" s="15" t="s">
        <v>140</v>
      </c>
      <c r="AU182" s="15" t="s">
        <v>84</v>
      </c>
    </row>
    <row r="183" s="1" customFormat="1">
      <c r="B183" s="33"/>
      <c r="D183" s="173" t="s">
        <v>142</v>
      </c>
      <c r="F183" s="176" t="s">
        <v>284</v>
      </c>
      <c r="I183" s="106"/>
      <c r="L183" s="33"/>
      <c r="M183" s="175"/>
      <c r="N183" s="63"/>
      <c r="O183" s="63"/>
      <c r="P183" s="63"/>
      <c r="Q183" s="63"/>
      <c r="R183" s="63"/>
      <c r="S183" s="63"/>
      <c r="T183" s="64"/>
      <c r="AT183" s="15" t="s">
        <v>142</v>
      </c>
      <c r="AU183" s="15" t="s">
        <v>84</v>
      </c>
    </row>
    <row r="184" s="11" customFormat="1">
      <c r="B184" s="177"/>
      <c r="D184" s="173" t="s">
        <v>144</v>
      </c>
      <c r="E184" s="178" t="s">
        <v>3</v>
      </c>
      <c r="F184" s="179" t="s">
        <v>947</v>
      </c>
      <c r="H184" s="180">
        <v>80.275000000000006</v>
      </c>
      <c r="I184" s="181"/>
      <c r="L184" s="177"/>
      <c r="M184" s="182"/>
      <c r="N184" s="183"/>
      <c r="O184" s="183"/>
      <c r="P184" s="183"/>
      <c r="Q184" s="183"/>
      <c r="R184" s="183"/>
      <c r="S184" s="183"/>
      <c r="T184" s="184"/>
      <c r="AT184" s="178" t="s">
        <v>144</v>
      </c>
      <c r="AU184" s="178" t="s">
        <v>84</v>
      </c>
      <c r="AV184" s="11" t="s">
        <v>84</v>
      </c>
      <c r="AW184" s="11" t="s">
        <v>35</v>
      </c>
      <c r="AX184" s="11" t="s">
        <v>74</v>
      </c>
      <c r="AY184" s="178" t="s">
        <v>131</v>
      </c>
    </row>
    <row r="185" s="11" customFormat="1">
      <c r="B185" s="177"/>
      <c r="D185" s="173" t="s">
        <v>144</v>
      </c>
      <c r="E185" s="178" t="s">
        <v>3</v>
      </c>
      <c r="F185" s="179" t="s">
        <v>948</v>
      </c>
      <c r="H185" s="180">
        <v>6.766</v>
      </c>
      <c r="I185" s="181"/>
      <c r="L185" s="177"/>
      <c r="M185" s="182"/>
      <c r="N185" s="183"/>
      <c r="O185" s="183"/>
      <c r="P185" s="183"/>
      <c r="Q185" s="183"/>
      <c r="R185" s="183"/>
      <c r="S185" s="183"/>
      <c r="T185" s="184"/>
      <c r="AT185" s="178" t="s">
        <v>144</v>
      </c>
      <c r="AU185" s="178" t="s">
        <v>84</v>
      </c>
      <c r="AV185" s="11" t="s">
        <v>84</v>
      </c>
      <c r="AW185" s="11" t="s">
        <v>35</v>
      </c>
      <c r="AX185" s="11" t="s">
        <v>74</v>
      </c>
      <c r="AY185" s="178" t="s">
        <v>131</v>
      </c>
    </row>
    <row r="186" s="11" customFormat="1">
      <c r="B186" s="177"/>
      <c r="D186" s="173" t="s">
        <v>144</v>
      </c>
      <c r="E186" s="178" t="s">
        <v>3</v>
      </c>
      <c r="F186" s="179" t="s">
        <v>949</v>
      </c>
      <c r="H186" s="180">
        <v>0.67500000000000004</v>
      </c>
      <c r="I186" s="181"/>
      <c r="L186" s="177"/>
      <c r="M186" s="182"/>
      <c r="N186" s="183"/>
      <c r="O186" s="183"/>
      <c r="P186" s="183"/>
      <c r="Q186" s="183"/>
      <c r="R186" s="183"/>
      <c r="S186" s="183"/>
      <c r="T186" s="184"/>
      <c r="AT186" s="178" t="s">
        <v>144</v>
      </c>
      <c r="AU186" s="178" t="s">
        <v>84</v>
      </c>
      <c r="AV186" s="11" t="s">
        <v>84</v>
      </c>
      <c r="AW186" s="11" t="s">
        <v>35</v>
      </c>
      <c r="AX186" s="11" t="s">
        <v>74</v>
      </c>
      <c r="AY186" s="178" t="s">
        <v>131</v>
      </c>
    </row>
    <row r="187" s="11" customFormat="1">
      <c r="B187" s="177"/>
      <c r="D187" s="173" t="s">
        <v>144</v>
      </c>
      <c r="F187" s="179" t="s">
        <v>950</v>
      </c>
      <c r="H187" s="180">
        <v>61.401000000000003</v>
      </c>
      <c r="I187" s="181"/>
      <c r="L187" s="177"/>
      <c r="M187" s="182"/>
      <c r="N187" s="183"/>
      <c r="O187" s="183"/>
      <c r="P187" s="183"/>
      <c r="Q187" s="183"/>
      <c r="R187" s="183"/>
      <c r="S187" s="183"/>
      <c r="T187" s="184"/>
      <c r="AT187" s="178" t="s">
        <v>144</v>
      </c>
      <c r="AU187" s="178" t="s">
        <v>84</v>
      </c>
      <c r="AV187" s="11" t="s">
        <v>84</v>
      </c>
      <c r="AW187" s="11" t="s">
        <v>4</v>
      </c>
      <c r="AX187" s="11" t="s">
        <v>82</v>
      </c>
      <c r="AY187" s="178" t="s">
        <v>131</v>
      </c>
    </row>
    <row r="188" s="1" customFormat="1" ht="20.4" customHeight="1">
      <c r="B188" s="160"/>
      <c r="C188" s="161" t="s">
        <v>279</v>
      </c>
      <c r="D188" s="161" t="s">
        <v>133</v>
      </c>
      <c r="E188" s="162" t="s">
        <v>289</v>
      </c>
      <c r="F188" s="163" t="s">
        <v>290</v>
      </c>
      <c r="G188" s="164" t="s">
        <v>214</v>
      </c>
      <c r="H188" s="165">
        <v>26.315000000000001</v>
      </c>
      <c r="I188" s="166"/>
      <c r="J188" s="167">
        <f>ROUND(I188*H188,2)</f>
        <v>0</v>
      </c>
      <c r="K188" s="163" t="s">
        <v>137</v>
      </c>
      <c r="L188" s="33"/>
      <c r="M188" s="168" t="s">
        <v>3</v>
      </c>
      <c r="N188" s="169" t="s">
        <v>45</v>
      </c>
      <c r="O188" s="63"/>
      <c r="P188" s="170">
        <f>O188*H188</f>
        <v>0</v>
      </c>
      <c r="Q188" s="170">
        <v>0</v>
      </c>
      <c r="R188" s="170">
        <f>Q188*H188</f>
        <v>0</v>
      </c>
      <c r="S188" s="170">
        <v>0</v>
      </c>
      <c r="T188" s="171">
        <f>S188*H188</f>
        <v>0</v>
      </c>
      <c r="AR188" s="15" t="s">
        <v>138</v>
      </c>
      <c r="AT188" s="15" t="s">
        <v>133</v>
      </c>
      <c r="AU188" s="15" t="s">
        <v>84</v>
      </c>
      <c r="AY188" s="15" t="s">
        <v>131</v>
      </c>
      <c r="BE188" s="172">
        <f>IF(N188="základní",J188,0)</f>
        <v>0</v>
      </c>
      <c r="BF188" s="172">
        <f>IF(N188="snížená",J188,0)</f>
        <v>0</v>
      </c>
      <c r="BG188" s="172">
        <f>IF(N188="zákl. přenesená",J188,0)</f>
        <v>0</v>
      </c>
      <c r="BH188" s="172">
        <f>IF(N188="sníž. přenesená",J188,0)</f>
        <v>0</v>
      </c>
      <c r="BI188" s="172">
        <f>IF(N188="nulová",J188,0)</f>
        <v>0</v>
      </c>
      <c r="BJ188" s="15" t="s">
        <v>82</v>
      </c>
      <c r="BK188" s="172">
        <f>ROUND(I188*H188,2)</f>
        <v>0</v>
      </c>
      <c r="BL188" s="15" t="s">
        <v>138</v>
      </c>
      <c r="BM188" s="15" t="s">
        <v>951</v>
      </c>
    </row>
    <row r="189" s="1" customFormat="1">
      <c r="B189" s="33"/>
      <c r="D189" s="173" t="s">
        <v>140</v>
      </c>
      <c r="F189" s="174" t="s">
        <v>292</v>
      </c>
      <c r="I189" s="106"/>
      <c r="L189" s="33"/>
      <c r="M189" s="175"/>
      <c r="N189" s="63"/>
      <c r="O189" s="63"/>
      <c r="P189" s="63"/>
      <c r="Q189" s="63"/>
      <c r="R189" s="63"/>
      <c r="S189" s="63"/>
      <c r="T189" s="64"/>
      <c r="AT189" s="15" t="s">
        <v>140</v>
      </c>
      <c r="AU189" s="15" t="s">
        <v>84</v>
      </c>
    </row>
    <row r="190" s="1" customFormat="1">
      <c r="B190" s="33"/>
      <c r="D190" s="173" t="s">
        <v>142</v>
      </c>
      <c r="F190" s="176" t="s">
        <v>284</v>
      </c>
      <c r="I190" s="106"/>
      <c r="L190" s="33"/>
      <c r="M190" s="175"/>
      <c r="N190" s="63"/>
      <c r="O190" s="63"/>
      <c r="P190" s="63"/>
      <c r="Q190" s="63"/>
      <c r="R190" s="63"/>
      <c r="S190" s="63"/>
      <c r="T190" s="64"/>
      <c r="AT190" s="15" t="s">
        <v>142</v>
      </c>
      <c r="AU190" s="15" t="s">
        <v>84</v>
      </c>
    </row>
    <row r="191" s="11" customFormat="1">
      <c r="B191" s="177"/>
      <c r="D191" s="173" t="s">
        <v>144</v>
      </c>
      <c r="E191" s="178" t="s">
        <v>3</v>
      </c>
      <c r="F191" s="179" t="s">
        <v>947</v>
      </c>
      <c r="H191" s="180">
        <v>80.275000000000006</v>
      </c>
      <c r="I191" s="181"/>
      <c r="L191" s="177"/>
      <c r="M191" s="182"/>
      <c r="N191" s="183"/>
      <c r="O191" s="183"/>
      <c r="P191" s="183"/>
      <c r="Q191" s="183"/>
      <c r="R191" s="183"/>
      <c r="S191" s="183"/>
      <c r="T191" s="184"/>
      <c r="AT191" s="178" t="s">
        <v>144</v>
      </c>
      <c r="AU191" s="178" t="s">
        <v>84</v>
      </c>
      <c r="AV191" s="11" t="s">
        <v>84</v>
      </c>
      <c r="AW191" s="11" t="s">
        <v>35</v>
      </c>
      <c r="AX191" s="11" t="s">
        <v>74</v>
      </c>
      <c r="AY191" s="178" t="s">
        <v>131</v>
      </c>
    </row>
    <row r="192" s="11" customFormat="1">
      <c r="B192" s="177"/>
      <c r="D192" s="173" t="s">
        <v>144</v>
      </c>
      <c r="E192" s="178" t="s">
        <v>3</v>
      </c>
      <c r="F192" s="179" t="s">
        <v>948</v>
      </c>
      <c r="H192" s="180">
        <v>6.766</v>
      </c>
      <c r="I192" s="181"/>
      <c r="L192" s="177"/>
      <c r="M192" s="182"/>
      <c r="N192" s="183"/>
      <c r="O192" s="183"/>
      <c r="P192" s="183"/>
      <c r="Q192" s="183"/>
      <c r="R192" s="183"/>
      <c r="S192" s="183"/>
      <c r="T192" s="184"/>
      <c r="AT192" s="178" t="s">
        <v>144</v>
      </c>
      <c r="AU192" s="178" t="s">
        <v>84</v>
      </c>
      <c r="AV192" s="11" t="s">
        <v>84</v>
      </c>
      <c r="AW192" s="11" t="s">
        <v>35</v>
      </c>
      <c r="AX192" s="11" t="s">
        <v>74</v>
      </c>
      <c r="AY192" s="178" t="s">
        <v>131</v>
      </c>
    </row>
    <row r="193" s="11" customFormat="1">
      <c r="B193" s="177"/>
      <c r="D193" s="173" t="s">
        <v>144</v>
      </c>
      <c r="E193" s="178" t="s">
        <v>3</v>
      </c>
      <c r="F193" s="179" t="s">
        <v>949</v>
      </c>
      <c r="H193" s="180">
        <v>0.67500000000000004</v>
      </c>
      <c r="I193" s="181"/>
      <c r="L193" s="177"/>
      <c r="M193" s="182"/>
      <c r="N193" s="183"/>
      <c r="O193" s="183"/>
      <c r="P193" s="183"/>
      <c r="Q193" s="183"/>
      <c r="R193" s="183"/>
      <c r="S193" s="183"/>
      <c r="T193" s="184"/>
      <c r="AT193" s="178" t="s">
        <v>144</v>
      </c>
      <c r="AU193" s="178" t="s">
        <v>84</v>
      </c>
      <c r="AV193" s="11" t="s">
        <v>84</v>
      </c>
      <c r="AW193" s="11" t="s">
        <v>35</v>
      </c>
      <c r="AX193" s="11" t="s">
        <v>74</v>
      </c>
      <c r="AY193" s="178" t="s">
        <v>131</v>
      </c>
    </row>
    <row r="194" s="11" customFormat="1">
      <c r="B194" s="177"/>
      <c r="D194" s="173" t="s">
        <v>144</v>
      </c>
      <c r="F194" s="179" t="s">
        <v>952</v>
      </c>
      <c r="H194" s="180">
        <v>26.315000000000001</v>
      </c>
      <c r="I194" s="181"/>
      <c r="L194" s="177"/>
      <c r="M194" s="182"/>
      <c r="N194" s="183"/>
      <c r="O194" s="183"/>
      <c r="P194" s="183"/>
      <c r="Q194" s="183"/>
      <c r="R194" s="183"/>
      <c r="S194" s="183"/>
      <c r="T194" s="184"/>
      <c r="AT194" s="178" t="s">
        <v>144</v>
      </c>
      <c r="AU194" s="178" t="s">
        <v>84</v>
      </c>
      <c r="AV194" s="11" t="s">
        <v>84</v>
      </c>
      <c r="AW194" s="11" t="s">
        <v>4</v>
      </c>
      <c r="AX194" s="11" t="s">
        <v>82</v>
      </c>
      <c r="AY194" s="178" t="s">
        <v>131</v>
      </c>
    </row>
    <row r="195" s="1" customFormat="1" ht="20.4" customHeight="1">
      <c r="B195" s="160"/>
      <c r="C195" s="161" t="s">
        <v>288</v>
      </c>
      <c r="D195" s="161" t="s">
        <v>133</v>
      </c>
      <c r="E195" s="162" t="s">
        <v>295</v>
      </c>
      <c r="F195" s="163" t="s">
        <v>296</v>
      </c>
      <c r="G195" s="164" t="s">
        <v>214</v>
      </c>
      <c r="H195" s="165">
        <v>61.401000000000003</v>
      </c>
      <c r="I195" s="166"/>
      <c r="J195" s="167">
        <f>ROUND(I195*H195,2)</f>
        <v>0</v>
      </c>
      <c r="K195" s="163" t="s">
        <v>137</v>
      </c>
      <c r="L195" s="33"/>
      <c r="M195" s="168" t="s">
        <v>3</v>
      </c>
      <c r="N195" s="169" t="s">
        <v>45</v>
      </c>
      <c r="O195" s="63"/>
      <c r="P195" s="170">
        <f>O195*H195</f>
        <v>0</v>
      </c>
      <c r="Q195" s="170">
        <v>0</v>
      </c>
      <c r="R195" s="170">
        <f>Q195*H195</f>
        <v>0</v>
      </c>
      <c r="S195" s="170">
        <v>0</v>
      </c>
      <c r="T195" s="171">
        <f>S195*H195</f>
        <v>0</v>
      </c>
      <c r="AR195" s="15" t="s">
        <v>138</v>
      </c>
      <c r="AT195" s="15" t="s">
        <v>133</v>
      </c>
      <c r="AU195" s="15" t="s">
        <v>84</v>
      </c>
      <c r="AY195" s="15" t="s">
        <v>131</v>
      </c>
      <c r="BE195" s="172">
        <f>IF(N195="základní",J195,0)</f>
        <v>0</v>
      </c>
      <c r="BF195" s="172">
        <f>IF(N195="snížená",J195,0)</f>
        <v>0</v>
      </c>
      <c r="BG195" s="172">
        <f>IF(N195="zákl. přenesená",J195,0)</f>
        <v>0</v>
      </c>
      <c r="BH195" s="172">
        <f>IF(N195="sníž. přenesená",J195,0)</f>
        <v>0</v>
      </c>
      <c r="BI195" s="172">
        <f>IF(N195="nulová",J195,0)</f>
        <v>0</v>
      </c>
      <c r="BJ195" s="15" t="s">
        <v>82</v>
      </c>
      <c r="BK195" s="172">
        <f>ROUND(I195*H195,2)</f>
        <v>0</v>
      </c>
      <c r="BL195" s="15" t="s">
        <v>138</v>
      </c>
      <c r="BM195" s="15" t="s">
        <v>953</v>
      </c>
    </row>
    <row r="196" s="1" customFormat="1">
      <c r="B196" s="33"/>
      <c r="D196" s="173" t="s">
        <v>140</v>
      </c>
      <c r="F196" s="174" t="s">
        <v>298</v>
      </c>
      <c r="I196" s="106"/>
      <c r="L196" s="33"/>
      <c r="M196" s="175"/>
      <c r="N196" s="63"/>
      <c r="O196" s="63"/>
      <c r="P196" s="63"/>
      <c r="Q196" s="63"/>
      <c r="R196" s="63"/>
      <c r="S196" s="63"/>
      <c r="T196" s="64"/>
      <c r="AT196" s="15" t="s">
        <v>140</v>
      </c>
      <c r="AU196" s="15" t="s">
        <v>84</v>
      </c>
    </row>
    <row r="197" s="1" customFormat="1">
      <c r="B197" s="33"/>
      <c r="D197" s="173" t="s">
        <v>142</v>
      </c>
      <c r="F197" s="176" t="s">
        <v>299</v>
      </c>
      <c r="I197" s="106"/>
      <c r="L197" s="33"/>
      <c r="M197" s="175"/>
      <c r="N197" s="63"/>
      <c r="O197" s="63"/>
      <c r="P197" s="63"/>
      <c r="Q197" s="63"/>
      <c r="R197" s="63"/>
      <c r="S197" s="63"/>
      <c r="T197" s="64"/>
      <c r="AT197" s="15" t="s">
        <v>142</v>
      </c>
      <c r="AU197" s="15" t="s">
        <v>84</v>
      </c>
    </row>
    <row r="198" s="11" customFormat="1">
      <c r="B198" s="177"/>
      <c r="D198" s="173" t="s">
        <v>144</v>
      </c>
      <c r="E198" s="178" t="s">
        <v>3</v>
      </c>
      <c r="F198" s="179" t="s">
        <v>947</v>
      </c>
      <c r="H198" s="180">
        <v>80.275000000000006</v>
      </c>
      <c r="I198" s="181"/>
      <c r="L198" s="177"/>
      <c r="M198" s="182"/>
      <c r="N198" s="183"/>
      <c r="O198" s="183"/>
      <c r="P198" s="183"/>
      <c r="Q198" s="183"/>
      <c r="R198" s="183"/>
      <c r="S198" s="183"/>
      <c r="T198" s="184"/>
      <c r="AT198" s="178" t="s">
        <v>144</v>
      </c>
      <c r="AU198" s="178" t="s">
        <v>84</v>
      </c>
      <c r="AV198" s="11" t="s">
        <v>84</v>
      </c>
      <c r="AW198" s="11" t="s">
        <v>35</v>
      </c>
      <c r="AX198" s="11" t="s">
        <v>74</v>
      </c>
      <c r="AY198" s="178" t="s">
        <v>131</v>
      </c>
    </row>
    <row r="199" s="11" customFormat="1">
      <c r="B199" s="177"/>
      <c r="D199" s="173" t="s">
        <v>144</v>
      </c>
      <c r="E199" s="178" t="s">
        <v>3</v>
      </c>
      <c r="F199" s="179" t="s">
        <v>948</v>
      </c>
      <c r="H199" s="180">
        <v>6.766</v>
      </c>
      <c r="I199" s="181"/>
      <c r="L199" s="177"/>
      <c r="M199" s="182"/>
      <c r="N199" s="183"/>
      <c r="O199" s="183"/>
      <c r="P199" s="183"/>
      <c r="Q199" s="183"/>
      <c r="R199" s="183"/>
      <c r="S199" s="183"/>
      <c r="T199" s="184"/>
      <c r="AT199" s="178" t="s">
        <v>144</v>
      </c>
      <c r="AU199" s="178" t="s">
        <v>84</v>
      </c>
      <c r="AV199" s="11" t="s">
        <v>84</v>
      </c>
      <c r="AW199" s="11" t="s">
        <v>35</v>
      </c>
      <c r="AX199" s="11" t="s">
        <v>74</v>
      </c>
      <c r="AY199" s="178" t="s">
        <v>131</v>
      </c>
    </row>
    <row r="200" s="11" customFormat="1">
      <c r="B200" s="177"/>
      <c r="D200" s="173" t="s">
        <v>144</v>
      </c>
      <c r="E200" s="178" t="s">
        <v>3</v>
      </c>
      <c r="F200" s="179" t="s">
        <v>949</v>
      </c>
      <c r="H200" s="180">
        <v>0.67500000000000004</v>
      </c>
      <c r="I200" s="181"/>
      <c r="L200" s="177"/>
      <c r="M200" s="182"/>
      <c r="N200" s="183"/>
      <c r="O200" s="183"/>
      <c r="P200" s="183"/>
      <c r="Q200" s="183"/>
      <c r="R200" s="183"/>
      <c r="S200" s="183"/>
      <c r="T200" s="184"/>
      <c r="AT200" s="178" t="s">
        <v>144</v>
      </c>
      <c r="AU200" s="178" t="s">
        <v>84</v>
      </c>
      <c r="AV200" s="11" t="s">
        <v>84</v>
      </c>
      <c r="AW200" s="11" t="s">
        <v>35</v>
      </c>
      <c r="AX200" s="11" t="s">
        <v>74</v>
      </c>
      <c r="AY200" s="178" t="s">
        <v>131</v>
      </c>
    </row>
    <row r="201" s="11" customFormat="1">
      <c r="B201" s="177"/>
      <c r="D201" s="173" t="s">
        <v>144</v>
      </c>
      <c r="F201" s="179" t="s">
        <v>950</v>
      </c>
      <c r="H201" s="180">
        <v>61.401000000000003</v>
      </c>
      <c r="I201" s="181"/>
      <c r="L201" s="177"/>
      <c r="M201" s="182"/>
      <c r="N201" s="183"/>
      <c r="O201" s="183"/>
      <c r="P201" s="183"/>
      <c r="Q201" s="183"/>
      <c r="R201" s="183"/>
      <c r="S201" s="183"/>
      <c r="T201" s="184"/>
      <c r="AT201" s="178" t="s">
        <v>144</v>
      </c>
      <c r="AU201" s="178" t="s">
        <v>84</v>
      </c>
      <c r="AV201" s="11" t="s">
        <v>84</v>
      </c>
      <c r="AW201" s="11" t="s">
        <v>4</v>
      </c>
      <c r="AX201" s="11" t="s">
        <v>82</v>
      </c>
      <c r="AY201" s="178" t="s">
        <v>131</v>
      </c>
    </row>
    <row r="202" s="1" customFormat="1" ht="20.4" customHeight="1">
      <c r="B202" s="160"/>
      <c r="C202" s="161" t="s">
        <v>294</v>
      </c>
      <c r="D202" s="161" t="s">
        <v>133</v>
      </c>
      <c r="E202" s="162" t="s">
        <v>301</v>
      </c>
      <c r="F202" s="163" t="s">
        <v>302</v>
      </c>
      <c r="G202" s="164" t="s">
        <v>214</v>
      </c>
      <c r="H202" s="165">
        <v>26.315000000000001</v>
      </c>
      <c r="I202" s="166"/>
      <c r="J202" s="167">
        <f>ROUND(I202*H202,2)</f>
        <v>0</v>
      </c>
      <c r="K202" s="163" t="s">
        <v>137</v>
      </c>
      <c r="L202" s="33"/>
      <c r="M202" s="168" t="s">
        <v>3</v>
      </c>
      <c r="N202" s="169" t="s">
        <v>45</v>
      </c>
      <c r="O202" s="63"/>
      <c r="P202" s="170">
        <f>O202*H202</f>
        <v>0</v>
      </c>
      <c r="Q202" s="170">
        <v>0</v>
      </c>
      <c r="R202" s="170">
        <f>Q202*H202</f>
        <v>0</v>
      </c>
      <c r="S202" s="170">
        <v>0</v>
      </c>
      <c r="T202" s="171">
        <f>S202*H202</f>
        <v>0</v>
      </c>
      <c r="AR202" s="15" t="s">
        <v>138</v>
      </c>
      <c r="AT202" s="15" t="s">
        <v>133</v>
      </c>
      <c r="AU202" s="15" t="s">
        <v>84</v>
      </c>
      <c r="AY202" s="15" t="s">
        <v>131</v>
      </c>
      <c r="BE202" s="172">
        <f>IF(N202="základní",J202,0)</f>
        <v>0</v>
      </c>
      <c r="BF202" s="172">
        <f>IF(N202="snížená",J202,0)</f>
        <v>0</v>
      </c>
      <c r="BG202" s="172">
        <f>IF(N202="zákl. přenesená",J202,0)</f>
        <v>0</v>
      </c>
      <c r="BH202" s="172">
        <f>IF(N202="sníž. přenesená",J202,0)</f>
        <v>0</v>
      </c>
      <c r="BI202" s="172">
        <f>IF(N202="nulová",J202,0)</f>
        <v>0</v>
      </c>
      <c r="BJ202" s="15" t="s">
        <v>82</v>
      </c>
      <c r="BK202" s="172">
        <f>ROUND(I202*H202,2)</f>
        <v>0</v>
      </c>
      <c r="BL202" s="15" t="s">
        <v>138</v>
      </c>
      <c r="BM202" s="15" t="s">
        <v>954</v>
      </c>
    </row>
    <row r="203" s="1" customFormat="1">
      <c r="B203" s="33"/>
      <c r="D203" s="173" t="s">
        <v>140</v>
      </c>
      <c r="F203" s="174" t="s">
        <v>304</v>
      </c>
      <c r="I203" s="106"/>
      <c r="L203" s="33"/>
      <c r="M203" s="175"/>
      <c r="N203" s="63"/>
      <c r="O203" s="63"/>
      <c r="P203" s="63"/>
      <c r="Q203" s="63"/>
      <c r="R203" s="63"/>
      <c r="S203" s="63"/>
      <c r="T203" s="64"/>
      <c r="AT203" s="15" t="s">
        <v>140</v>
      </c>
      <c r="AU203" s="15" t="s">
        <v>84</v>
      </c>
    </row>
    <row r="204" s="1" customFormat="1">
      <c r="B204" s="33"/>
      <c r="D204" s="173" t="s">
        <v>142</v>
      </c>
      <c r="F204" s="176" t="s">
        <v>299</v>
      </c>
      <c r="I204" s="106"/>
      <c r="L204" s="33"/>
      <c r="M204" s="175"/>
      <c r="N204" s="63"/>
      <c r="O204" s="63"/>
      <c r="P204" s="63"/>
      <c r="Q204" s="63"/>
      <c r="R204" s="63"/>
      <c r="S204" s="63"/>
      <c r="T204" s="64"/>
      <c r="AT204" s="15" t="s">
        <v>142</v>
      </c>
      <c r="AU204" s="15" t="s">
        <v>84</v>
      </c>
    </row>
    <row r="205" s="11" customFormat="1">
      <c r="B205" s="177"/>
      <c r="D205" s="173" t="s">
        <v>144</v>
      </c>
      <c r="E205" s="178" t="s">
        <v>3</v>
      </c>
      <c r="F205" s="179" t="s">
        <v>947</v>
      </c>
      <c r="H205" s="180">
        <v>80.275000000000006</v>
      </c>
      <c r="I205" s="181"/>
      <c r="L205" s="177"/>
      <c r="M205" s="182"/>
      <c r="N205" s="183"/>
      <c r="O205" s="183"/>
      <c r="P205" s="183"/>
      <c r="Q205" s="183"/>
      <c r="R205" s="183"/>
      <c r="S205" s="183"/>
      <c r="T205" s="184"/>
      <c r="AT205" s="178" t="s">
        <v>144</v>
      </c>
      <c r="AU205" s="178" t="s">
        <v>84</v>
      </c>
      <c r="AV205" s="11" t="s">
        <v>84</v>
      </c>
      <c r="AW205" s="11" t="s">
        <v>35</v>
      </c>
      <c r="AX205" s="11" t="s">
        <v>74</v>
      </c>
      <c r="AY205" s="178" t="s">
        <v>131</v>
      </c>
    </row>
    <row r="206" s="11" customFormat="1">
      <c r="B206" s="177"/>
      <c r="D206" s="173" t="s">
        <v>144</v>
      </c>
      <c r="E206" s="178" t="s">
        <v>3</v>
      </c>
      <c r="F206" s="179" t="s">
        <v>948</v>
      </c>
      <c r="H206" s="180">
        <v>6.766</v>
      </c>
      <c r="I206" s="181"/>
      <c r="L206" s="177"/>
      <c r="M206" s="182"/>
      <c r="N206" s="183"/>
      <c r="O206" s="183"/>
      <c r="P206" s="183"/>
      <c r="Q206" s="183"/>
      <c r="R206" s="183"/>
      <c r="S206" s="183"/>
      <c r="T206" s="184"/>
      <c r="AT206" s="178" t="s">
        <v>144</v>
      </c>
      <c r="AU206" s="178" t="s">
        <v>84</v>
      </c>
      <c r="AV206" s="11" t="s">
        <v>84</v>
      </c>
      <c r="AW206" s="11" t="s">
        <v>35</v>
      </c>
      <c r="AX206" s="11" t="s">
        <v>74</v>
      </c>
      <c r="AY206" s="178" t="s">
        <v>131</v>
      </c>
    </row>
    <row r="207" s="11" customFormat="1">
      <c r="B207" s="177"/>
      <c r="D207" s="173" t="s">
        <v>144</v>
      </c>
      <c r="E207" s="178" t="s">
        <v>3</v>
      </c>
      <c r="F207" s="179" t="s">
        <v>949</v>
      </c>
      <c r="H207" s="180">
        <v>0.67500000000000004</v>
      </c>
      <c r="I207" s="181"/>
      <c r="L207" s="177"/>
      <c r="M207" s="182"/>
      <c r="N207" s="183"/>
      <c r="O207" s="183"/>
      <c r="P207" s="183"/>
      <c r="Q207" s="183"/>
      <c r="R207" s="183"/>
      <c r="S207" s="183"/>
      <c r="T207" s="184"/>
      <c r="AT207" s="178" t="s">
        <v>144</v>
      </c>
      <c r="AU207" s="178" t="s">
        <v>84</v>
      </c>
      <c r="AV207" s="11" t="s">
        <v>84</v>
      </c>
      <c r="AW207" s="11" t="s">
        <v>35</v>
      </c>
      <c r="AX207" s="11" t="s">
        <v>74</v>
      </c>
      <c r="AY207" s="178" t="s">
        <v>131</v>
      </c>
    </row>
    <row r="208" s="11" customFormat="1">
      <c r="B208" s="177"/>
      <c r="D208" s="173" t="s">
        <v>144</v>
      </c>
      <c r="F208" s="179" t="s">
        <v>952</v>
      </c>
      <c r="H208" s="180">
        <v>26.315000000000001</v>
      </c>
      <c r="I208" s="181"/>
      <c r="L208" s="177"/>
      <c r="M208" s="182"/>
      <c r="N208" s="183"/>
      <c r="O208" s="183"/>
      <c r="P208" s="183"/>
      <c r="Q208" s="183"/>
      <c r="R208" s="183"/>
      <c r="S208" s="183"/>
      <c r="T208" s="184"/>
      <c r="AT208" s="178" t="s">
        <v>144</v>
      </c>
      <c r="AU208" s="178" t="s">
        <v>84</v>
      </c>
      <c r="AV208" s="11" t="s">
        <v>84</v>
      </c>
      <c r="AW208" s="11" t="s">
        <v>4</v>
      </c>
      <c r="AX208" s="11" t="s">
        <v>82</v>
      </c>
      <c r="AY208" s="178" t="s">
        <v>131</v>
      </c>
    </row>
    <row r="209" s="1" customFormat="1" ht="20.4" customHeight="1">
      <c r="B209" s="160"/>
      <c r="C209" s="161" t="s">
        <v>300</v>
      </c>
      <c r="D209" s="161" t="s">
        <v>133</v>
      </c>
      <c r="E209" s="162" t="s">
        <v>306</v>
      </c>
      <c r="F209" s="163" t="s">
        <v>307</v>
      </c>
      <c r="G209" s="164" t="s">
        <v>214</v>
      </c>
      <c r="H209" s="165">
        <v>87.715999999999994</v>
      </c>
      <c r="I209" s="166"/>
      <c r="J209" s="167">
        <f>ROUND(I209*H209,2)</f>
        <v>0</v>
      </c>
      <c r="K209" s="163" t="s">
        <v>137</v>
      </c>
      <c r="L209" s="33"/>
      <c r="M209" s="168" t="s">
        <v>3</v>
      </c>
      <c r="N209" s="169" t="s">
        <v>45</v>
      </c>
      <c r="O209" s="63"/>
      <c r="P209" s="170">
        <f>O209*H209</f>
        <v>0</v>
      </c>
      <c r="Q209" s="170">
        <v>0</v>
      </c>
      <c r="R209" s="170">
        <f>Q209*H209</f>
        <v>0</v>
      </c>
      <c r="S209" s="170">
        <v>0</v>
      </c>
      <c r="T209" s="171">
        <f>S209*H209</f>
        <v>0</v>
      </c>
      <c r="AR209" s="15" t="s">
        <v>138</v>
      </c>
      <c r="AT209" s="15" t="s">
        <v>133</v>
      </c>
      <c r="AU209" s="15" t="s">
        <v>84</v>
      </c>
      <c r="AY209" s="15" t="s">
        <v>131</v>
      </c>
      <c r="BE209" s="172">
        <f>IF(N209="základní",J209,0)</f>
        <v>0</v>
      </c>
      <c r="BF209" s="172">
        <f>IF(N209="snížená",J209,0)</f>
        <v>0</v>
      </c>
      <c r="BG209" s="172">
        <f>IF(N209="zákl. přenesená",J209,0)</f>
        <v>0</v>
      </c>
      <c r="BH209" s="172">
        <f>IF(N209="sníž. přenesená",J209,0)</f>
        <v>0</v>
      </c>
      <c r="BI209" s="172">
        <f>IF(N209="nulová",J209,0)</f>
        <v>0</v>
      </c>
      <c r="BJ209" s="15" t="s">
        <v>82</v>
      </c>
      <c r="BK209" s="172">
        <f>ROUND(I209*H209,2)</f>
        <v>0</v>
      </c>
      <c r="BL209" s="15" t="s">
        <v>138</v>
      </c>
      <c r="BM209" s="15" t="s">
        <v>955</v>
      </c>
    </row>
    <row r="210" s="1" customFormat="1">
      <c r="B210" s="33"/>
      <c r="D210" s="173" t="s">
        <v>140</v>
      </c>
      <c r="F210" s="174" t="s">
        <v>307</v>
      </c>
      <c r="I210" s="106"/>
      <c r="L210" s="33"/>
      <c r="M210" s="175"/>
      <c r="N210" s="63"/>
      <c r="O210" s="63"/>
      <c r="P210" s="63"/>
      <c r="Q210" s="63"/>
      <c r="R210" s="63"/>
      <c r="S210" s="63"/>
      <c r="T210" s="64"/>
      <c r="AT210" s="15" t="s">
        <v>140</v>
      </c>
      <c r="AU210" s="15" t="s">
        <v>84</v>
      </c>
    </row>
    <row r="211" s="1" customFormat="1">
      <c r="B211" s="33"/>
      <c r="D211" s="173" t="s">
        <v>142</v>
      </c>
      <c r="F211" s="176" t="s">
        <v>309</v>
      </c>
      <c r="I211" s="106"/>
      <c r="L211" s="33"/>
      <c r="M211" s="175"/>
      <c r="N211" s="63"/>
      <c r="O211" s="63"/>
      <c r="P211" s="63"/>
      <c r="Q211" s="63"/>
      <c r="R211" s="63"/>
      <c r="S211" s="63"/>
      <c r="T211" s="64"/>
      <c r="AT211" s="15" t="s">
        <v>142</v>
      </c>
      <c r="AU211" s="15" t="s">
        <v>84</v>
      </c>
    </row>
    <row r="212" s="11" customFormat="1">
      <c r="B212" s="177"/>
      <c r="D212" s="173" t="s">
        <v>144</v>
      </c>
      <c r="E212" s="178" t="s">
        <v>3</v>
      </c>
      <c r="F212" s="179" t="s">
        <v>947</v>
      </c>
      <c r="H212" s="180">
        <v>80.275000000000006</v>
      </c>
      <c r="I212" s="181"/>
      <c r="L212" s="177"/>
      <c r="M212" s="182"/>
      <c r="N212" s="183"/>
      <c r="O212" s="183"/>
      <c r="P212" s="183"/>
      <c r="Q212" s="183"/>
      <c r="R212" s="183"/>
      <c r="S212" s="183"/>
      <c r="T212" s="184"/>
      <c r="AT212" s="178" t="s">
        <v>144</v>
      </c>
      <c r="AU212" s="178" t="s">
        <v>84</v>
      </c>
      <c r="AV212" s="11" t="s">
        <v>84</v>
      </c>
      <c r="AW212" s="11" t="s">
        <v>35</v>
      </c>
      <c r="AX212" s="11" t="s">
        <v>74</v>
      </c>
      <c r="AY212" s="178" t="s">
        <v>131</v>
      </c>
    </row>
    <row r="213" s="11" customFormat="1">
      <c r="B213" s="177"/>
      <c r="D213" s="173" t="s">
        <v>144</v>
      </c>
      <c r="E213" s="178" t="s">
        <v>3</v>
      </c>
      <c r="F213" s="179" t="s">
        <v>948</v>
      </c>
      <c r="H213" s="180">
        <v>6.766</v>
      </c>
      <c r="I213" s="181"/>
      <c r="L213" s="177"/>
      <c r="M213" s="182"/>
      <c r="N213" s="183"/>
      <c r="O213" s="183"/>
      <c r="P213" s="183"/>
      <c r="Q213" s="183"/>
      <c r="R213" s="183"/>
      <c r="S213" s="183"/>
      <c r="T213" s="184"/>
      <c r="AT213" s="178" t="s">
        <v>144</v>
      </c>
      <c r="AU213" s="178" t="s">
        <v>84</v>
      </c>
      <c r="AV213" s="11" t="s">
        <v>84</v>
      </c>
      <c r="AW213" s="11" t="s">
        <v>35</v>
      </c>
      <c r="AX213" s="11" t="s">
        <v>74</v>
      </c>
      <c r="AY213" s="178" t="s">
        <v>131</v>
      </c>
    </row>
    <row r="214" s="11" customFormat="1">
      <c r="B214" s="177"/>
      <c r="D214" s="173" t="s">
        <v>144</v>
      </c>
      <c r="E214" s="178" t="s">
        <v>3</v>
      </c>
      <c r="F214" s="179" t="s">
        <v>949</v>
      </c>
      <c r="H214" s="180">
        <v>0.67500000000000004</v>
      </c>
      <c r="I214" s="181"/>
      <c r="L214" s="177"/>
      <c r="M214" s="182"/>
      <c r="N214" s="183"/>
      <c r="O214" s="183"/>
      <c r="P214" s="183"/>
      <c r="Q214" s="183"/>
      <c r="R214" s="183"/>
      <c r="S214" s="183"/>
      <c r="T214" s="184"/>
      <c r="AT214" s="178" t="s">
        <v>144</v>
      </c>
      <c r="AU214" s="178" t="s">
        <v>84</v>
      </c>
      <c r="AV214" s="11" t="s">
        <v>84</v>
      </c>
      <c r="AW214" s="11" t="s">
        <v>35</v>
      </c>
      <c r="AX214" s="11" t="s">
        <v>74</v>
      </c>
      <c r="AY214" s="178" t="s">
        <v>131</v>
      </c>
    </row>
    <row r="215" s="1" customFormat="1" ht="20.4" customHeight="1">
      <c r="B215" s="160"/>
      <c r="C215" s="161" t="s">
        <v>305</v>
      </c>
      <c r="D215" s="161" t="s">
        <v>133</v>
      </c>
      <c r="E215" s="162" t="s">
        <v>311</v>
      </c>
      <c r="F215" s="163" t="s">
        <v>312</v>
      </c>
      <c r="G215" s="164" t="s">
        <v>313</v>
      </c>
      <c r="H215" s="165">
        <v>175.43199999999999</v>
      </c>
      <c r="I215" s="166"/>
      <c r="J215" s="167">
        <f>ROUND(I215*H215,2)</f>
        <v>0</v>
      </c>
      <c r="K215" s="163" t="s">
        <v>137</v>
      </c>
      <c r="L215" s="33"/>
      <c r="M215" s="168" t="s">
        <v>3</v>
      </c>
      <c r="N215" s="169" t="s">
        <v>45</v>
      </c>
      <c r="O215" s="63"/>
      <c r="P215" s="170">
        <f>O215*H215</f>
        <v>0</v>
      </c>
      <c r="Q215" s="170">
        <v>0</v>
      </c>
      <c r="R215" s="170">
        <f>Q215*H215</f>
        <v>0</v>
      </c>
      <c r="S215" s="170">
        <v>0</v>
      </c>
      <c r="T215" s="171">
        <f>S215*H215</f>
        <v>0</v>
      </c>
      <c r="AR215" s="15" t="s">
        <v>138</v>
      </c>
      <c r="AT215" s="15" t="s">
        <v>133</v>
      </c>
      <c r="AU215" s="15" t="s">
        <v>84</v>
      </c>
      <c r="AY215" s="15" t="s">
        <v>131</v>
      </c>
      <c r="BE215" s="172">
        <f>IF(N215="základní",J215,0)</f>
        <v>0</v>
      </c>
      <c r="BF215" s="172">
        <f>IF(N215="snížená",J215,0)</f>
        <v>0</v>
      </c>
      <c r="BG215" s="172">
        <f>IF(N215="zákl. přenesená",J215,0)</f>
        <v>0</v>
      </c>
      <c r="BH215" s="172">
        <f>IF(N215="sníž. přenesená",J215,0)</f>
        <v>0</v>
      </c>
      <c r="BI215" s="172">
        <f>IF(N215="nulová",J215,0)</f>
        <v>0</v>
      </c>
      <c r="BJ215" s="15" t="s">
        <v>82</v>
      </c>
      <c r="BK215" s="172">
        <f>ROUND(I215*H215,2)</f>
        <v>0</v>
      </c>
      <c r="BL215" s="15" t="s">
        <v>138</v>
      </c>
      <c r="BM215" s="15" t="s">
        <v>956</v>
      </c>
    </row>
    <row r="216" s="1" customFormat="1">
      <c r="B216" s="33"/>
      <c r="D216" s="173" t="s">
        <v>140</v>
      </c>
      <c r="F216" s="174" t="s">
        <v>315</v>
      </c>
      <c r="I216" s="106"/>
      <c r="L216" s="33"/>
      <c r="M216" s="175"/>
      <c r="N216" s="63"/>
      <c r="O216" s="63"/>
      <c r="P216" s="63"/>
      <c r="Q216" s="63"/>
      <c r="R216" s="63"/>
      <c r="S216" s="63"/>
      <c r="T216" s="64"/>
      <c r="AT216" s="15" t="s">
        <v>140</v>
      </c>
      <c r="AU216" s="15" t="s">
        <v>84</v>
      </c>
    </row>
    <row r="217" s="1" customFormat="1">
      <c r="B217" s="33"/>
      <c r="D217" s="173" t="s">
        <v>142</v>
      </c>
      <c r="F217" s="176" t="s">
        <v>316</v>
      </c>
      <c r="I217" s="106"/>
      <c r="L217" s="33"/>
      <c r="M217" s="175"/>
      <c r="N217" s="63"/>
      <c r="O217" s="63"/>
      <c r="P217" s="63"/>
      <c r="Q217" s="63"/>
      <c r="R217" s="63"/>
      <c r="S217" s="63"/>
      <c r="T217" s="64"/>
      <c r="AT217" s="15" t="s">
        <v>142</v>
      </c>
      <c r="AU217" s="15" t="s">
        <v>84</v>
      </c>
    </row>
    <row r="218" s="11" customFormat="1">
      <c r="B218" s="177"/>
      <c r="D218" s="173" t="s">
        <v>144</v>
      </c>
      <c r="E218" s="178" t="s">
        <v>3</v>
      </c>
      <c r="F218" s="179" t="s">
        <v>947</v>
      </c>
      <c r="H218" s="180">
        <v>80.275000000000006</v>
      </c>
      <c r="I218" s="181"/>
      <c r="L218" s="177"/>
      <c r="M218" s="182"/>
      <c r="N218" s="183"/>
      <c r="O218" s="183"/>
      <c r="P218" s="183"/>
      <c r="Q218" s="183"/>
      <c r="R218" s="183"/>
      <c r="S218" s="183"/>
      <c r="T218" s="184"/>
      <c r="AT218" s="178" t="s">
        <v>144</v>
      </c>
      <c r="AU218" s="178" t="s">
        <v>84</v>
      </c>
      <c r="AV218" s="11" t="s">
        <v>84</v>
      </c>
      <c r="AW218" s="11" t="s">
        <v>35</v>
      </c>
      <c r="AX218" s="11" t="s">
        <v>74</v>
      </c>
      <c r="AY218" s="178" t="s">
        <v>131</v>
      </c>
    </row>
    <row r="219" s="11" customFormat="1">
      <c r="B219" s="177"/>
      <c r="D219" s="173" t="s">
        <v>144</v>
      </c>
      <c r="E219" s="178" t="s">
        <v>3</v>
      </c>
      <c r="F219" s="179" t="s">
        <v>948</v>
      </c>
      <c r="H219" s="180">
        <v>6.766</v>
      </c>
      <c r="I219" s="181"/>
      <c r="L219" s="177"/>
      <c r="M219" s="182"/>
      <c r="N219" s="183"/>
      <c r="O219" s="183"/>
      <c r="P219" s="183"/>
      <c r="Q219" s="183"/>
      <c r="R219" s="183"/>
      <c r="S219" s="183"/>
      <c r="T219" s="184"/>
      <c r="AT219" s="178" t="s">
        <v>144</v>
      </c>
      <c r="AU219" s="178" t="s">
        <v>84</v>
      </c>
      <c r="AV219" s="11" t="s">
        <v>84</v>
      </c>
      <c r="AW219" s="11" t="s">
        <v>35</v>
      </c>
      <c r="AX219" s="11" t="s">
        <v>74</v>
      </c>
      <c r="AY219" s="178" t="s">
        <v>131</v>
      </c>
    </row>
    <row r="220" s="11" customFormat="1">
      <c r="B220" s="177"/>
      <c r="D220" s="173" t="s">
        <v>144</v>
      </c>
      <c r="E220" s="178" t="s">
        <v>3</v>
      </c>
      <c r="F220" s="179" t="s">
        <v>949</v>
      </c>
      <c r="H220" s="180">
        <v>0.67500000000000004</v>
      </c>
      <c r="I220" s="181"/>
      <c r="L220" s="177"/>
      <c r="M220" s="182"/>
      <c r="N220" s="183"/>
      <c r="O220" s="183"/>
      <c r="P220" s="183"/>
      <c r="Q220" s="183"/>
      <c r="R220" s="183"/>
      <c r="S220" s="183"/>
      <c r="T220" s="184"/>
      <c r="AT220" s="178" t="s">
        <v>144</v>
      </c>
      <c r="AU220" s="178" t="s">
        <v>84</v>
      </c>
      <c r="AV220" s="11" t="s">
        <v>84</v>
      </c>
      <c r="AW220" s="11" t="s">
        <v>35</v>
      </c>
      <c r="AX220" s="11" t="s">
        <v>74</v>
      </c>
      <c r="AY220" s="178" t="s">
        <v>131</v>
      </c>
    </row>
    <row r="221" s="11" customFormat="1">
      <c r="B221" s="177"/>
      <c r="D221" s="173" t="s">
        <v>144</v>
      </c>
      <c r="F221" s="179" t="s">
        <v>957</v>
      </c>
      <c r="H221" s="180">
        <v>175.43199999999999</v>
      </c>
      <c r="I221" s="181"/>
      <c r="L221" s="177"/>
      <c r="M221" s="182"/>
      <c r="N221" s="183"/>
      <c r="O221" s="183"/>
      <c r="P221" s="183"/>
      <c r="Q221" s="183"/>
      <c r="R221" s="183"/>
      <c r="S221" s="183"/>
      <c r="T221" s="184"/>
      <c r="AT221" s="178" t="s">
        <v>144</v>
      </c>
      <c r="AU221" s="178" t="s">
        <v>84</v>
      </c>
      <c r="AV221" s="11" t="s">
        <v>84</v>
      </c>
      <c r="AW221" s="11" t="s">
        <v>4</v>
      </c>
      <c r="AX221" s="11" t="s">
        <v>82</v>
      </c>
      <c r="AY221" s="178" t="s">
        <v>131</v>
      </c>
    </row>
    <row r="222" s="1" customFormat="1" ht="20.4" customHeight="1">
      <c r="B222" s="160"/>
      <c r="C222" s="161" t="s">
        <v>310</v>
      </c>
      <c r="D222" s="161" t="s">
        <v>133</v>
      </c>
      <c r="E222" s="162" t="s">
        <v>319</v>
      </c>
      <c r="F222" s="163" t="s">
        <v>320</v>
      </c>
      <c r="G222" s="164" t="s">
        <v>214</v>
      </c>
      <c r="H222" s="165">
        <v>62.454000000000001</v>
      </c>
      <c r="I222" s="166"/>
      <c r="J222" s="167">
        <f>ROUND(I222*H222,2)</f>
        <v>0</v>
      </c>
      <c r="K222" s="163" t="s">
        <v>137</v>
      </c>
      <c r="L222" s="33"/>
      <c r="M222" s="168" t="s">
        <v>3</v>
      </c>
      <c r="N222" s="169" t="s">
        <v>45</v>
      </c>
      <c r="O222" s="63"/>
      <c r="P222" s="170">
        <f>O222*H222</f>
        <v>0</v>
      </c>
      <c r="Q222" s="170">
        <v>0</v>
      </c>
      <c r="R222" s="170">
        <f>Q222*H222</f>
        <v>0</v>
      </c>
      <c r="S222" s="170">
        <v>0</v>
      </c>
      <c r="T222" s="171">
        <f>S222*H222</f>
        <v>0</v>
      </c>
      <c r="AR222" s="15" t="s">
        <v>138</v>
      </c>
      <c r="AT222" s="15" t="s">
        <v>133</v>
      </c>
      <c r="AU222" s="15" t="s">
        <v>84</v>
      </c>
      <c r="AY222" s="15" t="s">
        <v>131</v>
      </c>
      <c r="BE222" s="172">
        <f>IF(N222="základní",J222,0)</f>
        <v>0</v>
      </c>
      <c r="BF222" s="172">
        <f>IF(N222="snížená",J222,0)</f>
        <v>0</v>
      </c>
      <c r="BG222" s="172">
        <f>IF(N222="zákl. přenesená",J222,0)</f>
        <v>0</v>
      </c>
      <c r="BH222" s="172">
        <f>IF(N222="sníž. přenesená",J222,0)</f>
        <v>0</v>
      </c>
      <c r="BI222" s="172">
        <f>IF(N222="nulová",J222,0)</f>
        <v>0</v>
      </c>
      <c r="BJ222" s="15" t="s">
        <v>82</v>
      </c>
      <c r="BK222" s="172">
        <f>ROUND(I222*H222,2)</f>
        <v>0</v>
      </c>
      <c r="BL222" s="15" t="s">
        <v>138</v>
      </c>
      <c r="BM222" s="15" t="s">
        <v>958</v>
      </c>
    </row>
    <row r="223" s="1" customFormat="1">
      <c r="B223" s="33"/>
      <c r="D223" s="173" t="s">
        <v>140</v>
      </c>
      <c r="F223" s="174" t="s">
        <v>322</v>
      </c>
      <c r="I223" s="106"/>
      <c r="L223" s="33"/>
      <c r="M223" s="175"/>
      <c r="N223" s="63"/>
      <c r="O223" s="63"/>
      <c r="P223" s="63"/>
      <c r="Q223" s="63"/>
      <c r="R223" s="63"/>
      <c r="S223" s="63"/>
      <c r="T223" s="64"/>
      <c r="AT223" s="15" t="s">
        <v>140</v>
      </c>
      <c r="AU223" s="15" t="s">
        <v>84</v>
      </c>
    </row>
    <row r="224" s="1" customFormat="1">
      <c r="B224" s="33"/>
      <c r="D224" s="173" t="s">
        <v>142</v>
      </c>
      <c r="F224" s="176" t="s">
        <v>323</v>
      </c>
      <c r="I224" s="106"/>
      <c r="L224" s="33"/>
      <c r="M224" s="175"/>
      <c r="N224" s="63"/>
      <c r="O224" s="63"/>
      <c r="P224" s="63"/>
      <c r="Q224" s="63"/>
      <c r="R224" s="63"/>
      <c r="S224" s="63"/>
      <c r="T224" s="64"/>
      <c r="AT224" s="15" t="s">
        <v>142</v>
      </c>
      <c r="AU224" s="15" t="s">
        <v>84</v>
      </c>
    </row>
    <row r="225" s="11" customFormat="1">
      <c r="B225" s="177"/>
      <c r="D225" s="173" t="s">
        <v>144</v>
      </c>
      <c r="E225" s="178" t="s">
        <v>3</v>
      </c>
      <c r="F225" s="179" t="s">
        <v>927</v>
      </c>
      <c r="H225" s="180">
        <v>150.16999999999999</v>
      </c>
      <c r="I225" s="181"/>
      <c r="L225" s="177"/>
      <c r="M225" s="182"/>
      <c r="N225" s="183"/>
      <c r="O225" s="183"/>
      <c r="P225" s="183"/>
      <c r="Q225" s="183"/>
      <c r="R225" s="183"/>
      <c r="S225" s="183"/>
      <c r="T225" s="184"/>
      <c r="AT225" s="178" t="s">
        <v>144</v>
      </c>
      <c r="AU225" s="178" t="s">
        <v>84</v>
      </c>
      <c r="AV225" s="11" t="s">
        <v>84</v>
      </c>
      <c r="AW225" s="11" t="s">
        <v>35</v>
      </c>
      <c r="AX225" s="11" t="s">
        <v>74</v>
      </c>
      <c r="AY225" s="178" t="s">
        <v>131</v>
      </c>
    </row>
    <row r="226" s="11" customFormat="1">
      <c r="B226" s="177"/>
      <c r="D226" s="173" t="s">
        <v>144</v>
      </c>
      <c r="E226" s="178" t="s">
        <v>3</v>
      </c>
      <c r="F226" s="179" t="s">
        <v>959</v>
      </c>
      <c r="H226" s="180">
        <v>-80.275000000000006</v>
      </c>
      <c r="I226" s="181"/>
      <c r="L226" s="177"/>
      <c r="M226" s="182"/>
      <c r="N226" s="183"/>
      <c r="O226" s="183"/>
      <c r="P226" s="183"/>
      <c r="Q226" s="183"/>
      <c r="R226" s="183"/>
      <c r="S226" s="183"/>
      <c r="T226" s="184"/>
      <c r="AT226" s="178" t="s">
        <v>144</v>
      </c>
      <c r="AU226" s="178" t="s">
        <v>84</v>
      </c>
      <c r="AV226" s="11" t="s">
        <v>84</v>
      </c>
      <c r="AW226" s="11" t="s">
        <v>35</v>
      </c>
      <c r="AX226" s="11" t="s">
        <v>74</v>
      </c>
      <c r="AY226" s="178" t="s">
        <v>131</v>
      </c>
    </row>
    <row r="227" s="11" customFormat="1">
      <c r="B227" s="177"/>
      <c r="D227" s="173" t="s">
        <v>144</v>
      </c>
      <c r="E227" s="178" t="s">
        <v>3</v>
      </c>
      <c r="F227" s="179" t="s">
        <v>960</v>
      </c>
      <c r="H227" s="180">
        <v>-6.766</v>
      </c>
      <c r="I227" s="181"/>
      <c r="L227" s="177"/>
      <c r="M227" s="182"/>
      <c r="N227" s="183"/>
      <c r="O227" s="183"/>
      <c r="P227" s="183"/>
      <c r="Q227" s="183"/>
      <c r="R227" s="183"/>
      <c r="S227" s="183"/>
      <c r="T227" s="184"/>
      <c r="AT227" s="178" t="s">
        <v>144</v>
      </c>
      <c r="AU227" s="178" t="s">
        <v>84</v>
      </c>
      <c r="AV227" s="11" t="s">
        <v>84</v>
      </c>
      <c r="AW227" s="11" t="s">
        <v>35</v>
      </c>
      <c r="AX227" s="11" t="s">
        <v>74</v>
      </c>
      <c r="AY227" s="178" t="s">
        <v>131</v>
      </c>
    </row>
    <row r="228" s="11" customFormat="1">
      <c r="B228" s="177"/>
      <c r="D228" s="173" t="s">
        <v>144</v>
      </c>
      <c r="E228" s="178" t="s">
        <v>3</v>
      </c>
      <c r="F228" s="179" t="s">
        <v>961</v>
      </c>
      <c r="H228" s="180">
        <v>-0.67500000000000004</v>
      </c>
      <c r="I228" s="181"/>
      <c r="L228" s="177"/>
      <c r="M228" s="182"/>
      <c r="N228" s="183"/>
      <c r="O228" s="183"/>
      <c r="P228" s="183"/>
      <c r="Q228" s="183"/>
      <c r="R228" s="183"/>
      <c r="S228" s="183"/>
      <c r="T228" s="184"/>
      <c r="AT228" s="178" t="s">
        <v>144</v>
      </c>
      <c r="AU228" s="178" t="s">
        <v>84</v>
      </c>
      <c r="AV228" s="11" t="s">
        <v>84</v>
      </c>
      <c r="AW228" s="11" t="s">
        <v>35</v>
      </c>
      <c r="AX228" s="11" t="s">
        <v>74</v>
      </c>
      <c r="AY228" s="178" t="s">
        <v>131</v>
      </c>
    </row>
    <row r="229" s="1" customFormat="1" ht="20.4" customHeight="1">
      <c r="B229" s="160"/>
      <c r="C229" s="161" t="s">
        <v>318</v>
      </c>
      <c r="D229" s="161" t="s">
        <v>133</v>
      </c>
      <c r="E229" s="162" t="s">
        <v>327</v>
      </c>
      <c r="F229" s="163" t="s">
        <v>328</v>
      </c>
      <c r="G229" s="164" t="s">
        <v>214</v>
      </c>
      <c r="H229" s="165">
        <v>54.902999999999999</v>
      </c>
      <c r="I229" s="166"/>
      <c r="J229" s="167">
        <f>ROUND(I229*H229,2)</f>
        <v>0</v>
      </c>
      <c r="K229" s="163" t="s">
        <v>137</v>
      </c>
      <c r="L229" s="33"/>
      <c r="M229" s="168" t="s">
        <v>3</v>
      </c>
      <c r="N229" s="169" t="s">
        <v>45</v>
      </c>
      <c r="O229" s="63"/>
      <c r="P229" s="170">
        <f>O229*H229</f>
        <v>0</v>
      </c>
      <c r="Q229" s="170">
        <v>0</v>
      </c>
      <c r="R229" s="170">
        <f>Q229*H229</f>
        <v>0</v>
      </c>
      <c r="S229" s="170">
        <v>0</v>
      </c>
      <c r="T229" s="171">
        <f>S229*H229</f>
        <v>0</v>
      </c>
      <c r="AR229" s="15" t="s">
        <v>138</v>
      </c>
      <c r="AT229" s="15" t="s">
        <v>133</v>
      </c>
      <c r="AU229" s="15" t="s">
        <v>84</v>
      </c>
      <c r="AY229" s="15" t="s">
        <v>131</v>
      </c>
      <c r="BE229" s="172">
        <f>IF(N229="základní",J229,0)</f>
        <v>0</v>
      </c>
      <c r="BF229" s="172">
        <f>IF(N229="snížená",J229,0)</f>
        <v>0</v>
      </c>
      <c r="BG229" s="172">
        <f>IF(N229="zákl. přenesená",J229,0)</f>
        <v>0</v>
      </c>
      <c r="BH229" s="172">
        <f>IF(N229="sníž. přenesená",J229,0)</f>
        <v>0</v>
      </c>
      <c r="BI229" s="172">
        <f>IF(N229="nulová",J229,0)</f>
        <v>0</v>
      </c>
      <c r="BJ229" s="15" t="s">
        <v>82</v>
      </c>
      <c r="BK229" s="172">
        <f>ROUND(I229*H229,2)</f>
        <v>0</v>
      </c>
      <c r="BL229" s="15" t="s">
        <v>138</v>
      </c>
      <c r="BM229" s="15" t="s">
        <v>962</v>
      </c>
    </row>
    <row r="230" s="1" customFormat="1">
      <c r="B230" s="33"/>
      <c r="D230" s="173" t="s">
        <v>140</v>
      </c>
      <c r="F230" s="174" t="s">
        <v>330</v>
      </c>
      <c r="I230" s="106"/>
      <c r="L230" s="33"/>
      <c r="M230" s="175"/>
      <c r="N230" s="63"/>
      <c r="O230" s="63"/>
      <c r="P230" s="63"/>
      <c r="Q230" s="63"/>
      <c r="R230" s="63"/>
      <c r="S230" s="63"/>
      <c r="T230" s="64"/>
      <c r="AT230" s="15" t="s">
        <v>140</v>
      </c>
      <c r="AU230" s="15" t="s">
        <v>84</v>
      </c>
    </row>
    <row r="231" s="1" customFormat="1">
      <c r="B231" s="33"/>
      <c r="D231" s="173" t="s">
        <v>142</v>
      </c>
      <c r="F231" s="176" t="s">
        <v>331</v>
      </c>
      <c r="I231" s="106"/>
      <c r="L231" s="33"/>
      <c r="M231" s="175"/>
      <c r="N231" s="63"/>
      <c r="O231" s="63"/>
      <c r="P231" s="63"/>
      <c r="Q231" s="63"/>
      <c r="R231" s="63"/>
      <c r="S231" s="63"/>
      <c r="T231" s="64"/>
      <c r="AT231" s="15" t="s">
        <v>142</v>
      </c>
      <c r="AU231" s="15" t="s">
        <v>84</v>
      </c>
    </row>
    <row r="232" s="11" customFormat="1">
      <c r="B232" s="177"/>
      <c r="D232" s="173" t="s">
        <v>144</v>
      </c>
      <c r="E232" s="178" t="s">
        <v>3</v>
      </c>
      <c r="F232" s="179" t="s">
        <v>963</v>
      </c>
      <c r="H232" s="180">
        <v>67.599999999999994</v>
      </c>
      <c r="I232" s="181"/>
      <c r="L232" s="177"/>
      <c r="M232" s="182"/>
      <c r="N232" s="183"/>
      <c r="O232" s="183"/>
      <c r="P232" s="183"/>
      <c r="Q232" s="183"/>
      <c r="R232" s="183"/>
      <c r="S232" s="183"/>
      <c r="T232" s="184"/>
      <c r="AT232" s="178" t="s">
        <v>144</v>
      </c>
      <c r="AU232" s="178" t="s">
        <v>84</v>
      </c>
      <c r="AV232" s="11" t="s">
        <v>84</v>
      </c>
      <c r="AW232" s="11" t="s">
        <v>35</v>
      </c>
      <c r="AX232" s="11" t="s">
        <v>74</v>
      </c>
      <c r="AY232" s="178" t="s">
        <v>131</v>
      </c>
    </row>
    <row r="233" s="11" customFormat="1">
      <c r="B233" s="177"/>
      <c r="D233" s="173" t="s">
        <v>144</v>
      </c>
      <c r="E233" s="178" t="s">
        <v>3</v>
      </c>
      <c r="F233" s="179" t="s">
        <v>964</v>
      </c>
      <c r="H233" s="180">
        <v>-12.696999999999999</v>
      </c>
      <c r="I233" s="181"/>
      <c r="L233" s="177"/>
      <c r="M233" s="182"/>
      <c r="N233" s="183"/>
      <c r="O233" s="183"/>
      <c r="P233" s="183"/>
      <c r="Q233" s="183"/>
      <c r="R233" s="183"/>
      <c r="S233" s="183"/>
      <c r="T233" s="184"/>
      <c r="AT233" s="178" t="s">
        <v>144</v>
      </c>
      <c r="AU233" s="178" t="s">
        <v>84</v>
      </c>
      <c r="AV233" s="11" t="s">
        <v>84</v>
      </c>
      <c r="AW233" s="11" t="s">
        <v>35</v>
      </c>
      <c r="AX233" s="11" t="s">
        <v>74</v>
      </c>
      <c r="AY233" s="178" t="s">
        <v>131</v>
      </c>
    </row>
    <row r="234" s="1" customFormat="1" ht="20.4" customHeight="1">
      <c r="B234" s="160"/>
      <c r="C234" s="185" t="s">
        <v>326</v>
      </c>
      <c r="D234" s="185" t="s">
        <v>335</v>
      </c>
      <c r="E234" s="186" t="s">
        <v>336</v>
      </c>
      <c r="F234" s="187" t="s">
        <v>337</v>
      </c>
      <c r="G234" s="188" t="s">
        <v>313</v>
      </c>
      <c r="H234" s="189">
        <v>91.688000000000002</v>
      </c>
      <c r="I234" s="190"/>
      <c r="J234" s="191">
        <f>ROUND(I234*H234,2)</f>
        <v>0</v>
      </c>
      <c r="K234" s="187" t="s">
        <v>137</v>
      </c>
      <c r="L234" s="192"/>
      <c r="M234" s="193" t="s">
        <v>3</v>
      </c>
      <c r="N234" s="194" t="s">
        <v>45</v>
      </c>
      <c r="O234" s="63"/>
      <c r="P234" s="170">
        <f>O234*H234</f>
        <v>0</v>
      </c>
      <c r="Q234" s="170">
        <v>0</v>
      </c>
      <c r="R234" s="170">
        <f>Q234*H234</f>
        <v>0</v>
      </c>
      <c r="S234" s="170">
        <v>0</v>
      </c>
      <c r="T234" s="171">
        <f>S234*H234</f>
        <v>0</v>
      </c>
      <c r="AR234" s="15" t="s">
        <v>183</v>
      </c>
      <c r="AT234" s="15" t="s">
        <v>335</v>
      </c>
      <c r="AU234" s="15" t="s">
        <v>84</v>
      </c>
      <c r="AY234" s="15" t="s">
        <v>131</v>
      </c>
      <c r="BE234" s="172">
        <f>IF(N234="základní",J234,0)</f>
        <v>0</v>
      </c>
      <c r="BF234" s="172">
        <f>IF(N234="snížená",J234,0)</f>
        <v>0</v>
      </c>
      <c r="BG234" s="172">
        <f>IF(N234="zákl. přenesená",J234,0)</f>
        <v>0</v>
      </c>
      <c r="BH234" s="172">
        <f>IF(N234="sníž. přenesená",J234,0)</f>
        <v>0</v>
      </c>
      <c r="BI234" s="172">
        <f>IF(N234="nulová",J234,0)</f>
        <v>0</v>
      </c>
      <c r="BJ234" s="15" t="s">
        <v>82</v>
      </c>
      <c r="BK234" s="172">
        <f>ROUND(I234*H234,2)</f>
        <v>0</v>
      </c>
      <c r="BL234" s="15" t="s">
        <v>138</v>
      </c>
      <c r="BM234" s="15" t="s">
        <v>965</v>
      </c>
    </row>
    <row r="235" s="1" customFormat="1">
      <c r="B235" s="33"/>
      <c r="D235" s="173" t="s">
        <v>140</v>
      </c>
      <c r="F235" s="174" t="s">
        <v>337</v>
      </c>
      <c r="I235" s="106"/>
      <c r="L235" s="33"/>
      <c r="M235" s="175"/>
      <c r="N235" s="63"/>
      <c r="O235" s="63"/>
      <c r="P235" s="63"/>
      <c r="Q235" s="63"/>
      <c r="R235" s="63"/>
      <c r="S235" s="63"/>
      <c r="T235" s="64"/>
      <c r="AT235" s="15" t="s">
        <v>140</v>
      </c>
      <c r="AU235" s="15" t="s">
        <v>84</v>
      </c>
    </row>
    <row r="236" s="11" customFormat="1">
      <c r="B236" s="177"/>
      <c r="D236" s="173" t="s">
        <v>144</v>
      </c>
      <c r="E236" s="178" t="s">
        <v>3</v>
      </c>
      <c r="F236" s="179" t="s">
        <v>963</v>
      </c>
      <c r="H236" s="180">
        <v>67.599999999999994</v>
      </c>
      <c r="I236" s="181"/>
      <c r="L236" s="177"/>
      <c r="M236" s="182"/>
      <c r="N236" s="183"/>
      <c r="O236" s="183"/>
      <c r="P236" s="183"/>
      <c r="Q236" s="183"/>
      <c r="R236" s="183"/>
      <c r="S236" s="183"/>
      <c r="T236" s="184"/>
      <c r="AT236" s="178" t="s">
        <v>144</v>
      </c>
      <c r="AU236" s="178" t="s">
        <v>84</v>
      </c>
      <c r="AV236" s="11" t="s">
        <v>84</v>
      </c>
      <c r="AW236" s="11" t="s">
        <v>35</v>
      </c>
      <c r="AX236" s="11" t="s">
        <v>74</v>
      </c>
      <c r="AY236" s="178" t="s">
        <v>131</v>
      </c>
    </row>
    <row r="237" s="11" customFormat="1">
      <c r="B237" s="177"/>
      <c r="D237" s="173" t="s">
        <v>144</v>
      </c>
      <c r="E237" s="178" t="s">
        <v>3</v>
      </c>
      <c r="F237" s="179" t="s">
        <v>964</v>
      </c>
      <c r="H237" s="180">
        <v>-12.696999999999999</v>
      </c>
      <c r="I237" s="181"/>
      <c r="L237" s="177"/>
      <c r="M237" s="182"/>
      <c r="N237" s="183"/>
      <c r="O237" s="183"/>
      <c r="P237" s="183"/>
      <c r="Q237" s="183"/>
      <c r="R237" s="183"/>
      <c r="S237" s="183"/>
      <c r="T237" s="184"/>
      <c r="AT237" s="178" t="s">
        <v>144</v>
      </c>
      <c r="AU237" s="178" t="s">
        <v>84</v>
      </c>
      <c r="AV237" s="11" t="s">
        <v>84</v>
      </c>
      <c r="AW237" s="11" t="s">
        <v>35</v>
      </c>
      <c r="AX237" s="11" t="s">
        <v>74</v>
      </c>
      <c r="AY237" s="178" t="s">
        <v>131</v>
      </c>
    </row>
    <row r="238" s="11" customFormat="1">
      <c r="B238" s="177"/>
      <c r="D238" s="173" t="s">
        <v>144</v>
      </c>
      <c r="F238" s="179" t="s">
        <v>966</v>
      </c>
      <c r="H238" s="180">
        <v>91.688000000000002</v>
      </c>
      <c r="I238" s="181"/>
      <c r="L238" s="177"/>
      <c r="M238" s="182"/>
      <c r="N238" s="183"/>
      <c r="O238" s="183"/>
      <c r="P238" s="183"/>
      <c r="Q238" s="183"/>
      <c r="R238" s="183"/>
      <c r="S238" s="183"/>
      <c r="T238" s="184"/>
      <c r="AT238" s="178" t="s">
        <v>144</v>
      </c>
      <c r="AU238" s="178" t="s">
        <v>84</v>
      </c>
      <c r="AV238" s="11" t="s">
        <v>84</v>
      </c>
      <c r="AW238" s="11" t="s">
        <v>4</v>
      </c>
      <c r="AX238" s="11" t="s">
        <v>82</v>
      </c>
      <c r="AY238" s="178" t="s">
        <v>131</v>
      </c>
    </row>
    <row r="239" s="1" customFormat="1" ht="20.4" customHeight="1">
      <c r="B239" s="160"/>
      <c r="C239" s="161" t="s">
        <v>334</v>
      </c>
      <c r="D239" s="161" t="s">
        <v>133</v>
      </c>
      <c r="E239" s="162" t="s">
        <v>341</v>
      </c>
      <c r="F239" s="163" t="s">
        <v>342</v>
      </c>
      <c r="G239" s="164" t="s">
        <v>136</v>
      </c>
      <c r="H239" s="165">
        <v>201.5</v>
      </c>
      <c r="I239" s="166"/>
      <c r="J239" s="167">
        <f>ROUND(I239*H239,2)</f>
        <v>0</v>
      </c>
      <c r="K239" s="163" t="s">
        <v>137</v>
      </c>
      <c r="L239" s="33"/>
      <c r="M239" s="168" t="s">
        <v>3</v>
      </c>
      <c r="N239" s="169" t="s">
        <v>45</v>
      </c>
      <c r="O239" s="63"/>
      <c r="P239" s="170">
        <f>O239*H239</f>
        <v>0</v>
      </c>
      <c r="Q239" s="170">
        <v>0</v>
      </c>
      <c r="R239" s="170">
        <f>Q239*H239</f>
        <v>0</v>
      </c>
      <c r="S239" s="170">
        <v>0</v>
      </c>
      <c r="T239" s="171">
        <f>S239*H239</f>
        <v>0</v>
      </c>
      <c r="AR239" s="15" t="s">
        <v>138</v>
      </c>
      <c r="AT239" s="15" t="s">
        <v>133</v>
      </c>
      <c r="AU239" s="15" t="s">
        <v>84</v>
      </c>
      <c r="AY239" s="15" t="s">
        <v>131</v>
      </c>
      <c r="BE239" s="172">
        <f>IF(N239="základní",J239,0)</f>
        <v>0</v>
      </c>
      <c r="BF239" s="172">
        <f>IF(N239="snížená",J239,0)</f>
        <v>0</v>
      </c>
      <c r="BG239" s="172">
        <f>IF(N239="zákl. přenesená",J239,0)</f>
        <v>0</v>
      </c>
      <c r="BH239" s="172">
        <f>IF(N239="sníž. přenesená",J239,0)</f>
        <v>0</v>
      </c>
      <c r="BI239" s="172">
        <f>IF(N239="nulová",J239,0)</f>
        <v>0</v>
      </c>
      <c r="BJ239" s="15" t="s">
        <v>82</v>
      </c>
      <c r="BK239" s="172">
        <f>ROUND(I239*H239,2)</f>
        <v>0</v>
      </c>
      <c r="BL239" s="15" t="s">
        <v>138</v>
      </c>
      <c r="BM239" s="15" t="s">
        <v>967</v>
      </c>
    </row>
    <row r="240" s="1" customFormat="1">
      <c r="B240" s="33"/>
      <c r="D240" s="173" t="s">
        <v>140</v>
      </c>
      <c r="F240" s="174" t="s">
        <v>344</v>
      </c>
      <c r="I240" s="106"/>
      <c r="L240" s="33"/>
      <c r="M240" s="175"/>
      <c r="N240" s="63"/>
      <c r="O240" s="63"/>
      <c r="P240" s="63"/>
      <c r="Q240" s="63"/>
      <c r="R240" s="63"/>
      <c r="S240" s="63"/>
      <c r="T240" s="64"/>
      <c r="AT240" s="15" t="s">
        <v>140</v>
      </c>
      <c r="AU240" s="15" t="s">
        <v>84</v>
      </c>
    </row>
    <row r="241" s="1" customFormat="1">
      <c r="B241" s="33"/>
      <c r="D241" s="173" t="s">
        <v>142</v>
      </c>
      <c r="F241" s="176" t="s">
        <v>345</v>
      </c>
      <c r="I241" s="106"/>
      <c r="L241" s="33"/>
      <c r="M241" s="175"/>
      <c r="N241" s="63"/>
      <c r="O241" s="63"/>
      <c r="P241" s="63"/>
      <c r="Q241" s="63"/>
      <c r="R241" s="63"/>
      <c r="S241" s="63"/>
      <c r="T241" s="64"/>
      <c r="AT241" s="15" t="s">
        <v>142</v>
      </c>
      <c r="AU241" s="15" t="s">
        <v>84</v>
      </c>
    </row>
    <row r="242" s="11" customFormat="1">
      <c r="B242" s="177"/>
      <c r="D242" s="173" t="s">
        <v>144</v>
      </c>
      <c r="E242" s="178" t="s">
        <v>3</v>
      </c>
      <c r="F242" s="179" t="s">
        <v>916</v>
      </c>
      <c r="H242" s="180">
        <v>201.5</v>
      </c>
      <c r="I242" s="181"/>
      <c r="L242" s="177"/>
      <c r="M242" s="182"/>
      <c r="N242" s="183"/>
      <c r="O242" s="183"/>
      <c r="P242" s="183"/>
      <c r="Q242" s="183"/>
      <c r="R242" s="183"/>
      <c r="S242" s="183"/>
      <c r="T242" s="184"/>
      <c r="AT242" s="178" t="s">
        <v>144</v>
      </c>
      <c r="AU242" s="178" t="s">
        <v>84</v>
      </c>
      <c r="AV242" s="11" t="s">
        <v>84</v>
      </c>
      <c r="AW242" s="11" t="s">
        <v>35</v>
      </c>
      <c r="AX242" s="11" t="s">
        <v>82</v>
      </c>
      <c r="AY242" s="178" t="s">
        <v>131</v>
      </c>
    </row>
    <row r="243" s="10" customFormat="1" ht="22.8" customHeight="1">
      <c r="B243" s="147"/>
      <c r="D243" s="148" t="s">
        <v>73</v>
      </c>
      <c r="E243" s="158" t="s">
        <v>84</v>
      </c>
      <c r="F243" s="158" t="s">
        <v>347</v>
      </c>
      <c r="I243" s="150"/>
      <c r="J243" s="159">
        <f>BK243</f>
        <v>0</v>
      </c>
      <c r="L243" s="147"/>
      <c r="M243" s="152"/>
      <c r="N243" s="153"/>
      <c r="O243" s="153"/>
      <c r="P243" s="154">
        <f>SUM(P244:P245)</f>
        <v>0</v>
      </c>
      <c r="Q243" s="153"/>
      <c r="R243" s="154">
        <f>SUM(R244:R245)</f>
        <v>14.72705</v>
      </c>
      <c r="S243" s="153"/>
      <c r="T243" s="155">
        <f>SUM(T244:T245)</f>
        <v>0</v>
      </c>
      <c r="AR243" s="148" t="s">
        <v>82</v>
      </c>
      <c r="AT243" s="156" t="s">
        <v>73</v>
      </c>
      <c r="AU243" s="156" t="s">
        <v>82</v>
      </c>
      <c r="AY243" s="148" t="s">
        <v>131</v>
      </c>
      <c r="BK243" s="157">
        <f>SUM(BK244:BK245)</f>
        <v>0</v>
      </c>
    </row>
    <row r="244" s="1" customFormat="1" ht="20.4" customHeight="1">
      <c r="B244" s="160"/>
      <c r="C244" s="161" t="s">
        <v>340</v>
      </c>
      <c r="D244" s="161" t="s">
        <v>133</v>
      </c>
      <c r="E244" s="162" t="s">
        <v>349</v>
      </c>
      <c r="F244" s="163" t="s">
        <v>350</v>
      </c>
      <c r="G244" s="164" t="s">
        <v>186</v>
      </c>
      <c r="H244" s="165">
        <v>65</v>
      </c>
      <c r="I244" s="166"/>
      <c r="J244" s="167">
        <f>ROUND(I244*H244,2)</f>
        <v>0</v>
      </c>
      <c r="K244" s="163" t="s">
        <v>137</v>
      </c>
      <c r="L244" s="33"/>
      <c r="M244" s="168" t="s">
        <v>3</v>
      </c>
      <c r="N244" s="169" t="s">
        <v>45</v>
      </c>
      <c r="O244" s="63"/>
      <c r="P244" s="170">
        <f>O244*H244</f>
        <v>0</v>
      </c>
      <c r="Q244" s="170">
        <v>0.22656999999999999</v>
      </c>
      <c r="R244" s="170">
        <f>Q244*H244</f>
        <v>14.72705</v>
      </c>
      <c r="S244" s="170">
        <v>0</v>
      </c>
      <c r="T244" s="171">
        <f>S244*H244</f>
        <v>0</v>
      </c>
      <c r="AR244" s="15" t="s">
        <v>138</v>
      </c>
      <c r="AT244" s="15" t="s">
        <v>133</v>
      </c>
      <c r="AU244" s="15" t="s">
        <v>84</v>
      </c>
      <c r="AY244" s="15" t="s">
        <v>131</v>
      </c>
      <c r="BE244" s="172">
        <f>IF(N244="základní",J244,0)</f>
        <v>0</v>
      </c>
      <c r="BF244" s="172">
        <f>IF(N244="snížená",J244,0)</f>
        <v>0</v>
      </c>
      <c r="BG244" s="172">
        <f>IF(N244="zákl. přenesená",J244,0)</f>
        <v>0</v>
      </c>
      <c r="BH244" s="172">
        <f>IF(N244="sníž. přenesená",J244,0)</f>
        <v>0</v>
      </c>
      <c r="BI244" s="172">
        <f>IF(N244="nulová",J244,0)</f>
        <v>0</v>
      </c>
      <c r="BJ244" s="15" t="s">
        <v>82</v>
      </c>
      <c r="BK244" s="172">
        <f>ROUND(I244*H244,2)</f>
        <v>0</v>
      </c>
      <c r="BL244" s="15" t="s">
        <v>138</v>
      </c>
      <c r="BM244" s="15" t="s">
        <v>968</v>
      </c>
    </row>
    <row r="245" s="1" customFormat="1">
      <c r="B245" s="33"/>
      <c r="D245" s="173" t="s">
        <v>140</v>
      </c>
      <c r="F245" s="174" t="s">
        <v>352</v>
      </c>
      <c r="I245" s="106"/>
      <c r="L245" s="33"/>
      <c r="M245" s="175"/>
      <c r="N245" s="63"/>
      <c r="O245" s="63"/>
      <c r="P245" s="63"/>
      <c r="Q245" s="63"/>
      <c r="R245" s="63"/>
      <c r="S245" s="63"/>
      <c r="T245" s="64"/>
      <c r="AT245" s="15" t="s">
        <v>140</v>
      </c>
      <c r="AU245" s="15" t="s">
        <v>84</v>
      </c>
    </row>
    <row r="246" s="10" customFormat="1" ht="22.8" customHeight="1">
      <c r="B246" s="147"/>
      <c r="D246" s="148" t="s">
        <v>73</v>
      </c>
      <c r="E246" s="158" t="s">
        <v>138</v>
      </c>
      <c r="F246" s="158" t="s">
        <v>354</v>
      </c>
      <c r="I246" s="150"/>
      <c r="J246" s="159">
        <f>BK246</f>
        <v>0</v>
      </c>
      <c r="L246" s="147"/>
      <c r="M246" s="152"/>
      <c r="N246" s="153"/>
      <c r="O246" s="153"/>
      <c r="P246" s="154">
        <f>SUM(P247:P265)</f>
        <v>0</v>
      </c>
      <c r="Q246" s="153"/>
      <c r="R246" s="154">
        <f>SUM(R247:R265)</f>
        <v>1.9783500000000001</v>
      </c>
      <c r="S246" s="153"/>
      <c r="T246" s="155">
        <f>SUM(T247:T265)</f>
        <v>0</v>
      </c>
      <c r="AR246" s="148" t="s">
        <v>82</v>
      </c>
      <c r="AT246" s="156" t="s">
        <v>73</v>
      </c>
      <c r="AU246" s="156" t="s">
        <v>82</v>
      </c>
      <c r="AY246" s="148" t="s">
        <v>131</v>
      </c>
      <c r="BK246" s="157">
        <f>SUM(BK247:BK265)</f>
        <v>0</v>
      </c>
    </row>
    <row r="247" s="1" customFormat="1" ht="20.4" customHeight="1">
      <c r="B247" s="160"/>
      <c r="C247" s="161" t="s">
        <v>348</v>
      </c>
      <c r="D247" s="161" t="s">
        <v>133</v>
      </c>
      <c r="E247" s="162" t="s">
        <v>356</v>
      </c>
      <c r="F247" s="163" t="s">
        <v>357</v>
      </c>
      <c r="G247" s="164" t="s">
        <v>214</v>
      </c>
      <c r="H247" s="165">
        <v>12.675000000000001</v>
      </c>
      <c r="I247" s="166"/>
      <c r="J247" s="167">
        <f>ROUND(I247*H247,2)</f>
        <v>0</v>
      </c>
      <c r="K247" s="163" t="s">
        <v>137</v>
      </c>
      <c r="L247" s="33"/>
      <c r="M247" s="168" t="s">
        <v>3</v>
      </c>
      <c r="N247" s="169" t="s">
        <v>45</v>
      </c>
      <c r="O247" s="63"/>
      <c r="P247" s="170">
        <f>O247*H247</f>
        <v>0</v>
      </c>
      <c r="Q247" s="170">
        <v>0</v>
      </c>
      <c r="R247" s="170">
        <f>Q247*H247</f>
        <v>0</v>
      </c>
      <c r="S247" s="170">
        <v>0</v>
      </c>
      <c r="T247" s="171">
        <f>S247*H247</f>
        <v>0</v>
      </c>
      <c r="AR247" s="15" t="s">
        <v>138</v>
      </c>
      <c r="AT247" s="15" t="s">
        <v>133</v>
      </c>
      <c r="AU247" s="15" t="s">
        <v>84</v>
      </c>
      <c r="AY247" s="15" t="s">
        <v>131</v>
      </c>
      <c r="BE247" s="172">
        <f>IF(N247="základní",J247,0)</f>
        <v>0</v>
      </c>
      <c r="BF247" s="172">
        <f>IF(N247="snížená",J247,0)</f>
        <v>0</v>
      </c>
      <c r="BG247" s="172">
        <f>IF(N247="zákl. přenesená",J247,0)</f>
        <v>0</v>
      </c>
      <c r="BH247" s="172">
        <f>IF(N247="sníž. přenesená",J247,0)</f>
        <v>0</v>
      </c>
      <c r="BI247" s="172">
        <f>IF(N247="nulová",J247,0)</f>
        <v>0</v>
      </c>
      <c r="BJ247" s="15" t="s">
        <v>82</v>
      </c>
      <c r="BK247" s="172">
        <f>ROUND(I247*H247,2)</f>
        <v>0</v>
      </c>
      <c r="BL247" s="15" t="s">
        <v>138</v>
      </c>
      <c r="BM247" s="15" t="s">
        <v>969</v>
      </c>
    </row>
    <row r="248" s="1" customFormat="1">
      <c r="B248" s="33"/>
      <c r="D248" s="173" t="s">
        <v>140</v>
      </c>
      <c r="F248" s="174" t="s">
        <v>359</v>
      </c>
      <c r="I248" s="106"/>
      <c r="L248" s="33"/>
      <c r="M248" s="175"/>
      <c r="N248" s="63"/>
      <c r="O248" s="63"/>
      <c r="P248" s="63"/>
      <c r="Q248" s="63"/>
      <c r="R248" s="63"/>
      <c r="S248" s="63"/>
      <c r="T248" s="64"/>
      <c r="AT248" s="15" t="s">
        <v>140</v>
      </c>
      <c r="AU248" s="15" t="s">
        <v>84</v>
      </c>
    </row>
    <row r="249" s="1" customFormat="1">
      <c r="B249" s="33"/>
      <c r="D249" s="173" t="s">
        <v>142</v>
      </c>
      <c r="F249" s="176" t="s">
        <v>360</v>
      </c>
      <c r="I249" s="106"/>
      <c r="L249" s="33"/>
      <c r="M249" s="175"/>
      <c r="N249" s="63"/>
      <c r="O249" s="63"/>
      <c r="P249" s="63"/>
      <c r="Q249" s="63"/>
      <c r="R249" s="63"/>
      <c r="S249" s="63"/>
      <c r="T249" s="64"/>
      <c r="AT249" s="15" t="s">
        <v>142</v>
      </c>
      <c r="AU249" s="15" t="s">
        <v>84</v>
      </c>
    </row>
    <row r="250" s="11" customFormat="1">
      <c r="B250" s="177"/>
      <c r="D250" s="173" t="s">
        <v>144</v>
      </c>
      <c r="E250" s="178" t="s">
        <v>3</v>
      </c>
      <c r="F250" s="179" t="s">
        <v>970</v>
      </c>
      <c r="H250" s="180">
        <v>12.675000000000001</v>
      </c>
      <c r="I250" s="181"/>
      <c r="L250" s="177"/>
      <c r="M250" s="182"/>
      <c r="N250" s="183"/>
      <c r="O250" s="183"/>
      <c r="P250" s="183"/>
      <c r="Q250" s="183"/>
      <c r="R250" s="183"/>
      <c r="S250" s="183"/>
      <c r="T250" s="184"/>
      <c r="AT250" s="178" t="s">
        <v>144</v>
      </c>
      <c r="AU250" s="178" t="s">
        <v>84</v>
      </c>
      <c r="AV250" s="11" t="s">
        <v>84</v>
      </c>
      <c r="AW250" s="11" t="s">
        <v>35</v>
      </c>
      <c r="AX250" s="11" t="s">
        <v>82</v>
      </c>
      <c r="AY250" s="178" t="s">
        <v>131</v>
      </c>
    </row>
    <row r="251" s="1" customFormat="1" ht="20.4" customHeight="1">
      <c r="B251" s="160"/>
      <c r="C251" s="161" t="s">
        <v>355</v>
      </c>
      <c r="D251" s="161" t="s">
        <v>133</v>
      </c>
      <c r="E251" s="162" t="s">
        <v>363</v>
      </c>
      <c r="F251" s="163" t="s">
        <v>364</v>
      </c>
      <c r="G251" s="164" t="s">
        <v>365</v>
      </c>
      <c r="H251" s="165">
        <v>9</v>
      </c>
      <c r="I251" s="166"/>
      <c r="J251" s="167">
        <f>ROUND(I251*H251,2)</f>
        <v>0</v>
      </c>
      <c r="K251" s="163" t="s">
        <v>137</v>
      </c>
      <c r="L251" s="33"/>
      <c r="M251" s="168" t="s">
        <v>3</v>
      </c>
      <c r="N251" s="169" t="s">
        <v>45</v>
      </c>
      <c r="O251" s="63"/>
      <c r="P251" s="170">
        <f>O251*H251</f>
        <v>0</v>
      </c>
      <c r="Q251" s="170">
        <v>0.0066</v>
      </c>
      <c r="R251" s="170">
        <f>Q251*H251</f>
        <v>0.059400000000000001</v>
      </c>
      <c r="S251" s="170">
        <v>0</v>
      </c>
      <c r="T251" s="171">
        <f>S251*H251</f>
        <v>0</v>
      </c>
      <c r="AR251" s="15" t="s">
        <v>138</v>
      </c>
      <c r="AT251" s="15" t="s">
        <v>133</v>
      </c>
      <c r="AU251" s="15" t="s">
        <v>84</v>
      </c>
      <c r="AY251" s="15" t="s">
        <v>131</v>
      </c>
      <c r="BE251" s="172">
        <f>IF(N251="základní",J251,0)</f>
        <v>0</v>
      </c>
      <c r="BF251" s="172">
        <f>IF(N251="snížená",J251,0)</f>
        <v>0</v>
      </c>
      <c r="BG251" s="172">
        <f>IF(N251="zákl. přenesená",J251,0)</f>
        <v>0</v>
      </c>
      <c r="BH251" s="172">
        <f>IF(N251="sníž. přenesená",J251,0)</f>
        <v>0</v>
      </c>
      <c r="BI251" s="172">
        <f>IF(N251="nulová",J251,0)</f>
        <v>0</v>
      </c>
      <c r="BJ251" s="15" t="s">
        <v>82</v>
      </c>
      <c r="BK251" s="172">
        <f>ROUND(I251*H251,2)</f>
        <v>0</v>
      </c>
      <c r="BL251" s="15" t="s">
        <v>138</v>
      </c>
      <c r="BM251" s="15" t="s">
        <v>971</v>
      </c>
    </row>
    <row r="252" s="1" customFormat="1">
      <c r="B252" s="33"/>
      <c r="D252" s="173" t="s">
        <v>140</v>
      </c>
      <c r="F252" s="174" t="s">
        <v>367</v>
      </c>
      <c r="I252" s="106"/>
      <c r="L252" s="33"/>
      <c r="M252" s="175"/>
      <c r="N252" s="63"/>
      <c r="O252" s="63"/>
      <c r="P252" s="63"/>
      <c r="Q252" s="63"/>
      <c r="R252" s="63"/>
      <c r="S252" s="63"/>
      <c r="T252" s="64"/>
      <c r="AT252" s="15" t="s">
        <v>140</v>
      </c>
      <c r="AU252" s="15" t="s">
        <v>84</v>
      </c>
    </row>
    <row r="253" s="1" customFormat="1">
      <c r="B253" s="33"/>
      <c r="D253" s="173" t="s">
        <v>142</v>
      </c>
      <c r="F253" s="176" t="s">
        <v>368</v>
      </c>
      <c r="I253" s="106"/>
      <c r="L253" s="33"/>
      <c r="M253" s="175"/>
      <c r="N253" s="63"/>
      <c r="O253" s="63"/>
      <c r="P253" s="63"/>
      <c r="Q253" s="63"/>
      <c r="R253" s="63"/>
      <c r="S253" s="63"/>
      <c r="T253" s="64"/>
      <c r="AT253" s="15" t="s">
        <v>142</v>
      </c>
      <c r="AU253" s="15" t="s">
        <v>84</v>
      </c>
    </row>
    <row r="254" s="1" customFormat="1" ht="20.4" customHeight="1">
      <c r="B254" s="160"/>
      <c r="C254" s="185" t="s">
        <v>362</v>
      </c>
      <c r="D254" s="185" t="s">
        <v>335</v>
      </c>
      <c r="E254" s="186" t="s">
        <v>370</v>
      </c>
      <c r="F254" s="187" t="s">
        <v>371</v>
      </c>
      <c r="G254" s="188" t="s">
        <v>365</v>
      </c>
      <c r="H254" s="189">
        <v>2</v>
      </c>
      <c r="I254" s="190"/>
      <c r="J254" s="191">
        <f>ROUND(I254*H254,2)</f>
        <v>0</v>
      </c>
      <c r="K254" s="187" t="s">
        <v>137</v>
      </c>
      <c r="L254" s="192"/>
      <c r="M254" s="193" t="s">
        <v>3</v>
      </c>
      <c r="N254" s="194" t="s">
        <v>45</v>
      </c>
      <c r="O254" s="63"/>
      <c r="P254" s="170">
        <f>O254*H254</f>
        <v>0</v>
      </c>
      <c r="Q254" s="170">
        <v>0.027</v>
      </c>
      <c r="R254" s="170">
        <f>Q254*H254</f>
        <v>0.053999999999999999</v>
      </c>
      <c r="S254" s="170">
        <v>0</v>
      </c>
      <c r="T254" s="171">
        <f>S254*H254</f>
        <v>0</v>
      </c>
      <c r="AR254" s="15" t="s">
        <v>183</v>
      </c>
      <c r="AT254" s="15" t="s">
        <v>335</v>
      </c>
      <c r="AU254" s="15" t="s">
        <v>84</v>
      </c>
      <c r="AY254" s="15" t="s">
        <v>131</v>
      </c>
      <c r="BE254" s="172">
        <f>IF(N254="základní",J254,0)</f>
        <v>0</v>
      </c>
      <c r="BF254" s="172">
        <f>IF(N254="snížená",J254,0)</f>
        <v>0</v>
      </c>
      <c r="BG254" s="172">
        <f>IF(N254="zákl. přenesená",J254,0)</f>
        <v>0</v>
      </c>
      <c r="BH254" s="172">
        <f>IF(N254="sníž. přenesená",J254,0)</f>
        <v>0</v>
      </c>
      <c r="BI254" s="172">
        <f>IF(N254="nulová",J254,0)</f>
        <v>0</v>
      </c>
      <c r="BJ254" s="15" t="s">
        <v>82</v>
      </c>
      <c r="BK254" s="172">
        <f>ROUND(I254*H254,2)</f>
        <v>0</v>
      </c>
      <c r="BL254" s="15" t="s">
        <v>138</v>
      </c>
      <c r="BM254" s="15" t="s">
        <v>972</v>
      </c>
    </row>
    <row r="255" s="1" customFormat="1">
      <c r="B255" s="33"/>
      <c r="D255" s="173" t="s">
        <v>140</v>
      </c>
      <c r="F255" s="174" t="s">
        <v>371</v>
      </c>
      <c r="I255" s="106"/>
      <c r="L255" s="33"/>
      <c r="M255" s="175"/>
      <c r="N255" s="63"/>
      <c r="O255" s="63"/>
      <c r="P255" s="63"/>
      <c r="Q255" s="63"/>
      <c r="R255" s="63"/>
      <c r="S255" s="63"/>
      <c r="T255" s="64"/>
      <c r="AT255" s="15" t="s">
        <v>140</v>
      </c>
      <c r="AU255" s="15" t="s">
        <v>84</v>
      </c>
    </row>
    <row r="256" s="1" customFormat="1" ht="14.4" customHeight="1">
      <c r="B256" s="160"/>
      <c r="C256" s="185" t="s">
        <v>369</v>
      </c>
      <c r="D256" s="185" t="s">
        <v>335</v>
      </c>
      <c r="E256" s="186" t="s">
        <v>379</v>
      </c>
      <c r="F256" s="187" t="s">
        <v>375</v>
      </c>
      <c r="G256" s="188" t="s">
        <v>365</v>
      </c>
      <c r="H256" s="189">
        <v>2</v>
      </c>
      <c r="I256" s="190"/>
      <c r="J256" s="191">
        <f>ROUND(I256*H256,2)</f>
        <v>0</v>
      </c>
      <c r="K256" s="187" t="s">
        <v>3</v>
      </c>
      <c r="L256" s="192"/>
      <c r="M256" s="193" t="s">
        <v>3</v>
      </c>
      <c r="N256" s="194" t="s">
        <v>45</v>
      </c>
      <c r="O256" s="63"/>
      <c r="P256" s="170">
        <f>O256*H256</f>
        <v>0</v>
      </c>
      <c r="Q256" s="170">
        <v>0.050999999999999997</v>
      </c>
      <c r="R256" s="170">
        <f>Q256*H256</f>
        <v>0.10199999999999999</v>
      </c>
      <c r="S256" s="170">
        <v>0</v>
      </c>
      <c r="T256" s="171">
        <f>S256*H256</f>
        <v>0</v>
      </c>
      <c r="AR256" s="15" t="s">
        <v>183</v>
      </c>
      <c r="AT256" s="15" t="s">
        <v>335</v>
      </c>
      <c r="AU256" s="15" t="s">
        <v>84</v>
      </c>
      <c r="AY256" s="15" t="s">
        <v>131</v>
      </c>
      <c r="BE256" s="172">
        <f>IF(N256="základní",J256,0)</f>
        <v>0</v>
      </c>
      <c r="BF256" s="172">
        <f>IF(N256="snížená",J256,0)</f>
        <v>0</v>
      </c>
      <c r="BG256" s="172">
        <f>IF(N256="zákl. přenesená",J256,0)</f>
        <v>0</v>
      </c>
      <c r="BH256" s="172">
        <f>IF(N256="sníž. přenesená",J256,0)</f>
        <v>0</v>
      </c>
      <c r="BI256" s="172">
        <f>IF(N256="nulová",J256,0)</f>
        <v>0</v>
      </c>
      <c r="BJ256" s="15" t="s">
        <v>82</v>
      </c>
      <c r="BK256" s="172">
        <f>ROUND(I256*H256,2)</f>
        <v>0</v>
      </c>
      <c r="BL256" s="15" t="s">
        <v>138</v>
      </c>
      <c r="BM256" s="15" t="s">
        <v>973</v>
      </c>
    </row>
    <row r="257" s="1" customFormat="1">
      <c r="B257" s="33"/>
      <c r="D257" s="173" t="s">
        <v>140</v>
      </c>
      <c r="F257" s="174" t="s">
        <v>381</v>
      </c>
      <c r="I257" s="106"/>
      <c r="L257" s="33"/>
      <c r="M257" s="175"/>
      <c r="N257" s="63"/>
      <c r="O257" s="63"/>
      <c r="P257" s="63"/>
      <c r="Q257" s="63"/>
      <c r="R257" s="63"/>
      <c r="S257" s="63"/>
      <c r="T257" s="64"/>
      <c r="AT257" s="15" t="s">
        <v>140</v>
      </c>
      <c r="AU257" s="15" t="s">
        <v>84</v>
      </c>
    </row>
    <row r="258" s="1" customFormat="1" ht="20.4" customHeight="1">
      <c r="B258" s="160"/>
      <c r="C258" s="185" t="s">
        <v>373</v>
      </c>
      <c r="D258" s="185" t="s">
        <v>335</v>
      </c>
      <c r="E258" s="186" t="s">
        <v>383</v>
      </c>
      <c r="F258" s="187" t="s">
        <v>375</v>
      </c>
      <c r="G258" s="188" t="s">
        <v>365</v>
      </c>
      <c r="H258" s="189">
        <v>3</v>
      </c>
      <c r="I258" s="190"/>
      <c r="J258" s="191">
        <f>ROUND(I258*H258,2)</f>
        <v>0</v>
      </c>
      <c r="K258" s="187" t="s">
        <v>137</v>
      </c>
      <c r="L258" s="192"/>
      <c r="M258" s="193" t="s">
        <v>3</v>
      </c>
      <c r="N258" s="194" t="s">
        <v>45</v>
      </c>
      <c r="O258" s="63"/>
      <c r="P258" s="170">
        <f>O258*H258</f>
        <v>0</v>
      </c>
      <c r="Q258" s="170">
        <v>0.050999999999999997</v>
      </c>
      <c r="R258" s="170">
        <f>Q258*H258</f>
        <v>0.153</v>
      </c>
      <c r="S258" s="170">
        <v>0</v>
      </c>
      <c r="T258" s="171">
        <f>S258*H258</f>
        <v>0</v>
      </c>
      <c r="AR258" s="15" t="s">
        <v>183</v>
      </c>
      <c r="AT258" s="15" t="s">
        <v>335</v>
      </c>
      <c r="AU258" s="15" t="s">
        <v>84</v>
      </c>
      <c r="AY258" s="15" t="s">
        <v>131</v>
      </c>
      <c r="BE258" s="172">
        <f>IF(N258="základní",J258,0)</f>
        <v>0</v>
      </c>
      <c r="BF258" s="172">
        <f>IF(N258="snížená",J258,0)</f>
        <v>0</v>
      </c>
      <c r="BG258" s="172">
        <f>IF(N258="zákl. přenesená",J258,0)</f>
        <v>0</v>
      </c>
      <c r="BH258" s="172">
        <f>IF(N258="sníž. přenesená",J258,0)</f>
        <v>0</v>
      </c>
      <c r="BI258" s="172">
        <f>IF(N258="nulová",J258,0)</f>
        <v>0</v>
      </c>
      <c r="BJ258" s="15" t="s">
        <v>82</v>
      </c>
      <c r="BK258" s="172">
        <f>ROUND(I258*H258,2)</f>
        <v>0</v>
      </c>
      <c r="BL258" s="15" t="s">
        <v>138</v>
      </c>
      <c r="BM258" s="15" t="s">
        <v>974</v>
      </c>
    </row>
    <row r="259" s="1" customFormat="1">
      <c r="B259" s="33"/>
      <c r="D259" s="173" t="s">
        <v>140</v>
      </c>
      <c r="F259" s="174" t="s">
        <v>375</v>
      </c>
      <c r="I259" s="106"/>
      <c r="L259" s="33"/>
      <c r="M259" s="175"/>
      <c r="N259" s="63"/>
      <c r="O259" s="63"/>
      <c r="P259" s="63"/>
      <c r="Q259" s="63"/>
      <c r="R259" s="63"/>
      <c r="S259" s="63"/>
      <c r="T259" s="64"/>
      <c r="AT259" s="15" t="s">
        <v>140</v>
      </c>
      <c r="AU259" s="15" t="s">
        <v>84</v>
      </c>
    </row>
    <row r="260" s="1" customFormat="1" ht="14.4" customHeight="1">
      <c r="B260" s="160"/>
      <c r="C260" s="185" t="s">
        <v>378</v>
      </c>
      <c r="D260" s="185" t="s">
        <v>335</v>
      </c>
      <c r="E260" s="186" t="s">
        <v>386</v>
      </c>
      <c r="F260" s="187" t="s">
        <v>375</v>
      </c>
      <c r="G260" s="188" t="s">
        <v>365</v>
      </c>
      <c r="H260" s="189">
        <v>2</v>
      </c>
      <c r="I260" s="190"/>
      <c r="J260" s="191">
        <f>ROUND(I260*H260,2)</f>
        <v>0</v>
      </c>
      <c r="K260" s="187" t="s">
        <v>3</v>
      </c>
      <c r="L260" s="192"/>
      <c r="M260" s="193" t="s">
        <v>3</v>
      </c>
      <c r="N260" s="194" t="s">
        <v>45</v>
      </c>
      <c r="O260" s="63"/>
      <c r="P260" s="170">
        <f>O260*H260</f>
        <v>0</v>
      </c>
      <c r="Q260" s="170">
        <v>0.050999999999999997</v>
      </c>
      <c r="R260" s="170">
        <f>Q260*H260</f>
        <v>0.10199999999999999</v>
      </c>
      <c r="S260" s="170">
        <v>0</v>
      </c>
      <c r="T260" s="171">
        <f>S260*H260</f>
        <v>0</v>
      </c>
      <c r="AR260" s="15" t="s">
        <v>183</v>
      </c>
      <c r="AT260" s="15" t="s">
        <v>335</v>
      </c>
      <c r="AU260" s="15" t="s">
        <v>84</v>
      </c>
      <c r="AY260" s="15" t="s">
        <v>131</v>
      </c>
      <c r="BE260" s="172">
        <f>IF(N260="základní",J260,0)</f>
        <v>0</v>
      </c>
      <c r="BF260" s="172">
        <f>IF(N260="snížená",J260,0)</f>
        <v>0</v>
      </c>
      <c r="BG260" s="172">
        <f>IF(N260="zákl. přenesená",J260,0)</f>
        <v>0</v>
      </c>
      <c r="BH260" s="172">
        <f>IF(N260="sníž. přenesená",J260,0)</f>
        <v>0</v>
      </c>
      <c r="BI260" s="172">
        <f>IF(N260="nulová",J260,0)</f>
        <v>0</v>
      </c>
      <c r="BJ260" s="15" t="s">
        <v>82</v>
      </c>
      <c r="BK260" s="172">
        <f>ROUND(I260*H260,2)</f>
        <v>0</v>
      </c>
      <c r="BL260" s="15" t="s">
        <v>138</v>
      </c>
      <c r="BM260" s="15" t="s">
        <v>975</v>
      </c>
    </row>
    <row r="261" s="1" customFormat="1">
      <c r="B261" s="33"/>
      <c r="D261" s="173" t="s">
        <v>140</v>
      </c>
      <c r="F261" s="174" t="s">
        <v>388</v>
      </c>
      <c r="I261" s="106"/>
      <c r="L261" s="33"/>
      <c r="M261" s="175"/>
      <c r="N261" s="63"/>
      <c r="O261" s="63"/>
      <c r="P261" s="63"/>
      <c r="Q261" s="63"/>
      <c r="R261" s="63"/>
      <c r="S261" s="63"/>
      <c r="T261" s="64"/>
      <c r="AT261" s="15" t="s">
        <v>140</v>
      </c>
      <c r="AU261" s="15" t="s">
        <v>84</v>
      </c>
    </row>
    <row r="262" s="1" customFormat="1" ht="20.4" customHeight="1">
      <c r="B262" s="160"/>
      <c r="C262" s="161" t="s">
        <v>382</v>
      </c>
      <c r="D262" s="161" t="s">
        <v>133</v>
      </c>
      <c r="E262" s="162" t="s">
        <v>390</v>
      </c>
      <c r="F262" s="163" t="s">
        <v>391</v>
      </c>
      <c r="G262" s="164" t="s">
        <v>214</v>
      </c>
      <c r="H262" s="165">
        <v>0.67500000000000004</v>
      </c>
      <c r="I262" s="166"/>
      <c r="J262" s="167">
        <f>ROUND(I262*H262,2)</f>
        <v>0</v>
      </c>
      <c r="K262" s="163" t="s">
        <v>137</v>
      </c>
      <c r="L262" s="33"/>
      <c r="M262" s="168" t="s">
        <v>3</v>
      </c>
      <c r="N262" s="169" t="s">
        <v>45</v>
      </c>
      <c r="O262" s="63"/>
      <c r="P262" s="170">
        <f>O262*H262</f>
        <v>0</v>
      </c>
      <c r="Q262" s="170">
        <v>2.234</v>
      </c>
      <c r="R262" s="170">
        <f>Q262*H262</f>
        <v>1.5079500000000001</v>
      </c>
      <c r="S262" s="170">
        <v>0</v>
      </c>
      <c r="T262" s="171">
        <f>S262*H262</f>
        <v>0</v>
      </c>
      <c r="AR262" s="15" t="s">
        <v>138</v>
      </c>
      <c r="AT262" s="15" t="s">
        <v>133</v>
      </c>
      <c r="AU262" s="15" t="s">
        <v>84</v>
      </c>
      <c r="AY262" s="15" t="s">
        <v>131</v>
      </c>
      <c r="BE262" s="172">
        <f>IF(N262="základní",J262,0)</f>
        <v>0</v>
      </c>
      <c r="BF262" s="172">
        <f>IF(N262="snížená",J262,0)</f>
        <v>0</v>
      </c>
      <c r="BG262" s="172">
        <f>IF(N262="zákl. přenesená",J262,0)</f>
        <v>0</v>
      </c>
      <c r="BH262" s="172">
        <f>IF(N262="sníž. přenesená",J262,0)</f>
        <v>0</v>
      </c>
      <c r="BI262" s="172">
        <f>IF(N262="nulová",J262,0)</f>
        <v>0</v>
      </c>
      <c r="BJ262" s="15" t="s">
        <v>82</v>
      </c>
      <c r="BK262" s="172">
        <f>ROUND(I262*H262,2)</f>
        <v>0</v>
      </c>
      <c r="BL262" s="15" t="s">
        <v>138</v>
      </c>
      <c r="BM262" s="15" t="s">
        <v>976</v>
      </c>
    </row>
    <row r="263" s="1" customFormat="1">
      <c r="B263" s="33"/>
      <c r="D263" s="173" t="s">
        <v>140</v>
      </c>
      <c r="F263" s="174" t="s">
        <v>393</v>
      </c>
      <c r="I263" s="106"/>
      <c r="L263" s="33"/>
      <c r="M263" s="175"/>
      <c r="N263" s="63"/>
      <c r="O263" s="63"/>
      <c r="P263" s="63"/>
      <c r="Q263" s="63"/>
      <c r="R263" s="63"/>
      <c r="S263" s="63"/>
      <c r="T263" s="64"/>
      <c r="AT263" s="15" t="s">
        <v>140</v>
      </c>
      <c r="AU263" s="15" t="s">
        <v>84</v>
      </c>
    </row>
    <row r="264" s="1" customFormat="1">
      <c r="B264" s="33"/>
      <c r="D264" s="173" t="s">
        <v>142</v>
      </c>
      <c r="F264" s="176" t="s">
        <v>394</v>
      </c>
      <c r="I264" s="106"/>
      <c r="L264" s="33"/>
      <c r="M264" s="175"/>
      <c r="N264" s="63"/>
      <c r="O264" s="63"/>
      <c r="P264" s="63"/>
      <c r="Q264" s="63"/>
      <c r="R264" s="63"/>
      <c r="S264" s="63"/>
      <c r="T264" s="64"/>
      <c r="AT264" s="15" t="s">
        <v>142</v>
      </c>
      <c r="AU264" s="15" t="s">
        <v>84</v>
      </c>
    </row>
    <row r="265" s="11" customFormat="1">
      <c r="B265" s="177"/>
      <c r="D265" s="173" t="s">
        <v>144</v>
      </c>
      <c r="E265" s="178" t="s">
        <v>3</v>
      </c>
      <c r="F265" s="179" t="s">
        <v>949</v>
      </c>
      <c r="H265" s="180">
        <v>0.67500000000000004</v>
      </c>
      <c r="I265" s="181"/>
      <c r="L265" s="177"/>
      <c r="M265" s="182"/>
      <c r="N265" s="183"/>
      <c r="O265" s="183"/>
      <c r="P265" s="183"/>
      <c r="Q265" s="183"/>
      <c r="R265" s="183"/>
      <c r="S265" s="183"/>
      <c r="T265" s="184"/>
      <c r="AT265" s="178" t="s">
        <v>144</v>
      </c>
      <c r="AU265" s="178" t="s">
        <v>84</v>
      </c>
      <c r="AV265" s="11" t="s">
        <v>84</v>
      </c>
      <c r="AW265" s="11" t="s">
        <v>35</v>
      </c>
      <c r="AX265" s="11" t="s">
        <v>82</v>
      </c>
      <c r="AY265" s="178" t="s">
        <v>131</v>
      </c>
    </row>
    <row r="266" s="10" customFormat="1" ht="22.8" customHeight="1">
      <c r="B266" s="147"/>
      <c r="D266" s="148" t="s">
        <v>73</v>
      </c>
      <c r="E266" s="158" t="s">
        <v>163</v>
      </c>
      <c r="F266" s="158" t="s">
        <v>396</v>
      </c>
      <c r="I266" s="150"/>
      <c r="J266" s="159">
        <f>BK266</f>
        <v>0</v>
      </c>
      <c r="L266" s="147"/>
      <c r="M266" s="152"/>
      <c r="N266" s="153"/>
      <c r="O266" s="153"/>
      <c r="P266" s="154">
        <f>SUM(P267:P292)</f>
        <v>0</v>
      </c>
      <c r="Q266" s="153"/>
      <c r="R266" s="154">
        <f>SUM(R267:R292)</f>
        <v>0</v>
      </c>
      <c r="S266" s="153"/>
      <c r="T266" s="155">
        <f>SUM(T267:T292)</f>
        <v>0</v>
      </c>
      <c r="AR266" s="148" t="s">
        <v>82</v>
      </c>
      <c r="AT266" s="156" t="s">
        <v>73</v>
      </c>
      <c r="AU266" s="156" t="s">
        <v>82</v>
      </c>
      <c r="AY266" s="148" t="s">
        <v>131</v>
      </c>
      <c r="BK266" s="157">
        <f>SUM(BK267:BK292)</f>
        <v>0</v>
      </c>
    </row>
    <row r="267" s="1" customFormat="1" ht="20.4" customHeight="1">
      <c r="B267" s="160"/>
      <c r="C267" s="161" t="s">
        <v>385</v>
      </c>
      <c r="D267" s="161" t="s">
        <v>133</v>
      </c>
      <c r="E267" s="162" t="s">
        <v>398</v>
      </c>
      <c r="F267" s="163" t="s">
        <v>399</v>
      </c>
      <c r="G267" s="164" t="s">
        <v>136</v>
      </c>
      <c r="H267" s="165">
        <v>84.5</v>
      </c>
      <c r="I267" s="166"/>
      <c r="J267" s="167">
        <f>ROUND(I267*H267,2)</f>
        <v>0</v>
      </c>
      <c r="K267" s="163" t="s">
        <v>137</v>
      </c>
      <c r="L267" s="33"/>
      <c r="M267" s="168" t="s">
        <v>3</v>
      </c>
      <c r="N267" s="169" t="s">
        <v>45</v>
      </c>
      <c r="O267" s="63"/>
      <c r="P267" s="170">
        <f>O267*H267</f>
        <v>0</v>
      </c>
      <c r="Q267" s="170">
        <v>0</v>
      </c>
      <c r="R267" s="170">
        <f>Q267*H267</f>
        <v>0</v>
      </c>
      <c r="S267" s="170">
        <v>0</v>
      </c>
      <c r="T267" s="171">
        <f>S267*H267</f>
        <v>0</v>
      </c>
      <c r="AR267" s="15" t="s">
        <v>138</v>
      </c>
      <c r="AT267" s="15" t="s">
        <v>133</v>
      </c>
      <c r="AU267" s="15" t="s">
        <v>84</v>
      </c>
      <c r="AY267" s="15" t="s">
        <v>131</v>
      </c>
      <c r="BE267" s="172">
        <f>IF(N267="základní",J267,0)</f>
        <v>0</v>
      </c>
      <c r="BF267" s="172">
        <f>IF(N267="snížená",J267,0)</f>
        <v>0</v>
      </c>
      <c r="BG267" s="172">
        <f>IF(N267="zákl. přenesená",J267,0)</f>
        <v>0</v>
      </c>
      <c r="BH267" s="172">
        <f>IF(N267="sníž. přenesená",J267,0)</f>
        <v>0</v>
      </c>
      <c r="BI267" s="172">
        <f>IF(N267="nulová",J267,0)</f>
        <v>0</v>
      </c>
      <c r="BJ267" s="15" t="s">
        <v>82</v>
      </c>
      <c r="BK267" s="172">
        <f>ROUND(I267*H267,2)</f>
        <v>0</v>
      </c>
      <c r="BL267" s="15" t="s">
        <v>138</v>
      </c>
      <c r="BM267" s="15" t="s">
        <v>977</v>
      </c>
    </row>
    <row r="268" s="1" customFormat="1">
      <c r="B268" s="33"/>
      <c r="D268" s="173" t="s">
        <v>140</v>
      </c>
      <c r="F268" s="174" t="s">
        <v>401</v>
      </c>
      <c r="I268" s="106"/>
      <c r="L268" s="33"/>
      <c r="M268" s="175"/>
      <c r="N268" s="63"/>
      <c r="O268" s="63"/>
      <c r="P268" s="63"/>
      <c r="Q268" s="63"/>
      <c r="R268" s="63"/>
      <c r="S268" s="63"/>
      <c r="T268" s="64"/>
      <c r="AT268" s="15" t="s">
        <v>140</v>
      </c>
      <c r="AU268" s="15" t="s">
        <v>84</v>
      </c>
    </row>
    <row r="269" s="11" customFormat="1">
      <c r="B269" s="177"/>
      <c r="D269" s="173" t="s">
        <v>144</v>
      </c>
      <c r="E269" s="178" t="s">
        <v>3</v>
      </c>
      <c r="F269" s="179" t="s">
        <v>904</v>
      </c>
      <c r="H269" s="180">
        <v>84.5</v>
      </c>
      <c r="I269" s="181"/>
      <c r="L269" s="177"/>
      <c r="M269" s="182"/>
      <c r="N269" s="183"/>
      <c r="O269" s="183"/>
      <c r="P269" s="183"/>
      <c r="Q269" s="183"/>
      <c r="R269" s="183"/>
      <c r="S269" s="183"/>
      <c r="T269" s="184"/>
      <c r="AT269" s="178" t="s">
        <v>144</v>
      </c>
      <c r="AU269" s="178" t="s">
        <v>84</v>
      </c>
      <c r="AV269" s="11" t="s">
        <v>84</v>
      </c>
      <c r="AW269" s="11" t="s">
        <v>35</v>
      </c>
      <c r="AX269" s="11" t="s">
        <v>82</v>
      </c>
      <c r="AY269" s="178" t="s">
        <v>131</v>
      </c>
    </row>
    <row r="270" s="1" customFormat="1" ht="20.4" customHeight="1">
      <c r="B270" s="160"/>
      <c r="C270" s="161" t="s">
        <v>389</v>
      </c>
      <c r="D270" s="161" t="s">
        <v>133</v>
      </c>
      <c r="E270" s="162" t="s">
        <v>403</v>
      </c>
      <c r="F270" s="163" t="s">
        <v>404</v>
      </c>
      <c r="G270" s="164" t="s">
        <v>136</v>
      </c>
      <c r="H270" s="165">
        <v>123.5</v>
      </c>
      <c r="I270" s="166"/>
      <c r="J270" s="167">
        <f>ROUND(I270*H270,2)</f>
        <v>0</v>
      </c>
      <c r="K270" s="163" t="s">
        <v>137</v>
      </c>
      <c r="L270" s="33"/>
      <c r="M270" s="168" t="s">
        <v>3</v>
      </c>
      <c r="N270" s="169" t="s">
        <v>45</v>
      </c>
      <c r="O270" s="63"/>
      <c r="P270" s="170">
        <f>O270*H270</f>
        <v>0</v>
      </c>
      <c r="Q270" s="170">
        <v>0</v>
      </c>
      <c r="R270" s="170">
        <f>Q270*H270</f>
        <v>0</v>
      </c>
      <c r="S270" s="170">
        <v>0</v>
      </c>
      <c r="T270" s="171">
        <f>S270*H270</f>
        <v>0</v>
      </c>
      <c r="AR270" s="15" t="s">
        <v>138</v>
      </c>
      <c r="AT270" s="15" t="s">
        <v>133</v>
      </c>
      <c r="AU270" s="15" t="s">
        <v>84</v>
      </c>
      <c r="AY270" s="15" t="s">
        <v>131</v>
      </c>
      <c r="BE270" s="172">
        <f>IF(N270="základní",J270,0)</f>
        <v>0</v>
      </c>
      <c r="BF270" s="172">
        <f>IF(N270="snížená",J270,0)</f>
        <v>0</v>
      </c>
      <c r="BG270" s="172">
        <f>IF(N270="zákl. přenesená",J270,0)</f>
        <v>0</v>
      </c>
      <c r="BH270" s="172">
        <f>IF(N270="sníž. přenesená",J270,0)</f>
        <v>0</v>
      </c>
      <c r="BI270" s="172">
        <f>IF(N270="nulová",J270,0)</f>
        <v>0</v>
      </c>
      <c r="BJ270" s="15" t="s">
        <v>82</v>
      </c>
      <c r="BK270" s="172">
        <f>ROUND(I270*H270,2)</f>
        <v>0</v>
      </c>
      <c r="BL270" s="15" t="s">
        <v>138</v>
      </c>
      <c r="BM270" s="15" t="s">
        <v>978</v>
      </c>
    </row>
    <row r="271" s="1" customFormat="1">
      <c r="B271" s="33"/>
      <c r="D271" s="173" t="s">
        <v>140</v>
      </c>
      <c r="F271" s="174" t="s">
        <v>406</v>
      </c>
      <c r="I271" s="106"/>
      <c r="L271" s="33"/>
      <c r="M271" s="175"/>
      <c r="N271" s="63"/>
      <c r="O271" s="63"/>
      <c r="P271" s="63"/>
      <c r="Q271" s="63"/>
      <c r="R271" s="63"/>
      <c r="S271" s="63"/>
      <c r="T271" s="64"/>
      <c r="AT271" s="15" t="s">
        <v>140</v>
      </c>
      <c r="AU271" s="15" t="s">
        <v>84</v>
      </c>
    </row>
    <row r="272" s="1" customFormat="1">
      <c r="B272" s="33"/>
      <c r="D272" s="173" t="s">
        <v>142</v>
      </c>
      <c r="F272" s="176" t="s">
        <v>407</v>
      </c>
      <c r="I272" s="106"/>
      <c r="L272" s="33"/>
      <c r="M272" s="175"/>
      <c r="N272" s="63"/>
      <c r="O272" s="63"/>
      <c r="P272" s="63"/>
      <c r="Q272" s="63"/>
      <c r="R272" s="63"/>
      <c r="S272" s="63"/>
      <c r="T272" s="64"/>
      <c r="AT272" s="15" t="s">
        <v>142</v>
      </c>
      <c r="AU272" s="15" t="s">
        <v>84</v>
      </c>
    </row>
    <row r="273" s="11" customFormat="1">
      <c r="B273" s="177"/>
      <c r="D273" s="173" t="s">
        <v>144</v>
      </c>
      <c r="E273" s="178" t="s">
        <v>3</v>
      </c>
      <c r="F273" s="179" t="s">
        <v>899</v>
      </c>
      <c r="H273" s="180">
        <v>123.5</v>
      </c>
      <c r="I273" s="181"/>
      <c r="L273" s="177"/>
      <c r="M273" s="182"/>
      <c r="N273" s="183"/>
      <c r="O273" s="183"/>
      <c r="P273" s="183"/>
      <c r="Q273" s="183"/>
      <c r="R273" s="183"/>
      <c r="S273" s="183"/>
      <c r="T273" s="184"/>
      <c r="AT273" s="178" t="s">
        <v>144</v>
      </c>
      <c r="AU273" s="178" t="s">
        <v>84</v>
      </c>
      <c r="AV273" s="11" t="s">
        <v>84</v>
      </c>
      <c r="AW273" s="11" t="s">
        <v>35</v>
      </c>
      <c r="AX273" s="11" t="s">
        <v>82</v>
      </c>
      <c r="AY273" s="178" t="s">
        <v>131</v>
      </c>
    </row>
    <row r="274" s="1" customFormat="1" ht="20.4" customHeight="1">
      <c r="B274" s="160"/>
      <c r="C274" s="161" t="s">
        <v>397</v>
      </c>
      <c r="D274" s="161" t="s">
        <v>133</v>
      </c>
      <c r="E274" s="162" t="s">
        <v>979</v>
      </c>
      <c r="F274" s="163" t="s">
        <v>980</v>
      </c>
      <c r="G274" s="164" t="s">
        <v>136</v>
      </c>
      <c r="H274" s="165">
        <v>162.5</v>
      </c>
      <c r="I274" s="166"/>
      <c r="J274" s="167">
        <f>ROUND(I274*H274,2)</f>
        <v>0</v>
      </c>
      <c r="K274" s="163" t="s">
        <v>137</v>
      </c>
      <c r="L274" s="33"/>
      <c r="M274" s="168" t="s">
        <v>3</v>
      </c>
      <c r="N274" s="169" t="s">
        <v>45</v>
      </c>
      <c r="O274" s="63"/>
      <c r="P274" s="170">
        <f>O274*H274</f>
        <v>0</v>
      </c>
      <c r="Q274" s="170">
        <v>0</v>
      </c>
      <c r="R274" s="170">
        <f>Q274*H274</f>
        <v>0</v>
      </c>
      <c r="S274" s="170">
        <v>0</v>
      </c>
      <c r="T274" s="171">
        <f>S274*H274</f>
        <v>0</v>
      </c>
      <c r="AR274" s="15" t="s">
        <v>138</v>
      </c>
      <c r="AT274" s="15" t="s">
        <v>133</v>
      </c>
      <c r="AU274" s="15" t="s">
        <v>84</v>
      </c>
      <c r="AY274" s="15" t="s">
        <v>131</v>
      </c>
      <c r="BE274" s="172">
        <f>IF(N274="základní",J274,0)</f>
        <v>0</v>
      </c>
      <c r="BF274" s="172">
        <f>IF(N274="snížená",J274,0)</f>
        <v>0</v>
      </c>
      <c r="BG274" s="172">
        <f>IF(N274="zákl. přenesená",J274,0)</f>
        <v>0</v>
      </c>
      <c r="BH274" s="172">
        <f>IF(N274="sníž. přenesená",J274,0)</f>
        <v>0</v>
      </c>
      <c r="BI274" s="172">
        <f>IF(N274="nulová",J274,0)</f>
        <v>0</v>
      </c>
      <c r="BJ274" s="15" t="s">
        <v>82</v>
      </c>
      <c r="BK274" s="172">
        <f>ROUND(I274*H274,2)</f>
        <v>0</v>
      </c>
      <c r="BL274" s="15" t="s">
        <v>138</v>
      </c>
      <c r="BM274" s="15" t="s">
        <v>981</v>
      </c>
    </row>
    <row r="275" s="1" customFormat="1">
      <c r="B275" s="33"/>
      <c r="D275" s="173" t="s">
        <v>140</v>
      </c>
      <c r="F275" s="174" t="s">
        <v>982</v>
      </c>
      <c r="I275" s="106"/>
      <c r="L275" s="33"/>
      <c r="M275" s="175"/>
      <c r="N275" s="63"/>
      <c r="O275" s="63"/>
      <c r="P275" s="63"/>
      <c r="Q275" s="63"/>
      <c r="R275" s="63"/>
      <c r="S275" s="63"/>
      <c r="T275" s="64"/>
      <c r="AT275" s="15" t="s">
        <v>140</v>
      </c>
      <c r="AU275" s="15" t="s">
        <v>84</v>
      </c>
    </row>
    <row r="276" s="1" customFormat="1">
      <c r="B276" s="33"/>
      <c r="D276" s="173" t="s">
        <v>142</v>
      </c>
      <c r="F276" s="176" t="s">
        <v>413</v>
      </c>
      <c r="I276" s="106"/>
      <c r="L276" s="33"/>
      <c r="M276" s="175"/>
      <c r="N276" s="63"/>
      <c r="O276" s="63"/>
      <c r="P276" s="63"/>
      <c r="Q276" s="63"/>
      <c r="R276" s="63"/>
      <c r="S276" s="63"/>
      <c r="T276" s="64"/>
      <c r="AT276" s="15" t="s">
        <v>142</v>
      </c>
      <c r="AU276" s="15" t="s">
        <v>84</v>
      </c>
    </row>
    <row r="277" s="11" customFormat="1">
      <c r="B277" s="177"/>
      <c r="D277" s="173" t="s">
        <v>144</v>
      </c>
      <c r="E277" s="178" t="s">
        <v>3</v>
      </c>
      <c r="F277" s="179" t="s">
        <v>914</v>
      </c>
      <c r="H277" s="180">
        <v>162.5</v>
      </c>
      <c r="I277" s="181"/>
      <c r="L277" s="177"/>
      <c r="M277" s="182"/>
      <c r="N277" s="183"/>
      <c r="O277" s="183"/>
      <c r="P277" s="183"/>
      <c r="Q277" s="183"/>
      <c r="R277" s="183"/>
      <c r="S277" s="183"/>
      <c r="T277" s="184"/>
      <c r="AT277" s="178" t="s">
        <v>144</v>
      </c>
      <c r="AU277" s="178" t="s">
        <v>84</v>
      </c>
      <c r="AV277" s="11" t="s">
        <v>84</v>
      </c>
      <c r="AW277" s="11" t="s">
        <v>35</v>
      </c>
      <c r="AX277" s="11" t="s">
        <v>82</v>
      </c>
      <c r="AY277" s="178" t="s">
        <v>131</v>
      </c>
    </row>
    <row r="278" s="1" customFormat="1" ht="20.4" customHeight="1">
      <c r="B278" s="160"/>
      <c r="C278" s="161" t="s">
        <v>402</v>
      </c>
      <c r="D278" s="161" t="s">
        <v>133</v>
      </c>
      <c r="E278" s="162" t="s">
        <v>409</v>
      </c>
      <c r="F278" s="163" t="s">
        <v>410</v>
      </c>
      <c r="G278" s="164" t="s">
        <v>136</v>
      </c>
      <c r="H278" s="165">
        <v>162.5</v>
      </c>
      <c r="I278" s="166"/>
      <c r="J278" s="167">
        <f>ROUND(I278*H278,2)</f>
        <v>0</v>
      </c>
      <c r="K278" s="163" t="s">
        <v>137</v>
      </c>
      <c r="L278" s="33"/>
      <c r="M278" s="168" t="s">
        <v>3</v>
      </c>
      <c r="N278" s="169" t="s">
        <v>45</v>
      </c>
      <c r="O278" s="63"/>
      <c r="P278" s="170">
        <f>O278*H278</f>
        <v>0</v>
      </c>
      <c r="Q278" s="170">
        <v>0</v>
      </c>
      <c r="R278" s="170">
        <f>Q278*H278</f>
        <v>0</v>
      </c>
      <c r="S278" s="170">
        <v>0</v>
      </c>
      <c r="T278" s="171">
        <f>S278*H278</f>
        <v>0</v>
      </c>
      <c r="AR278" s="15" t="s">
        <v>138</v>
      </c>
      <c r="AT278" s="15" t="s">
        <v>133</v>
      </c>
      <c r="AU278" s="15" t="s">
        <v>84</v>
      </c>
      <c r="AY278" s="15" t="s">
        <v>131</v>
      </c>
      <c r="BE278" s="172">
        <f>IF(N278="základní",J278,0)</f>
        <v>0</v>
      </c>
      <c r="BF278" s="172">
        <f>IF(N278="snížená",J278,0)</f>
        <v>0</v>
      </c>
      <c r="BG278" s="172">
        <f>IF(N278="zákl. přenesená",J278,0)</f>
        <v>0</v>
      </c>
      <c r="BH278" s="172">
        <f>IF(N278="sníž. přenesená",J278,0)</f>
        <v>0</v>
      </c>
      <c r="BI278" s="172">
        <f>IF(N278="nulová",J278,0)</f>
        <v>0</v>
      </c>
      <c r="BJ278" s="15" t="s">
        <v>82</v>
      </c>
      <c r="BK278" s="172">
        <f>ROUND(I278*H278,2)</f>
        <v>0</v>
      </c>
      <c r="BL278" s="15" t="s">
        <v>138</v>
      </c>
      <c r="BM278" s="15" t="s">
        <v>983</v>
      </c>
    </row>
    <row r="279" s="1" customFormat="1">
      <c r="B279" s="33"/>
      <c r="D279" s="173" t="s">
        <v>140</v>
      </c>
      <c r="F279" s="174" t="s">
        <v>412</v>
      </c>
      <c r="I279" s="106"/>
      <c r="L279" s="33"/>
      <c r="M279" s="175"/>
      <c r="N279" s="63"/>
      <c r="O279" s="63"/>
      <c r="P279" s="63"/>
      <c r="Q279" s="63"/>
      <c r="R279" s="63"/>
      <c r="S279" s="63"/>
      <c r="T279" s="64"/>
      <c r="AT279" s="15" t="s">
        <v>140</v>
      </c>
      <c r="AU279" s="15" t="s">
        <v>84</v>
      </c>
    </row>
    <row r="280" s="1" customFormat="1">
      <c r="B280" s="33"/>
      <c r="D280" s="173" t="s">
        <v>142</v>
      </c>
      <c r="F280" s="176" t="s">
        <v>413</v>
      </c>
      <c r="I280" s="106"/>
      <c r="L280" s="33"/>
      <c r="M280" s="175"/>
      <c r="N280" s="63"/>
      <c r="O280" s="63"/>
      <c r="P280" s="63"/>
      <c r="Q280" s="63"/>
      <c r="R280" s="63"/>
      <c r="S280" s="63"/>
      <c r="T280" s="64"/>
      <c r="AT280" s="15" t="s">
        <v>142</v>
      </c>
      <c r="AU280" s="15" t="s">
        <v>84</v>
      </c>
    </row>
    <row r="281" s="11" customFormat="1">
      <c r="B281" s="177"/>
      <c r="D281" s="173" t="s">
        <v>144</v>
      </c>
      <c r="E281" s="178" t="s">
        <v>3</v>
      </c>
      <c r="F281" s="179" t="s">
        <v>914</v>
      </c>
      <c r="H281" s="180">
        <v>162.5</v>
      </c>
      <c r="I281" s="181"/>
      <c r="L281" s="177"/>
      <c r="M281" s="182"/>
      <c r="N281" s="183"/>
      <c r="O281" s="183"/>
      <c r="P281" s="183"/>
      <c r="Q281" s="183"/>
      <c r="R281" s="183"/>
      <c r="S281" s="183"/>
      <c r="T281" s="184"/>
      <c r="AT281" s="178" t="s">
        <v>144</v>
      </c>
      <c r="AU281" s="178" t="s">
        <v>84</v>
      </c>
      <c r="AV281" s="11" t="s">
        <v>84</v>
      </c>
      <c r="AW281" s="11" t="s">
        <v>35</v>
      </c>
      <c r="AX281" s="11" t="s">
        <v>82</v>
      </c>
      <c r="AY281" s="178" t="s">
        <v>131</v>
      </c>
    </row>
    <row r="282" s="1" customFormat="1" ht="20.4" customHeight="1">
      <c r="B282" s="160"/>
      <c r="C282" s="161" t="s">
        <v>408</v>
      </c>
      <c r="D282" s="161" t="s">
        <v>133</v>
      </c>
      <c r="E282" s="162" t="s">
        <v>415</v>
      </c>
      <c r="F282" s="163" t="s">
        <v>416</v>
      </c>
      <c r="G282" s="164" t="s">
        <v>136</v>
      </c>
      <c r="H282" s="165">
        <v>344.5</v>
      </c>
      <c r="I282" s="166"/>
      <c r="J282" s="167">
        <f>ROUND(I282*H282,2)</f>
        <v>0</v>
      </c>
      <c r="K282" s="163" t="s">
        <v>137</v>
      </c>
      <c r="L282" s="33"/>
      <c r="M282" s="168" t="s">
        <v>3</v>
      </c>
      <c r="N282" s="169" t="s">
        <v>45</v>
      </c>
      <c r="O282" s="63"/>
      <c r="P282" s="170">
        <f>O282*H282</f>
        <v>0</v>
      </c>
      <c r="Q282" s="170">
        <v>0</v>
      </c>
      <c r="R282" s="170">
        <f>Q282*H282</f>
        <v>0</v>
      </c>
      <c r="S282" s="170">
        <v>0</v>
      </c>
      <c r="T282" s="171">
        <f>S282*H282</f>
        <v>0</v>
      </c>
      <c r="AR282" s="15" t="s">
        <v>138</v>
      </c>
      <c r="AT282" s="15" t="s">
        <v>133</v>
      </c>
      <c r="AU282" s="15" t="s">
        <v>84</v>
      </c>
      <c r="AY282" s="15" t="s">
        <v>131</v>
      </c>
      <c r="BE282" s="172">
        <f>IF(N282="základní",J282,0)</f>
        <v>0</v>
      </c>
      <c r="BF282" s="172">
        <f>IF(N282="snížená",J282,0)</f>
        <v>0</v>
      </c>
      <c r="BG282" s="172">
        <f>IF(N282="zákl. přenesená",J282,0)</f>
        <v>0</v>
      </c>
      <c r="BH282" s="172">
        <f>IF(N282="sníž. přenesená",J282,0)</f>
        <v>0</v>
      </c>
      <c r="BI282" s="172">
        <f>IF(N282="nulová",J282,0)</f>
        <v>0</v>
      </c>
      <c r="BJ282" s="15" t="s">
        <v>82</v>
      </c>
      <c r="BK282" s="172">
        <f>ROUND(I282*H282,2)</f>
        <v>0</v>
      </c>
      <c r="BL282" s="15" t="s">
        <v>138</v>
      </c>
      <c r="BM282" s="15" t="s">
        <v>984</v>
      </c>
    </row>
    <row r="283" s="1" customFormat="1">
      <c r="B283" s="33"/>
      <c r="D283" s="173" t="s">
        <v>140</v>
      </c>
      <c r="F283" s="174" t="s">
        <v>418</v>
      </c>
      <c r="I283" s="106"/>
      <c r="L283" s="33"/>
      <c r="M283" s="175"/>
      <c r="N283" s="63"/>
      <c r="O283" s="63"/>
      <c r="P283" s="63"/>
      <c r="Q283" s="63"/>
      <c r="R283" s="63"/>
      <c r="S283" s="63"/>
      <c r="T283" s="64"/>
      <c r="AT283" s="15" t="s">
        <v>140</v>
      </c>
      <c r="AU283" s="15" t="s">
        <v>84</v>
      </c>
    </row>
    <row r="284" s="11" customFormat="1">
      <c r="B284" s="177"/>
      <c r="D284" s="173" t="s">
        <v>144</v>
      </c>
      <c r="E284" s="178" t="s">
        <v>3</v>
      </c>
      <c r="F284" s="179" t="s">
        <v>985</v>
      </c>
      <c r="H284" s="180">
        <v>344.5</v>
      </c>
      <c r="I284" s="181"/>
      <c r="L284" s="177"/>
      <c r="M284" s="182"/>
      <c r="N284" s="183"/>
      <c r="O284" s="183"/>
      <c r="P284" s="183"/>
      <c r="Q284" s="183"/>
      <c r="R284" s="183"/>
      <c r="S284" s="183"/>
      <c r="T284" s="184"/>
      <c r="AT284" s="178" t="s">
        <v>144</v>
      </c>
      <c r="AU284" s="178" t="s">
        <v>84</v>
      </c>
      <c r="AV284" s="11" t="s">
        <v>84</v>
      </c>
      <c r="AW284" s="11" t="s">
        <v>35</v>
      </c>
      <c r="AX284" s="11" t="s">
        <v>82</v>
      </c>
      <c r="AY284" s="178" t="s">
        <v>131</v>
      </c>
    </row>
    <row r="285" s="1" customFormat="1" ht="20.4" customHeight="1">
      <c r="B285" s="160"/>
      <c r="C285" s="161" t="s">
        <v>414</v>
      </c>
      <c r="D285" s="161" t="s">
        <v>133</v>
      </c>
      <c r="E285" s="162" t="s">
        <v>986</v>
      </c>
      <c r="F285" s="163" t="s">
        <v>987</v>
      </c>
      <c r="G285" s="164" t="s">
        <v>136</v>
      </c>
      <c r="H285" s="165">
        <v>201.5</v>
      </c>
      <c r="I285" s="166"/>
      <c r="J285" s="167">
        <f>ROUND(I285*H285,2)</f>
        <v>0</v>
      </c>
      <c r="K285" s="163" t="s">
        <v>137</v>
      </c>
      <c r="L285" s="33"/>
      <c r="M285" s="168" t="s">
        <v>3</v>
      </c>
      <c r="N285" s="169" t="s">
        <v>45</v>
      </c>
      <c r="O285" s="63"/>
      <c r="P285" s="170">
        <f>O285*H285</f>
        <v>0</v>
      </c>
      <c r="Q285" s="170">
        <v>0</v>
      </c>
      <c r="R285" s="170">
        <f>Q285*H285</f>
        <v>0</v>
      </c>
      <c r="S285" s="170">
        <v>0</v>
      </c>
      <c r="T285" s="171">
        <f>S285*H285</f>
        <v>0</v>
      </c>
      <c r="AR285" s="15" t="s">
        <v>138</v>
      </c>
      <c r="AT285" s="15" t="s">
        <v>133</v>
      </c>
      <c r="AU285" s="15" t="s">
        <v>84</v>
      </c>
      <c r="AY285" s="15" t="s">
        <v>131</v>
      </c>
      <c r="BE285" s="172">
        <f>IF(N285="základní",J285,0)</f>
        <v>0</v>
      </c>
      <c r="BF285" s="172">
        <f>IF(N285="snížená",J285,0)</f>
        <v>0</v>
      </c>
      <c r="BG285" s="172">
        <f>IF(N285="zákl. přenesená",J285,0)</f>
        <v>0</v>
      </c>
      <c r="BH285" s="172">
        <f>IF(N285="sníž. přenesená",J285,0)</f>
        <v>0</v>
      </c>
      <c r="BI285" s="172">
        <f>IF(N285="nulová",J285,0)</f>
        <v>0</v>
      </c>
      <c r="BJ285" s="15" t="s">
        <v>82</v>
      </c>
      <c r="BK285" s="172">
        <f>ROUND(I285*H285,2)</f>
        <v>0</v>
      </c>
      <c r="BL285" s="15" t="s">
        <v>138</v>
      </c>
      <c r="BM285" s="15" t="s">
        <v>988</v>
      </c>
    </row>
    <row r="286" s="1" customFormat="1">
      <c r="B286" s="33"/>
      <c r="D286" s="173" t="s">
        <v>140</v>
      </c>
      <c r="F286" s="174" t="s">
        <v>989</v>
      </c>
      <c r="I286" s="106"/>
      <c r="L286" s="33"/>
      <c r="M286" s="175"/>
      <c r="N286" s="63"/>
      <c r="O286" s="63"/>
      <c r="P286" s="63"/>
      <c r="Q286" s="63"/>
      <c r="R286" s="63"/>
      <c r="S286" s="63"/>
      <c r="T286" s="64"/>
      <c r="AT286" s="15" t="s">
        <v>140</v>
      </c>
      <c r="AU286" s="15" t="s">
        <v>84</v>
      </c>
    </row>
    <row r="287" s="1" customFormat="1">
      <c r="B287" s="33"/>
      <c r="D287" s="173" t="s">
        <v>142</v>
      </c>
      <c r="F287" s="176" t="s">
        <v>990</v>
      </c>
      <c r="I287" s="106"/>
      <c r="L287" s="33"/>
      <c r="M287" s="175"/>
      <c r="N287" s="63"/>
      <c r="O287" s="63"/>
      <c r="P287" s="63"/>
      <c r="Q287" s="63"/>
      <c r="R287" s="63"/>
      <c r="S287" s="63"/>
      <c r="T287" s="64"/>
      <c r="AT287" s="15" t="s">
        <v>142</v>
      </c>
      <c r="AU287" s="15" t="s">
        <v>84</v>
      </c>
    </row>
    <row r="288" s="11" customFormat="1">
      <c r="B288" s="177"/>
      <c r="D288" s="173" t="s">
        <v>144</v>
      </c>
      <c r="E288" s="178" t="s">
        <v>3</v>
      </c>
      <c r="F288" s="179" t="s">
        <v>916</v>
      </c>
      <c r="H288" s="180">
        <v>201.5</v>
      </c>
      <c r="I288" s="181"/>
      <c r="L288" s="177"/>
      <c r="M288" s="182"/>
      <c r="N288" s="183"/>
      <c r="O288" s="183"/>
      <c r="P288" s="183"/>
      <c r="Q288" s="183"/>
      <c r="R288" s="183"/>
      <c r="S288" s="183"/>
      <c r="T288" s="184"/>
      <c r="AT288" s="178" t="s">
        <v>144</v>
      </c>
      <c r="AU288" s="178" t="s">
        <v>84</v>
      </c>
      <c r="AV288" s="11" t="s">
        <v>84</v>
      </c>
      <c r="AW288" s="11" t="s">
        <v>35</v>
      </c>
      <c r="AX288" s="11" t="s">
        <v>82</v>
      </c>
      <c r="AY288" s="178" t="s">
        <v>131</v>
      </c>
    </row>
    <row r="289" s="1" customFormat="1" ht="20.4" customHeight="1">
      <c r="B289" s="160"/>
      <c r="C289" s="161" t="s">
        <v>419</v>
      </c>
      <c r="D289" s="161" t="s">
        <v>133</v>
      </c>
      <c r="E289" s="162" t="s">
        <v>425</v>
      </c>
      <c r="F289" s="163" t="s">
        <v>426</v>
      </c>
      <c r="G289" s="164" t="s">
        <v>136</v>
      </c>
      <c r="H289" s="165">
        <v>182</v>
      </c>
      <c r="I289" s="166"/>
      <c r="J289" s="167">
        <f>ROUND(I289*H289,2)</f>
        <v>0</v>
      </c>
      <c r="K289" s="163" t="s">
        <v>137</v>
      </c>
      <c r="L289" s="33"/>
      <c r="M289" s="168" t="s">
        <v>3</v>
      </c>
      <c r="N289" s="169" t="s">
        <v>45</v>
      </c>
      <c r="O289" s="63"/>
      <c r="P289" s="170">
        <f>O289*H289</f>
        <v>0</v>
      </c>
      <c r="Q289" s="170">
        <v>0</v>
      </c>
      <c r="R289" s="170">
        <f>Q289*H289</f>
        <v>0</v>
      </c>
      <c r="S289" s="170">
        <v>0</v>
      </c>
      <c r="T289" s="171">
        <f>S289*H289</f>
        <v>0</v>
      </c>
      <c r="AR289" s="15" t="s">
        <v>138</v>
      </c>
      <c r="AT289" s="15" t="s">
        <v>133</v>
      </c>
      <c r="AU289" s="15" t="s">
        <v>84</v>
      </c>
      <c r="AY289" s="15" t="s">
        <v>131</v>
      </c>
      <c r="BE289" s="172">
        <f>IF(N289="základní",J289,0)</f>
        <v>0</v>
      </c>
      <c r="BF289" s="172">
        <f>IF(N289="snížená",J289,0)</f>
        <v>0</v>
      </c>
      <c r="BG289" s="172">
        <f>IF(N289="zákl. přenesená",J289,0)</f>
        <v>0</v>
      </c>
      <c r="BH289" s="172">
        <f>IF(N289="sníž. přenesená",J289,0)</f>
        <v>0</v>
      </c>
      <c r="BI289" s="172">
        <f>IF(N289="nulová",J289,0)</f>
        <v>0</v>
      </c>
      <c r="BJ289" s="15" t="s">
        <v>82</v>
      </c>
      <c r="BK289" s="172">
        <f>ROUND(I289*H289,2)</f>
        <v>0</v>
      </c>
      <c r="BL289" s="15" t="s">
        <v>138</v>
      </c>
      <c r="BM289" s="15" t="s">
        <v>991</v>
      </c>
    </row>
    <row r="290" s="1" customFormat="1">
      <c r="B290" s="33"/>
      <c r="D290" s="173" t="s">
        <v>140</v>
      </c>
      <c r="F290" s="174" t="s">
        <v>428</v>
      </c>
      <c r="I290" s="106"/>
      <c r="L290" s="33"/>
      <c r="M290" s="175"/>
      <c r="N290" s="63"/>
      <c r="O290" s="63"/>
      <c r="P290" s="63"/>
      <c r="Q290" s="63"/>
      <c r="R290" s="63"/>
      <c r="S290" s="63"/>
      <c r="T290" s="64"/>
      <c r="AT290" s="15" t="s">
        <v>140</v>
      </c>
      <c r="AU290" s="15" t="s">
        <v>84</v>
      </c>
    </row>
    <row r="291" s="1" customFormat="1">
      <c r="B291" s="33"/>
      <c r="D291" s="173" t="s">
        <v>142</v>
      </c>
      <c r="F291" s="176" t="s">
        <v>429</v>
      </c>
      <c r="I291" s="106"/>
      <c r="L291" s="33"/>
      <c r="M291" s="175"/>
      <c r="N291" s="63"/>
      <c r="O291" s="63"/>
      <c r="P291" s="63"/>
      <c r="Q291" s="63"/>
      <c r="R291" s="63"/>
      <c r="S291" s="63"/>
      <c r="T291" s="64"/>
      <c r="AT291" s="15" t="s">
        <v>142</v>
      </c>
      <c r="AU291" s="15" t="s">
        <v>84</v>
      </c>
    </row>
    <row r="292" s="11" customFormat="1">
      <c r="B292" s="177"/>
      <c r="D292" s="173" t="s">
        <v>144</v>
      </c>
      <c r="E292" s="178" t="s">
        <v>3</v>
      </c>
      <c r="F292" s="179" t="s">
        <v>909</v>
      </c>
      <c r="H292" s="180">
        <v>182</v>
      </c>
      <c r="I292" s="181"/>
      <c r="L292" s="177"/>
      <c r="M292" s="182"/>
      <c r="N292" s="183"/>
      <c r="O292" s="183"/>
      <c r="P292" s="183"/>
      <c r="Q292" s="183"/>
      <c r="R292" s="183"/>
      <c r="S292" s="183"/>
      <c r="T292" s="184"/>
      <c r="AT292" s="178" t="s">
        <v>144</v>
      </c>
      <c r="AU292" s="178" t="s">
        <v>84</v>
      </c>
      <c r="AV292" s="11" t="s">
        <v>84</v>
      </c>
      <c r="AW292" s="11" t="s">
        <v>35</v>
      </c>
      <c r="AX292" s="11" t="s">
        <v>82</v>
      </c>
      <c r="AY292" s="178" t="s">
        <v>131</v>
      </c>
    </row>
    <row r="293" s="10" customFormat="1" ht="22.8" customHeight="1">
      <c r="B293" s="147"/>
      <c r="D293" s="148" t="s">
        <v>73</v>
      </c>
      <c r="E293" s="158" t="s">
        <v>183</v>
      </c>
      <c r="F293" s="158" t="s">
        <v>430</v>
      </c>
      <c r="I293" s="150"/>
      <c r="J293" s="159">
        <f>BK293</f>
        <v>0</v>
      </c>
      <c r="L293" s="147"/>
      <c r="M293" s="152"/>
      <c r="N293" s="153"/>
      <c r="O293" s="153"/>
      <c r="P293" s="154">
        <f>SUM(P294:P376)</f>
        <v>0</v>
      </c>
      <c r="Q293" s="153"/>
      <c r="R293" s="154">
        <f>SUM(R294:R376)</f>
        <v>11.371323940000004</v>
      </c>
      <c r="S293" s="153"/>
      <c r="T293" s="155">
        <f>SUM(T294:T376)</f>
        <v>0</v>
      </c>
      <c r="AR293" s="148" t="s">
        <v>82</v>
      </c>
      <c r="AT293" s="156" t="s">
        <v>73</v>
      </c>
      <c r="AU293" s="156" t="s">
        <v>82</v>
      </c>
      <c r="AY293" s="148" t="s">
        <v>131</v>
      </c>
      <c r="BK293" s="157">
        <f>SUM(BK294:BK376)</f>
        <v>0</v>
      </c>
    </row>
    <row r="294" s="1" customFormat="1" ht="20.4" customHeight="1">
      <c r="B294" s="160"/>
      <c r="C294" s="161" t="s">
        <v>424</v>
      </c>
      <c r="D294" s="161" t="s">
        <v>133</v>
      </c>
      <c r="E294" s="162" t="s">
        <v>463</v>
      </c>
      <c r="F294" s="163" t="s">
        <v>464</v>
      </c>
      <c r="G294" s="164" t="s">
        <v>186</v>
      </c>
      <c r="H294" s="165">
        <v>64.700000000000003</v>
      </c>
      <c r="I294" s="166"/>
      <c r="J294" s="167">
        <f>ROUND(I294*H294,2)</f>
        <v>0</v>
      </c>
      <c r="K294" s="163" t="s">
        <v>137</v>
      </c>
      <c r="L294" s="33"/>
      <c r="M294" s="168" t="s">
        <v>3</v>
      </c>
      <c r="N294" s="169" t="s">
        <v>45</v>
      </c>
      <c r="O294" s="63"/>
      <c r="P294" s="170">
        <f>O294*H294</f>
        <v>0</v>
      </c>
      <c r="Q294" s="170">
        <v>3.0000000000000001E-05</v>
      </c>
      <c r="R294" s="170">
        <f>Q294*H294</f>
        <v>0.0019410000000000002</v>
      </c>
      <c r="S294" s="170">
        <v>0</v>
      </c>
      <c r="T294" s="171">
        <f>S294*H294</f>
        <v>0</v>
      </c>
      <c r="AR294" s="15" t="s">
        <v>138</v>
      </c>
      <c r="AT294" s="15" t="s">
        <v>133</v>
      </c>
      <c r="AU294" s="15" t="s">
        <v>84</v>
      </c>
      <c r="AY294" s="15" t="s">
        <v>131</v>
      </c>
      <c r="BE294" s="172">
        <f>IF(N294="základní",J294,0)</f>
        <v>0</v>
      </c>
      <c r="BF294" s="172">
        <f>IF(N294="snížená",J294,0)</f>
        <v>0</v>
      </c>
      <c r="BG294" s="172">
        <f>IF(N294="zákl. přenesená",J294,0)</f>
        <v>0</v>
      </c>
      <c r="BH294" s="172">
        <f>IF(N294="sníž. přenesená",J294,0)</f>
        <v>0</v>
      </c>
      <c r="BI294" s="172">
        <f>IF(N294="nulová",J294,0)</f>
        <v>0</v>
      </c>
      <c r="BJ294" s="15" t="s">
        <v>82</v>
      </c>
      <c r="BK294" s="172">
        <f>ROUND(I294*H294,2)</f>
        <v>0</v>
      </c>
      <c r="BL294" s="15" t="s">
        <v>138</v>
      </c>
      <c r="BM294" s="15" t="s">
        <v>992</v>
      </c>
    </row>
    <row r="295" s="1" customFormat="1">
      <c r="B295" s="33"/>
      <c r="D295" s="173" t="s">
        <v>140</v>
      </c>
      <c r="F295" s="174" t="s">
        <v>466</v>
      </c>
      <c r="I295" s="106"/>
      <c r="L295" s="33"/>
      <c r="M295" s="175"/>
      <c r="N295" s="63"/>
      <c r="O295" s="63"/>
      <c r="P295" s="63"/>
      <c r="Q295" s="63"/>
      <c r="R295" s="63"/>
      <c r="S295" s="63"/>
      <c r="T295" s="64"/>
      <c r="AT295" s="15" t="s">
        <v>140</v>
      </c>
      <c r="AU295" s="15" t="s">
        <v>84</v>
      </c>
    </row>
    <row r="296" s="1" customFormat="1">
      <c r="B296" s="33"/>
      <c r="D296" s="173" t="s">
        <v>142</v>
      </c>
      <c r="F296" s="176" t="s">
        <v>436</v>
      </c>
      <c r="I296" s="106"/>
      <c r="L296" s="33"/>
      <c r="M296" s="175"/>
      <c r="N296" s="63"/>
      <c r="O296" s="63"/>
      <c r="P296" s="63"/>
      <c r="Q296" s="63"/>
      <c r="R296" s="63"/>
      <c r="S296" s="63"/>
      <c r="T296" s="64"/>
      <c r="AT296" s="15" t="s">
        <v>142</v>
      </c>
      <c r="AU296" s="15" t="s">
        <v>84</v>
      </c>
    </row>
    <row r="297" s="1" customFormat="1" ht="20.4" customHeight="1">
      <c r="B297" s="160"/>
      <c r="C297" s="185" t="s">
        <v>431</v>
      </c>
      <c r="D297" s="185" t="s">
        <v>335</v>
      </c>
      <c r="E297" s="186" t="s">
        <v>468</v>
      </c>
      <c r="F297" s="187" t="s">
        <v>469</v>
      </c>
      <c r="G297" s="188" t="s">
        <v>186</v>
      </c>
      <c r="H297" s="189">
        <v>66.641000000000005</v>
      </c>
      <c r="I297" s="190"/>
      <c r="J297" s="191">
        <f>ROUND(I297*H297,2)</f>
        <v>0</v>
      </c>
      <c r="K297" s="187" t="s">
        <v>137</v>
      </c>
      <c r="L297" s="192"/>
      <c r="M297" s="193" t="s">
        <v>3</v>
      </c>
      <c r="N297" s="194" t="s">
        <v>45</v>
      </c>
      <c r="O297" s="63"/>
      <c r="P297" s="170">
        <f>O297*H297</f>
        <v>0</v>
      </c>
      <c r="Q297" s="170">
        <v>0.0053400000000000001</v>
      </c>
      <c r="R297" s="170">
        <f>Q297*H297</f>
        <v>0.35586294000000002</v>
      </c>
      <c r="S297" s="170">
        <v>0</v>
      </c>
      <c r="T297" s="171">
        <f>S297*H297</f>
        <v>0</v>
      </c>
      <c r="AR297" s="15" t="s">
        <v>183</v>
      </c>
      <c r="AT297" s="15" t="s">
        <v>335</v>
      </c>
      <c r="AU297" s="15" t="s">
        <v>84</v>
      </c>
      <c r="AY297" s="15" t="s">
        <v>131</v>
      </c>
      <c r="BE297" s="172">
        <f>IF(N297="základní",J297,0)</f>
        <v>0</v>
      </c>
      <c r="BF297" s="172">
        <f>IF(N297="snížená",J297,0)</f>
        <v>0</v>
      </c>
      <c r="BG297" s="172">
        <f>IF(N297="zákl. přenesená",J297,0)</f>
        <v>0</v>
      </c>
      <c r="BH297" s="172">
        <f>IF(N297="sníž. přenesená",J297,0)</f>
        <v>0</v>
      </c>
      <c r="BI297" s="172">
        <f>IF(N297="nulová",J297,0)</f>
        <v>0</v>
      </c>
      <c r="BJ297" s="15" t="s">
        <v>82</v>
      </c>
      <c r="BK297" s="172">
        <f>ROUND(I297*H297,2)</f>
        <v>0</v>
      </c>
      <c r="BL297" s="15" t="s">
        <v>138</v>
      </c>
      <c r="BM297" s="15" t="s">
        <v>993</v>
      </c>
    </row>
    <row r="298" s="1" customFormat="1">
      <c r="B298" s="33"/>
      <c r="D298" s="173" t="s">
        <v>140</v>
      </c>
      <c r="F298" s="174" t="s">
        <v>469</v>
      </c>
      <c r="I298" s="106"/>
      <c r="L298" s="33"/>
      <c r="M298" s="175"/>
      <c r="N298" s="63"/>
      <c r="O298" s="63"/>
      <c r="P298" s="63"/>
      <c r="Q298" s="63"/>
      <c r="R298" s="63"/>
      <c r="S298" s="63"/>
      <c r="T298" s="64"/>
      <c r="AT298" s="15" t="s">
        <v>140</v>
      </c>
      <c r="AU298" s="15" t="s">
        <v>84</v>
      </c>
    </row>
    <row r="299" s="11" customFormat="1">
      <c r="B299" s="177"/>
      <c r="D299" s="173" t="s">
        <v>144</v>
      </c>
      <c r="F299" s="179" t="s">
        <v>994</v>
      </c>
      <c r="H299" s="180">
        <v>66.641000000000005</v>
      </c>
      <c r="I299" s="181"/>
      <c r="L299" s="177"/>
      <c r="M299" s="182"/>
      <c r="N299" s="183"/>
      <c r="O299" s="183"/>
      <c r="P299" s="183"/>
      <c r="Q299" s="183"/>
      <c r="R299" s="183"/>
      <c r="S299" s="183"/>
      <c r="T299" s="184"/>
      <c r="AT299" s="178" t="s">
        <v>144</v>
      </c>
      <c r="AU299" s="178" t="s">
        <v>84</v>
      </c>
      <c r="AV299" s="11" t="s">
        <v>84</v>
      </c>
      <c r="AW299" s="11" t="s">
        <v>4</v>
      </c>
      <c r="AX299" s="11" t="s">
        <v>82</v>
      </c>
      <c r="AY299" s="178" t="s">
        <v>131</v>
      </c>
    </row>
    <row r="300" s="1" customFormat="1" ht="20.4" customHeight="1">
      <c r="B300" s="160"/>
      <c r="C300" s="161" t="s">
        <v>437</v>
      </c>
      <c r="D300" s="161" t="s">
        <v>133</v>
      </c>
      <c r="E300" s="162" t="s">
        <v>473</v>
      </c>
      <c r="F300" s="163" t="s">
        <v>474</v>
      </c>
      <c r="G300" s="164" t="s">
        <v>365</v>
      </c>
      <c r="H300" s="165">
        <v>7</v>
      </c>
      <c r="I300" s="166"/>
      <c r="J300" s="167">
        <f>ROUND(I300*H300,2)</f>
        <v>0</v>
      </c>
      <c r="K300" s="163" t="s">
        <v>137</v>
      </c>
      <c r="L300" s="33"/>
      <c r="M300" s="168" t="s">
        <v>3</v>
      </c>
      <c r="N300" s="169" t="s">
        <v>45</v>
      </c>
      <c r="O300" s="63"/>
      <c r="P300" s="170">
        <f>O300*H300</f>
        <v>0</v>
      </c>
      <c r="Q300" s="170">
        <v>0</v>
      </c>
      <c r="R300" s="170">
        <f>Q300*H300</f>
        <v>0</v>
      </c>
      <c r="S300" s="170">
        <v>0</v>
      </c>
      <c r="T300" s="171">
        <f>S300*H300</f>
        <v>0</v>
      </c>
      <c r="AR300" s="15" t="s">
        <v>138</v>
      </c>
      <c r="AT300" s="15" t="s">
        <v>133</v>
      </c>
      <c r="AU300" s="15" t="s">
        <v>84</v>
      </c>
      <c r="AY300" s="15" t="s">
        <v>131</v>
      </c>
      <c r="BE300" s="172">
        <f>IF(N300="základní",J300,0)</f>
        <v>0</v>
      </c>
      <c r="BF300" s="172">
        <f>IF(N300="snížená",J300,0)</f>
        <v>0</v>
      </c>
      <c r="BG300" s="172">
        <f>IF(N300="zákl. přenesená",J300,0)</f>
        <v>0</v>
      </c>
      <c r="BH300" s="172">
        <f>IF(N300="sníž. přenesená",J300,0)</f>
        <v>0</v>
      </c>
      <c r="BI300" s="172">
        <f>IF(N300="nulová",J300,0)</f>
        <v>0</v>
      </c>
      <c r="BJ300" s="15" t="s">
        <v>82</v>
      </c>
      <c r="BK300" s="172">
        <f>ROUND(I300*H300,2)</f>
        <v>0</v>
      </c>
      <c r="BL300" s="15" t="s">
        <v>138</v>
      </c>
      <c r="BM300" s="15" t="s">
        <v>995</v>
      </c>
    </row>
    <row r="301" s="1" customFormat="1">
      <c r="B301" s="33"/>
      <c r="D301" s="173" t="s">
        <v>140</v>
      </c>
      <c r="F301" s="174" t="s">
        <v>476</v>
      </c>
      <c r="I301" s="106"/>
      <c r="L301" s="33"/>
      <c r="M301" s="175"/>
      <c r="N301" s="63"/>
      <c r="O301" s="63"/>
      <c r="P301" s="63"/>
      <c r="Q301" s="63"/>
      <c r="R301" s="63"/>
      <c r="S301" s="63"/>
      <c r="T301" s="64"/>
      <c r="AT301" s="15" t="s">
        <v>140</v>
      </c>
      <c r="AU301" s="15" t="s">
        <v>84</v>
      </c>
    </row>
    <row r="302" s="1" customFormat="1">
      <c r="B302" s="33"/>
      <c r="D302" s="173" t="s">
        <v>142</v>
      </c>
      <c r="F302" s="176" t="s">
        <v>477</v>
      </c>
      <c r="I302" s="106"/>
      <c r="L302" s="33"/>
      <c r="M302" s="175"/>
      <c r="N302" s="63"/>
      <c r="O302" s="63"/>
      <c r="P302" s="63"/>
      <c r="Q302" s="63"/>
      <c r="R302" s="63"/>
      <c r="S302" s="63"/>
      <c r="T302" s="64"/>
      <c r="AT302" s="15" t="s">
        <v>142</v>
      </c>
      <c r="AU302" s="15" t="s">
        <v>84</v>
      </c>
    </row>
    <row r="303" s="1" customFormat="1" ht="20.4" customHeight="1">
      <c r="B303" s="160"/>
      <c r="C303" s="185" t="s">
        <v>442</v>
      </c>
      <c r="D303" s="185" t="s">
        <v>335</v>
      </c>
      <c r="E303" s="186" t="s">
        <v>479</v>
      </c>
      <c r="F303" s="187" t="s">
        <v>480</v>
      </c>
      <c r="G303" s="188" t="s">
        <v>365</v>
      </c>
      <c r="H303" s="189">
        <v>6</v>
      </c>
      <c r="I303" s="190"/>
      <c r="J303" s="191">
        <f>ROUND(I303*H303,2)</f>
        <v>0</v>
      </c>
      <c r="K303" s="187" t="s">
        <v>137</v>
      </c>
      <c r="L303" s="192"/>
      <c r="M303" s="193" t="s">
        <v>3</v>
      </c>
      <c r="N303" s="194" t="s">
        <v>45</v>
      </c>
      <c r="O303" s="63"/>
      <c r="P303" s="170">
        <f>O303*H303</f>
        <v>0</v>
      </c>
      <c r="Q303" s="170">
        <v>0.00064999999999999997</v>
      </c>
      <c r="R303" s="170">
        <f>Q303*H303</f>
        <v>0.0038999999999999998</v>
      </c>
      <c r="S303" s="170">
        <v>0</v>
      </c>
      <c r="T303" s="171">
        <f>S303*H303</f>
        <v>0</v>
      </c>
      <c r="AR303" s="15" t="s">
        <v>183</v>
      </c>
      <c r="AT303" s="15" t="s">
        <v>335</v>
      </c>
      <c r="AU303" s="15" t="s">
        <v>84</v>
      </c>
      <c r="AY303" s="15" t="s">
        <v>131</v>
      </c>
      <c r="BE303" s="172">
        <f>IF(N303="základní",J303,0)</f>
        <v>0</v>
      </c>
      <c r="BF303" s="172">
        <f>IF(N303="snížená",J303,0)</f>
        <v>0</v>
      </c>
      <c r="BG303" s="172">
        <f>IF(N303="zákl. přenesená",J303,0)</f>
        <v>0</v>
      </c>
      <c r="BH303" s="172">
        <f>IF(N303="sníž. přenesená",J303,0)</f>
        <v>0</v>
      </c>
      <c r="BI303" s="172">
        <f>IF(N303="nulová",J303,0)</f>
        <v>0</v>
      </c>
      <c r="BJ303" s="15" t="s">
        <v>82</v>
      </c>
      <c r="BK303" s="172">
        <f>ROUND(I303*H303,2)</f>
        <v>0</v>
      </c>
      <c r="BL303" s="15" t="s">
        <v>138</v>
      </c>
      <c r="BM303" s="15" t="s">
        <v>996</v>
      </c>
    </row>
    <row r="304" s="1" customFormat="1">
      <c r="B304" s="33"/>
      <c r="D304" s="173" t="s">
        <v>140</v>
      </c>
      <c r="F304" s="174" t="s">
        <v>480</v>
      </c>
      <c r="I304" s="106"/>
      <c r="L304" s="33"/>
      <c r="M304" s="175"/>
      <c r="N304" s="63"/>
      <c r="O304" s="63"/>
      <c r="P304" s="63"/>
      <c r="Q304" s="63"/>
      <c r="R304" s="63"/>
      <c r="S304" s="63"/>
      <c r="T304" s="64"/>
      <c r="AT304" s="15" t="s">
        <v>140</v>
      </c>
      <c r="AU304" s="15" t="s">
        <v>84</v>
      </c>
    </row>
    <row r="305" s="1" customFormat="1" ht="20.4" customHeight="1">
      <c r="B305" s="160"/>
      <c r="C305" s="185" t="s">
        <v>447</v>
      </c>
      <c r="D305" s="185" t="s">
        <v>335</v>
      </c>
      <c r="E305" s="186" t="s">
        <v>483</v>
      </c>
      <c r="F305" s="187" t="s">
        <v>484</v>
      </c>
      <c r="G305" s="188" t="s">
        <v>365</v>
      </c>
      <c r="H305" s="189">
        <v>1</v>
      </c>
      <c r="I305" s="190"/>
      <c r="J305" s="191">
        <f>ROUND(I305*H305,2)</f>
        <v>0</v>
      </c>
      <c r="K305" s="187" t="s">
        <v>137</v>
      </c>
      <c r="L305" s="192"/>
      <c r="M305" s="193" t="s">
        <v>3</v>
      </c>
      <c r="N305" s="194" t="s">
        <v>45</v>
      </c>
      <c r="O305" s="63"/>
      <c r="P305" s="170">
        <f>O305*H305</f>
        <v>0</v>
      </c>
      <c r="Q305" s="170">
        <v>0.00050000000000000001</v>
      </c>
      <c r="R305" s="170">
        <f>Q305*H305</f>
        <v>0.00050000000000000001</v>
      </c>
      <c r="S305" s="170">
        <v>0</v>
      </c>
      <c r="T305" s="171">
        <f>S305*H305</f>
        <v>0</v>
      </c>
      <c r="AR305" s="15" t="s">
        <v>183</v>
      </c>
      <c r="AT305" s="15" t="s">
        <v>335</v>
      </c>
      <c r="AU305" s="15" t="s">
        <v>84</v>
      </c>
      <c r="AY305" s="15" t="s">
        <v>131</v>
      </c>
      <c r="BE305" s="172">
        <f>IF(N305="základní",J305,0)</f>
        <v>0</v>
      </c>
      <c r="BF305" s="172">
        <f>IF(N305="snížená",J305,0)</f>
        <v>0</v>
      </c>
      <c r="BG305" s="172">
        <f>IF(N305="zákl. přenesená",J305,0)</f>
        <v>0</v>
      </c>
      <c r="BH305" s="172">
        <f>IF(N305="sníž. přenesená",J305,0)</f>
        <v>0</v>
      </c>
      <c r="BI305" s="172">
        <f>IF(N305="nulová",J305,0)</f>
        <v>0</v>
      </c>
      <c r="BJ305" s="15" t="s">
        <v>82</v>
      </c>
      <c r="BK305" s="172">
        <f>ROUND(I305*H305,2)</f>
        <v>0</v>
      </c>
      <c r="BL305" s="15" t="s">
        <v>138</v>
      </c>
      <c r="BM305" s="15" t="s">
        <v>997</v>
      </c>
    </row>
    <row r="306" s="1" customFormat="1">
      <c r="B306" s="33"/>
      <c r="D306" s="173" t="s">
        <v>140</v>
      </c>
      <c r="F306" s="174" t="s">
        <v>484</v>
      </c>
      <c r="I306" s="106"/>
      <c r="L306" s="33"/>
      <c r="M306" s="175"/>
      <c r="N306" s="63"/>
      <c r="O306" s="63"/>
      <c r="P306" s="63"/>
      <c r="Q306" s="63"/>
      <c r="R306" s="63"/>
      <c r="S306" s="63"/>
      <c r="T306" s="64"/>
      <c r="AT306" s="15" t="s">
        <v>140</v>
      </c>
      <c r="AU306" s="15" t="s">
        <v>84</v>
      </c>
    </row>
    <row r="307" s="1" customFormat="1" ht="20.4" customHeight="1">
      <c r="B307" s="160"/>
      <c r="C307" s="161" t="s">
        <v>452</v>
      </c>
      <c r="D307" s="161" t="s">
        <v>133</v>
      </c>
      <c r="E307" s="162" t="s">
        <v>546</v>
      </c>
      <c r="F307" s="163" t="s">
        <v>547</v>
      </c>
      <c r="G307" s="164" t="s">
        <v>365</v>
      </c>
      <c r="H307" s="165">
        <v>7</v>
      </c>
      <c r="I307" s="166"/>
      <c r="J307" s="167">
        <f>ROUND(I307*H307,2)</f>
        <v>0</v>
      </c>
      <c r="K307" s="163" t="s">
        <v>137</v>
      </c>
      <c r="L307" s="33"/>
      <c r="M307" s="168" t="s">
        <v>3</v>
      </c>
      <c r="N307" s="169" t="s">
        <v>45</v>
      </c>
      <c r="O307" s="63"/>
      <c r="P307" s="170">
        <f>O307*H307</f>
        <v>0</v>
      </c>
      <c r="Q307" s="170">
        <v>2.0000000000000002E-05</v>
      </c>
      <c r="R307" s="170">
        <f>Q307*H307</f>
        <v>0.00014000000000000002</v>
      </c>
      <c r="S307" s="170">
        <v>0</v>
      </c>
      <c r="T307" s="171">
        <f>S307*H307</f>
        <v>0</v>
      </c>
      <c r="AR307" s="15" t="s">
        <v>138</v>
      </c>
      <c r="AT307" s="15" t="s">
        <v>133</v>
      </c>
      <c r="AU307" s="15" t="s">
        <v>84</v>
      </c>
      <c r="AY307" s="15" t="s">
        <v>131</v>
      </c>
      <c r="BE307" s="172">
        <f>IF(N307="základní",J307,0)</f>
        <v>0</v>
      </c>
      <c r="BF307" s="172">
        <f>IF(N307="snížená",J307,0)</f>
        <v>0</v>
      </c>
      <c r="BG307" s="172">
        <f>IF(N307="zákl. přenesená",J307,0)</f>
        <v>0</v>
      </c>
      <c r="BH307" s="172">
        <f>IF(N307="sníž. přenesená",J307,0)</f>
        <v>0</v>
      </c>
      <c r="BI307" s="172">
        <f>IF(N307="nulová",J307,0)</f>
        <v>0</v>
      </c>
      <c r="BJ307" s="15" t="s">
        <v>82</v>
      </c>
      <c r="BK307" s="172">
        <f>ROUND(I307*H307,2)</f>
        <v>0</v>
      </c>
      <c r="BL307" s="15" t="s">
        <v>138</v>
      </c>
      <c r="BM307" s="15" t="s">
        <v>998</v>
      </c>
    </row>
    <row r="308" s="1" customFormat="1">
      <c r="B308" s="33"/>
      <c r="D308" s="173" t="s">
        <v>140</v>
      </c>
      <c r="F308" s="174" t="s">
        <v>549</v>
      </c>
      <c r="I308" s="106"/>
      <c r="L308" s="33"/>
      <c r="M308" s="175"/>
      <c r="N308" s="63"/>
      <c r="O308" s="63"/>
      <c r="P308" s="63"/>
      <c r="Q308" s="63"/>
      <c r="R308" s="63"/>
      <c r="S308" s="63"/>
      <c r="T308" s="64"/>
      <c r="AT308" s="15" t="s">
        <v>140</v>
      </c>
      <c r="AU308" s="15" t="s">
        <v>84</v>
      </c>
    </row>
    <row r="309" s="1" customFormat="1">
      <c r="B309" s="33"/>
      <c r="D309" s="173" t="s">
        <v>142</v>
      </c>
      <c r="F309" s="176" t="s">
        <v>477</v>
      </c>
      <c r="I309" s="106"/>
      <c r="L309" s="33"/>
      <c r="M309" s="175"/>
      <c r="N309" s="63"/>
      <c r="O309" s="63"/>
      <c r="P309" s="63"/>
      <c r="Q309" s="63"/>
      <c r="R309" s="63"/>
      <c r="S309" s="63"/>
      <c r="T309" s="64"/>
      <c r="AT309" s="15" t="s">
        <v>142</v>
      </c>
      <c r="AU309" s="15" t="s">
        <v>84</v>
      </c>
    </row>
    <row r="310" s="1" customFormat="1" ht="14.4" customHeight="1">
      <c r="B310" s="160"/>
      <c r="C310" s="185" t="s">
        <v>457</v>
      </c>
      <c r="D310" s="185" t="s">
        <v>335</v>
      </c>
      <c r="E310" s="186" t="s">
        <v>551</v>
      </c>
      <c r="F310" s="187" t="s">
        <v>534</v>
      </c>
      <c r="G310" s="188" t="s">
        <v>365</v>
      </c>
      <c r="H310" s="189">
        <v>7</v>
      </c>
      <c r="I310" s="190"/>
      <c r="J310" s="191">
        <f>ROUND(I310*H310,2)</f>
        <v>0</v>
      </c>
      <c r="K310" s="187" t="s">
        <v>3</v>
      </c>
      <c r="L310" s="192"/>
      <c r="M310" s="193" t="s">
        <v>3</v>
      </c>
      <c r="N310" s="194" t="s">
        <v>45</v>
      </c>
      <c r="O310" s="63"/>
      <c r="P310" s="170">
        <f>O310*H310</f>
        <v>0</v>
      </c>
      <c r="Q310" s="170">
        <v>0.0011000000000000001</v>
      </c>
      <c r="R310" s="170">
        <f>Q310*H310</f>
        <v>0.0077000000000000002</v>
      </c>
      <c r="S310" s="170">
        <v>0</v>
      </c>
      <c r="T310" s="171">
        <f>S310*H310</f>
        <v>0</v>
      </c>
      <c r="AR310" s="15" t="s">
        <v>183</v>
      </c>
      <c r="AT310" s="15" t="s">
        <v>335</v>
      </c>
      <c r="AU310" s="15" t="s">
        <v>84</v>
      </c>
      <c r="AY310" s="15" t="s">
        <v>131</v>
      </c>
      <c r="BE310" s="172">
        <f>IF(N310="základní",J310,0)</f>
        <v>0</v>
      </c>
      <c r="BF310" s="172">
        <f>IF(N310="snížená",J310,0)</f>
        <v>0</v>
      </c>
      <c r="BG310" s="172">
        <f>IF(N310="zákl. přenesená",J310,0)</f>
        <v>0</v>
      </c>
      <c r="BH310" s="172">
        <f>IF(N310="sníž. přenesená",J310,0)</f>
        <v>0</v>
      </c>
      <c r="BI310" s="172">
        <f>IF(N310="nulová",J310,0)</f>
        <v>0</v>
      </c>
      <c r="BJ310" s="15" t="s">
        <v>82</v>
      </c>
      <c r="BK310" s="172">
        <f>ROUND(I310*H310,2)</f>
        <v>0</v>
      </c>
      <c r="BL310" s="15" t="s">
        <v>138</v>
      </c>
      <c r="BM310" s="15" t="s">
        <v>999</v>
      </c>
    </row>
    <row r="311" s="1" customFormat="1">
      <c r="B311" s="33"/>
      <c r="D311" s="173" t="s">
        <v>140</v>
      </c>
      <c r="F311" s="174" t="s">
        <v>553</v>
      </c>
      <c r="I311" s="106"/>
      <c r="L311" s="33"/>
      <c r="M311" s="175"/>
      <c r="N311" s="63"/>
      <c r="O311" s="63"/>
      <c r="P311" s="63"/>
      <c r="Q311" s="63"/>
      <c r="R311" s="63"/>
      <c r="S311" s="63"/>
      <c r="T311" s="64"/>
      <c r="AT311" s="15" t="s">
        <v>140</v>
      </c>
      <c r="AU311" s="15" t="s">
        <v>84</v>
      </c>
    </row>
    <row r="312" s="1" customFormat="1" ht="20.4" customHeight="1">
      <c r="B312" s="160"/>
      <c r="C312" s="161" t="s">
        <v>462</v>
      </c>
      <c r="D312" s="161" t="s">
        <v>133</v>
      </c>
      <c r="E312" s="162" t="s">
        <v>555</v>
      </c>
      <c r="F312" s="163" t="s">
        <v>556</v>
      </c>
      <c r="G312" s="164" t="s">
        <v>365</v>
      </c>
      <c r="H312" s="165">
        <v>5</v>
      </c>
      <c r="I312" s="166"/>
      <c r="J312" s="167">
        <f>ROUND(I312*H312,2)</f>
        <v>0</v>
      </c>
      <c r="K312" s="163" t="s">
        <v>137</v>
      </c>
      <c r="L312" s="33"/>
      <c r="M312" s="168" t="s">
        <v>3</v>
      </c>
      <c r="N312" s="169" t="s">
        <v>45</v>
      </c>
      <c r="O312" s="63"/>
      <c r="P312" s="170">
        <f>O312*H312</f>
        <v>0</v>
      </c>
      <c r="Q312" s="170">
        <v>5.0000000000000002E-05</v>
      </c>
      <c r="R312" s="170">
        <f>Q312*H312</f>
        <v>0.00025000000000000001</v>
      </c>
      <c r="S312" s="170">
        <v>0</v>
      </c>
      <c r="T312" s="171">
        <f>S312*H312</f>
        <v>0</v>
      </c>
      <c r="AR312" s="15" t="s">
        <v>138</v>
      </c>
      <c r="AT312" s="15" t="s">
        <v>133</v>
      </c>
      <c r="AU312" s="15" t="s">
        <v>84</v>
      </c>
      <c r="AY312" s="15" t="s">
        <v>131</v>
      </c>
      <c r="BE312" s="172">
        <f>IF(N312="základní",J312,0)</f>
        <v>0</v>
      </c>
      <c r="BF312" s="172">
        <f>IF(N312="snížená",J312,0)</f>
        <v>0</v>
      </c>
      <c r="BG312" s="172">
        <f>IF(N312="zákl. přenesená",J312,0)</f>
        <v>0</v>
      </c>
      <c r="BH312" s="172">
        <f>IF(N312="sníž. přenesená",J312,0)</f>
        <v>0</v>
      </c>
      <c r="BI312" s="172">
        <f>IF(N312="nulová",J312,0)</f>
        <v>0</v>
      </c>
      <c r="BJ312" s="15" t="s">
        <v>82</v>
      </c>
      <c r="BK312" s="172">
        <f>ROUND(I312*H312,2)</f>
        <v>0</v>
      </c>
      <c r="BL312" s="15" t="s">
        <v>138</v>
      </c>
      <c r="BM312" s="15" t="s">
        <v>1000</v>
      </c>
    </row>
    <row r="313" s="1" customFormat="1">
      <c r="B313" s="33"/>
      <c r="D313" s="173" t="s">
        <v>140</v>
      </c>
      <c r="F313" s="174" t="s">
        <v>558</v>
      </c>
      <c r="I313" s="106"/>
      <c r="L313" s="33"/>
      <c r="M313" s="175"/>
      <c r="N313" s="63"/>
      <c r="O313" s="63"/>
      <c r="P313" s="63"/>
      <c r="Q313" s="63"/>
      <c r="R313" s="63"/>
      <c r="S313" s="63"/>
      <c r="T313" s="64"/>
      <c r="AT313" s="15" t="s">
        <v>140</v>
      </c>
      <c r="AU313" s="15" t="s">
        <v>84</v>
      </c>
    </row>
    <row r="314" s="1" customFormat="1">
      <c r="B314" s="33"/>
      <c r="D314" s="173" t="s">
        <v>142</v>
      </c>
      <c r="F314" s="176" t="s">
        <v>477</v>
      </c>
      <c r="I314" s="106"/>
      <c r="L314" s="33"/>
      <c r="M314" s="175"/>
      <c r="N314" s="63"/>
      <c r="O314" s="63"/>
      <c r="P314" s="63"/>
      <c r="Q314" s="63"/>
      <c r="R314" s="63"/>
      <c r="S314" s="63"/>
      <c r="T314" s="64"/>
      <c r="AT314" s="15" t="s">
        <v>142</v>
      </c>
      <c r="AU314" s="15" t="s">
        <v>84</v>
      </c>
    </row>
    <row r="315" s="1" customFormat="1" ht="20.4" customHeight="1">
      <c r="B315" s="160"/>
      <c r="C315" s="185" t="s">
        <v>467</v>
      </c>
      <c r="D315" s="185" t="s">
        <v>335</v>
      </c>
      <c r="E315" s="186" t="s">
        <v>560</v>
      </c>
      <c r="F315" s="187" t="s">
        <v>561</v>
      </c>
      <c r="G315" s="188" t="s">
        <v>365</v>
      </c>
      <c r="H315" s="189">
        <v>4</v>
      </c>
      <c r="I315" s="190"/>
      <c r="J315" s="191">
        <f>ROUND(I315*H315,2)</f>
        <v>0</v>
      </c>
      <c r="K315" s="187" t="s">
        <v>137</v>
      </c>
      <c r="L315" s="192"/>
      <c r="M315" s="193" t="s">
        <v>3</v>
      </c>
      <c r="N315" s="194" t="s">
        <v>45</v>
      </c>
      <c r="O315" s="63"/>
      <c r="P315" s="170">
        <f>O315*H315</f>
        <v>0</v>
      </c>
      <c r="Q315" s="170">
        <v>0.023900000000000001</v>
      </c>
      <c r="R315" s="170">
        <f>Q315*H315</f>
        <v>0.095600000000000004</v>
      </c>
      <c r="S315" s="170">
        <v>0</v>
      </c>
      <c r="T315" s="171">
        <f>S315*H315</f>
        <v>0</v>
      </c>
      <c r="AR315" s="15" t="s">
        <v>183</v>
      </c>
      <c r="AT315" s="15" t="s">
        <v>335</v>
      </c>
      <c r="AU315" s="15" t="s">
        <v>84</v>
      </c>
      <c r="AY315" s="15" t="s">
        <v>131</v>
      </c>
      <c r="BE315" s="172">
        <f>IF(N315="základní",J315,0)</f>
        <v>0</v>
      </c>
      <c r="BF315" s="172">
        <f>IF(N315="snížená",J315,0)</f>
        <v>0</v>
      </c>
      <c r="BG315" s="172">
        <f>IF(N315="zákl. přenesená",J315,0)</f>
        <v>0</v>
      </c>
      <c r="BH315" s="172">
        <f>IF(N315="sníž. přenesená",J315,0)</f>
        <v>0</v>
      </c>
      <c r="BI315" s="172">
        <f>IF(N315="nulová",J315,0)</f>
        <v>0</v>
      </c>
      <c r="BJ315" s="15" t="s">
        <v>82</v>
      </c>
      <c r="BK315" s="172">
        <f>ROUND(I315*H315,2)</f>
        <v>0</v>
      </c>
      <c r="BL315" s="15" t="s">
        <v>138</v>
      </c>
      <c r="BM315" s="15" t="s">
        <v>1001</v>
      </c>
    </row>
    <row r="316" s="1" customFormat="1">
      <c r="B316" s="33"/>
      <c r="D316" s="173" t="s">
        <v>140</v>
      </c>
      <c r="F316" s="174" t="s">
        <v>561</v>
      </c>
      <c r="I316" s="106"/>
      <c r="L316" s="33"/>
      <c r="M316" s="175"/>
      <c r="N316" s="63"/>
      <c r="O316" s="63"/>
      <c r="P316" s="63"/>
      <c r="Q316" s="63"/>
      <c r="R316" s="63"/>
      <c r="S316" s="63"/>
      <c r="T316" s="64"/>
      <c r="AT316" s="15" t="s">
        <v>140</v>
      </c>
      <c r="AU316" s="15" t="s">
        <v>84</v>
      </c>
    </row>
    <row r="317" s="1" customFormat="1" ht="20.4" customHeight="1">
      <c r="B317" s="160"/>
      <c r="C317" s="185" t="s">
        <v>472</v>
      </c>
      <c r="D317" s="185" t="s">
        <v>335</v>
      </c>
      <c r="E317" s="186" t="s">
        <v>1002</v>
      </c>
      <c r="F317" s="187" t="s">
        <v>1003</v>
      </c>
      <c r="G317" s="188" t="s">
        <v>365</v>
      </c>
      <c r="H317" s="189">
        <v>1</v>
      </c>
      <c r="I317" s="190"/>
      <c r="J317" s="191">
        <f>ROUND(I317*H317,2)</f>
        <v>0</v>
      </c>
      <c r="K317" s="187" t="s">
        <v>137</v>
      </c>
      <c r="L317" s="192"/>
      <c r="M317" s="193" t="s">
        <v>3</v>
      </c>
      <c r="N317" s="194" t="s">
        <v>45</v>
      </c>
      <c r="O317" s="63"/>
      <c r="P317" s="170">
        <f>O317*H317</f>
        <v>0</v>
      </c>
      <c r="Q317" s="170">
        <v>0.0106</v>
      </c>
      <c r="R317" s="170">
        <f>Q317*H317</f>
        <v>0.0106</v>
      </c>
      <c r="S317" s="170">
        <v>0</v>
      </c>
      <c r="T317" s="171">
        <f>S317*H317</f>
        <v>0</v>
      </c>
      <c r="AR317" s="15" t="s">
        <v>183</v>
      </c>
      <c r="AT317" s="15" t="s">
        <v>335</v>
      </c>
      <c r="AU317" s="15" t="s">
        <v>84</v>
      </c>
      <c r="AY317" s="15" t="s">
        <v>131</v>
      </c>
      <c r="BE317" s="172">
        <f>IF(N317="základní",J317,0)</f>
        <v>0</v>
      </c>
      <c r="BF317" s="172">
        <f>IF(N317="snížená",J317,0)</f>
        <v>0</v>
      </c>
      <c r="BG317" s="172">
        <f>IF(N317="zákl. přenesená",J317,0)</f>
        <v>0</v>
      </c>
      <c r="BH317" s="172">
        <f>IF(N317="sníž. přenesená",J317,0)</f>
        <v>0</v>
      </c>
      <c r="BI317" s="172">
        <f>IF(N317="nulová",J317,0)</f>
        <v>0</v>
      </c>
      <c r="BJ317" s="15" t="s">
        <v>82</v>
      </c>
      <c r="BK317" s="172">
        <f>ROUND(I317*H317,2)</f>
        <v>0</v>
      </c>
      <c r="BL317" s="15" t="s">
        <v>138</v>
      </c>
      <c r="BM317" s="15" t="s">
        <v>1004</v>
      </c>
    </row>
    <row r="318" s="1" customFormat="1">
      <c r="B318" s="33"/>
      <c r="D318" s="173" t="s">
        <v>140</v>
      </c>
      <c r="F318" s="174" t="s">
        <v>1003</v>
      </c>
      <c r="I318" s="106"/>
      <c r="L318" s="33"/>
      <c r="M318" s="175"/>
      <c r="N318" s="63"/>
      <c r="O318" s="63"/>
      <c r="P318" s="63"/>
      <c r="Q318" s="63"/>
      <c r="R318" s="63"/>
      <c r="S318" s="63"/>
      <c r="T318" s="64"/>
      <c r="AT318" s="15" t="s">
        <v>140</v>
      </c>
      <c r="AU318" s="15" t="s">
        <v>84</v>
      </c>
    </row>
    <row r="319" s="1" customFormat="1" ht="20.4" customHeight="1">
      <c r="B319" s="160"/>
      <c r="C319" s="161" t="s">
        <v>478</v>
      </c>
      <c r="D319" s="161" t="s">
        <v>133</v>
      </c>
      <c r="E319" s="162" t="s">
        <v>1005</v>
      </c>
      <c r="F319" s="163" t="s">
        <v>1006</v>
      </c>
      <c r="G319" s="164" t="s">
        <v>365</v>
      </c>
      <c r="H319" s="165">
        <v>1</v>
      </c>
      <c r="I319" s="166"/>
      <c r="J319" s="167">
        <f>ROUND(I319*H319,2)</f>
        <v>0</v>
      </c>
      <c r="K319" s="163" t="s">
        <v>137</v>
      </c>
      <c r="L319" s="33"/>
      <c r="M319" s="168" t="s">
        <v>3</v>
      </c>
      <c r="N319" s="169" t="s">
        <v>45</v>
      </c>
      <c r="O319" s="63"/>
      <c r="P319" s="170">
        <f>O319*H319</f>
        <v>0</v>
      </c>
      <c r="Q319" s="170">
        <v>0.00011</v>
      </c>
      <c r="R319" s="170">
        <f>Q319*H319</f>
        <v>0.00011</v>
      </c>
      <c r="S319" s="170">
        <v>0</v>
      </c>
      <c r="T319" s="171">
        <f>S319*H319</f>
        <v>0</v>
      </c>
      <c r="AR319" s="15" t="s">
        <v>138</v>
      </c>
      <c r="AT319" s="15" t="s">
        <v>133</v>
      </c>
      <c r="AU319" s="15" t="s">
        <v>84</v>
      </c>
      <c r="AY319" s="15" t="s">
        <v>131</v>
      </c>
      <c r="BE319" s="172">
        <f>IF(N319="základní",J319,0)</f>
        <v>0</v>
      </c>
      <c r="BF319" s="172">
        <f>IF(N319="snížená",J319,0)</f>
        <v>0</v>
      </c>
      <c r="BG319" s="172">
        <f>IF(N319="zákl. přenesená",J319,0)</f>
        <v>0</v>
      </c>
      <c r="BH319" s="172">
        <f>IF(N319="sníž. přenesená",J319,0)</f>
        <v>0</v>
      </c>
      <c r="BI319" s="172">
        <f>IF(N319="nulová",J319,0)</f>
        <v>0</v>
      </c>
      <c r="BJ319" s="15" t="s">
        <v>82</v>
      </c>
      <c r="BK319" s="172">
        <f>ROUND(I319*H319,2)</f>
        <v>0</v>
      </c>
      <c r="BL319" s="15" t="s">
        <v>138</v>
      </c>
      <c r="BM319" s="15" t="s">
        <v>1007</v>
      </c>
    </row>
    <row r="320" s="1" customFormat="1">
      <c r="B320" s="33"/>
      <c r="D320" s="173" t="s">
        <v>140</v>
      </c>
      <c r="F320" s="174" t="s">
        <v>1008</v>
      </c>
      <c r="I320" s="106"/>
      <c r="L320" s="33"/>
      <c r="M320" s="175"/>
      <c r="N320" s="63"/>
      <c r="O320" s="63"/>
      <c r="P320" s="63"/>
      <c r="Q320" s="63"/>
      <c r="R320" s="63"/>
      <c r="S320" s="63"/>
      <c r="T320" s="64"/>
      <c r="AT320" s="15" t="s">
        <v>140</v>
      </c>
      <c r="AU320" s="15" t="s">
        <v>84</v>
      </c>
    </row>
    <row r="321" s="1" customFormat="1">
      <c r="B321" s="33"/>
      <c r="D321" s="173" t="s">
        <v>142</v>
      </c>
      <c r="F321" s="176" t="s">
        <v>1009</v>
      </c>
      <c r="I321" s="106"/>
      <c r="L321" s="33"/>
      <c r="M321" s="175"/>
      <c r="N321" s="63"/>
      <c r="O321" s="63"/>
      <c r="P321" s="63"/>
      <c r="Q321" s="63"/>
      <c r="R321" s="63"/>
      <c r="S321" s="63"/>
      <c r="T321" s="64"/>
      <c r="AT321" s="15" t="s">
        <v>142</v>
      </c>
      <c r="AU321" s="15" t="s">
        <v>84</v>
      </c>
    </row>
    <row r="322" s="1" customFormat="1" ht="14.4" customHeight="1">
      <c r="B322" s="160"/>
      <c r="C322" s="185" t="s">
        <v>482</v>
      </c>
      <c r="D322" s="185" t="s">
        <v>335</v>
      </c>
      <c r="E322" s="186" t="s">
        <v>1010</v>
      </c>
      <c r="F322" s="187" t="s">
        <v>1011</v>
      </c>
      <c r="G322" s="188" t="s">
        <v>365</v>
      </c>
      <c r="H322" s="189">
        <v>1</v>
      </c>
      <c r="I322" s="190"/>
      <c r="J322" s="191">
        <f>ROUND(I322*H322,2)</f>
        <v>0</v>
      </c>
      <c r="K322" s="187" t="s">
        <v>3</v>
      </c>
      <c r="L322" s="192"/>
      <c r="M322" s="193" t="s">
        <v>3</v>
      </c>
      <c r="N322" s="194" t="s">
        <v>45</v>
      </c>
      <c r="O322" s="63"/>
      <c r="P322" s="170">
        <f>O322*H322</f>
        <v>0</v>
      </c>
      <c r="Q322" s="170">
        <v>0.0086999999999999994</v>
      </c>
      <c r="R322" s="170">
        <f>Q322*H322</f>
        <v>0.0086999999999999994</v>
      </c>
      <c r="S322" s="170">
        <v>0</v>
      </c>
      <c r="T322" s="171">
        <f>S322*H322</f>
        <v>0</v>
      </c>
      <c r="AR322" s="15" t="s">
        <v>183</v>
      </c>
      <c r="AT322" s="15" t="s">
        <v>335</v>
      </c>
      <c r="AU322" s="15" t="s">
        <v>84</v>
      </c>
      <c r="AY322" s="15" t="s">
        <v>131</v>
      </c>
      <c r="BE322" s="172">
        <f>IF(N322="základní",J322,0)</f>
        <v>0</v>
      </c>
      <c r="BF322" s="172">
        <f>IF(N322="snížená",J322,0)</f>
        <v>0</v>
      </c>
      <c r="BG322" s="172">
        <f>IF(N322="zákl. přenesená",J322,0)</f>
        <v>0</v>
      </c>
      <c r="BH322" s="172">
        <f>IF(N322="sníž. přenesená",J322,0)</f>
        <v>0</v>
      </c>
      <c r="BI322" s="172">
        <f>IF(N322="nulová",J322,0)</f>
        <v>0</v>
      </c>
      <c r="BJ322" s="15" t="s">
        <v>82</v>
      </c>
      <c r="BK322" s="172">
        <f>ROUND(I322*H322,2)</f>
        <v>0</v>
      </c>
      <c r="BL322" s="15" t="s">
        <v>138</v>
      </c>
      <c r="BM322" s="15" t="s">
        <v>1012</v>
      </c>
    </row>
    <row r="323" s="1" customFormat="1">
      <c r="B323" s="33"/>
      <c r="D323" s="173" t="s">
        <v>140</v>
      </c>
      <c r="F323" s="174" t="s">
        <v>1011</v>
      </c>
      <c r="I323" s="106"/>
      <c r="L323" s="33"/>
      <c r="M323" s="175"/>
      <c r="N323" s="63"/>
      <c r="O323" s="63"/>
      <c r="P323" s="63"/>
      <c r="Q323" s="63"/>
      <c r="R323" s="63"/>
      <c r="S323" s="63"/>
      <c r="T323" s="64"/>
      <c r="AT323" s="15" t="s">
        <v>140</v>
      </c>
      <c r="AU323" s="15" t="s">
        <v>84</v>
      </c>
    </row>
    <row r="324" s="1" customFormat="1" ht="20.4" customHeight="1">
      <c r="B324" s="160"/>
      <c r="C324" s="161" t="s">
        <v>486</v>
      </c>
      <c r="D324" s="161" t="s">
        <v>133</v>
      </c>
      <c r="E324" s="162" t="s">
        <v>1013</v>
      </c>
      <c r="F324" s="163" t="s">
        <v>1014</v>
      </c>
      <c r="G324" s="164" t="s">
        <v>365</v>
      </c>
      <c r="H324" s="165">
        <v>1</v>
      </c>
      <c r="I324" s="166"/>
      <c r="J324" s="167">
        <f>ROUND(I324*H324,2)</f>
        <v>0</v>
      </c>
      <c r="K324" s="163" t="s">
        <v>137</v>
      </c>
      <c r="L324" s="33"/>
      <c r="M324" s="168" t="s">
        <v>3</v>
      </c>
      <c r="N324" s="169" t="s">
        <v>45</v>
      </c>
      <c r="O324" s="63"/>
      <c r="P324" s="170">
        <f>O324*H324</f>
        <v>0</v>
      </c>
      <c r="Q324" s="170">
        <v>0.00011</v>
      </c>
      <c r="R324" s="170">
        <f>Q324*H324</f>
        <v>0.00011</v>
      </c>
      <c r="S324" s="170">
        <v>0</v>
      </c>
      <c r="T324" s="171">
        <f>S324*H324</f>
        <v>0</v>
      </c>
      <c r="AR324" s="15" t="s">
        <v>138</v>
      </c>
      <c r="AT324" s="15" t="s">
        <v>133</v>
      </c>
      <c r="AU324" s="15" t="s">
        <v>84</v>
      </c>
      <c r="AY324" s="15" t="s">
        <v>131</v>
      </c>
      <c r="BE324" s="172">
        <f>IF(N324="základní",J324,0)</f>
        <v>0</v>
      </c>
      <c r="BF324" s="172">
        <f>IF(N324="snížená",J324,0)</f>
        <v>0</v>
      </c>
      <c r="BG324" s="172">
        <f>IF(N324="zákl. přenesená",J324,0)</f>
        <v>0</v>
      </c>
      <c r="BH324" s="172">
        <f>IF(N324="sníž. přenesená",J324,0)</f>
        <v>0</v>
      </c>
      <c r="BI324" s="172">
        <f>IF(N324="nulová",J324,0)</f>
        <v>0</v>
      </c>
      <c r="BJ324" s="15" t="s">
        <v>82</v>
      </c>
      <c r="BK324" s="172">
        <f>ROUND(I324*H324,2)</f>
        <v>0</v>
      </c>
      <c r="BL324" s="15" t="s">
        <v>138</v>
      </c>
      <c r="BM324" s="15" t="s">
        <v>1015</v>
      </c>
    </row>
    <row r="325" s="1" customFormat="1">
      <c r="B325" s="33"/>
      <c r="D325" s="173" t="s">
        <v>140</v>
      </c>
      <c r="F325" s="174" t="s">
        <v>1016</v>
      </c>
      <c r="I325" s="106"/>
      <c r="L325" s="33"/>
      <c r="M325" s="175"/>
      <c r="N325" s="63"/>
      <c r="O325" s="63"/>
      <c r="P325" s="63"/>
      <c r="Q325" s="63"/>
      <c r="R325" s="63"/>
      <c r="S325" s="63"/>
      <c r="T325" s="64"/>
      <c r="AT325" s="15" t="s">
        <v>140</v>
      </c>
      <c r="AU325" s="15" t="s">
        <v>84</v>
      </c>
    </row>
    <row r="326" s="1" customFormat="1">
      <c r="B326" s="33"/>
      <c r="D326" s="173" t="s">
        <v>142</v>
      </c>
      <c r="F326" s="176" t="s">
        <v>1009</v>
      </c>
      <c r="I326" s="106"/>
      <c r="L326" s="33"/>
      <c r="M326" s="175"/>
      <c r="N326" s="63"/>
      <c r="O326" s="63"/>
      <c r="P326" s="63"/>
      <c r="Q326" s="63"/>
      <c r="R326" s="63"/>
      <c r="S326" s="63"/>
      <c r="T326" s="64"/>
      <c r="AT326" s="15" t="s">
        <v>142</v>
      </c>
      <c r="AU326" s="15" t="s">
        <v>84</v>
      </c>
    </row>
    <row r="327" s="1" customFormat="1" ht="14.4" customHeight="1">
      <c r="B327" s="160"/>
      <c r="C327" s="185" t="s">
        <v>491</v>
      </c>
      <c r="D327" s="185" t="s">
        <v>335</v>
      </c>
      <c r="E327" s="186" t="s">
        <v>1017</v>
      </c>
      <c r="F327" s="187" t="s">
        <v>1018</v>
      </c>
      <c r="G327" s="188" t="s">
        <v>365</v>
      </c>
      <c r="H327" s="189">
        <v>1</v>
      </c>
      <c r="I327" s="190"/>
      <c r="J327" s="191">
        <f>ROUND(I327*H327,2)</f>
        <v>0</v>
      </c>
      <c r="K327" s="187" t="s">
        <v>3</v>
      </c>
      <c r="L327" s="192"/>
      <c r="M327" s="193" t="s">
        <v>3</v>
      </c>
      <c r="N327" s="194" t="s">
        <v>45</v>
      </c>
      <c r="O327" s="63"/>
      <c r="P327" s="170">
        <f>O327*H327</f>
        <v>0</v>
      </c>
      <c r="Q327" s="170">
        <v>0.0086999999999999994</v>
      </c>
      <c r="R327" s="170">
        <f>Q327*H327</f>
        <v>0.0086999999999999994</v>
      </c>
      <c r="S327" s="170">
        <v>0</v>
      </c>
      <c r="T327" s="171">
        <f>S327*H327</f>
        <v>0</v>
      </c>
      <c r="AR327" s="15" t="s">
        <v>183</v>
      </c>
      <c r="AT327" s="15" t="s">
        <v>335</v>
      </c>
      <c r="AU327" s="15" t="s">
        <v>84</v>
      </c>
      <c r="AY327" s="15" t="s">
        <v>131</v>
      </c>
      <c r="BE327" s="172">
        <f>IF(N327="základní",J327,0)</f>
        <v>0</v>
      </c>
      <c r="BF327" s="172">
        <f>IF(N327="snížená",J327,0)</f>
        <v>0</v>
      </c>
      <c r="BG327" s="172">
        <f>IF(N327="zákl. přenesená",J327,0)</f>
        <v>0</v>
      </c>
      <c r="BH327" s="172">
        <f>IF(N327="sníž. přenesená",J327,0)</f>
        <v>0</v>
      </c>
      <c r="BI327" s="172">
        <f>IF(N327="nulová",J327,0)</f>
        <v>0</v>
      </c>
      <c r="BJ327" s="15" t="s">
        <v>82</v>
      </c>
      <c r="BK327" s="172">
        <f>ROUND(I327*H327,2)</f>
        <v>0</v>
      </c>
      <c r="BL327" s="15" t="s">
        <v>138</v>
      </c>
      <c r="BM327" s="15" t="s">
        <v>1019</v>
      </c>
    </row>
    <row r="328" s="1" customFormat="1">
      <c r="B328" s="33"/>
      <c r="D328" s="173" t="s">
        <v>140</v>
      </c>
      <c r="F328" s="174" t="s">
        <v>1018</v>
      </c>
      <c r="I328" s="106"/>
      <c r="L328" s="33"/>
      <c r="M328" s="175"/>
      <c r="N328" s="63"/>
      <c r="O328" s="63"/>
      <c r="P328" s="63"/>
      <c r="Q328" s="63"/>
      <c r="R328" s="63"/>
      <c r="S328" s="63"/>
      <c r="T328" s="64"/>
      <c r="AT328" s="15" t="s">
        <v>140</v>
      </c>
      <c r="AU328" s="15" t="s">
        <v>84</v>
      </c>
    </row>
    <row r="329" s="1" customFormat="1" ht="20.4" customHeight="1">
      <c r="B329" s="160"/>
      <c r="C329" s="161" t="s">
        <v>495</v>
      </c>
      <c r="D329" s="161" t="s">
        <v>133</v>
      </c>
      <c r="E329" s="162" t="s">
        <v>574</v>
      </c>
      <c r="F329" s="163" t="s">
        <v>575</v>
      </c>
      <c r="G329" s="164" t="s">
        <v>365</v>
      </c>
      <c r="H329" s="165">
        <v>1</v>
      </c>
      <c r="I329" s="166"/>
      <c r="J329" s="167">
        <f>ROUND(I329*H329,2)</f>
        <v>0</v>
      </c>
      <c r="K329" s="163" t="s">
        <v>137</v>
      </c>
      <c r="L329" s="33"/>
      <c r="M329" s="168" t="s">
        <v>3</v>
      </c>
      <c r="N329" s="169" t="s">
        <v>45</v>
      </c>
      <c r="O329" s="63"/>
      <c r="P329" s="170">
        <f>O329*H329</f>
        <v>0</v>
      </c>
      <c r="Q329" s="170">
        <v>0.46009</v>
      </c>
      <c r="R329" s="170">
        <f>Q329*H329</f>
        <v>0.46009</v>
      </c>
      <c r="S329" s="170">
        <v>0</v>
      </c>
      <c r="T329" s="171">
        <f>S329*H329</f>
        <v>0</v>
      </c>
      <c r="AR329" s="15" t="s">
        <v>138</v>
      </c>
      <c r="AT329" s="15" t="s">
        <v>133</v>
      </c>
      <c r="AU329" s="15" t="s">
        <v>84</v>
      </c>
      <c r="AY329" s="15" t="s">
        <v>131</v>
      </c>
      <c r="BE329" s="172">
        <f>IF(N329="základní",J329,0)</f>
        <v>0</v>
      </c>
      <c r="BF329" s="172">
        <f>IF(N329="snížená",J329,0)</f>
        <v>0</v>
      </c>
      <c r="BG329" s="172">
        <f>IF(N329="zákl. přenesená",J329,0)</f>
        <v>0</v>
      </c>
      <c r="BH329" s="172">
        <f>IF(N329="sníž. přenesená",J329,0)</f>
        <v>0</v>
      </c>
      <c r="BI329" s="172">
        <f>IF(N329="nulová",J329,0)</f>
        <v>0</v>
      </c>
      <c r="BJ329" s="15" t="s">
        <v>82</v>
      </c>
      <c r="BK329" s="172">
        <f>ROUND(I329*H329,2)</f>
        <v>0</v>
      </c>
      <c r="BL329" s="15" t="s">
        <v>138</v>
      </c>
      <c r="BM329" s="15" t="s">
        <v>1020</v>
      </c>
    </row>
    <row r="330" s="1" customFormat="1">
      <c r="B330" s="33"/>
      <c r="D330" s="173" t="s">
        <v>140</v>
      </c>
      <c r="F330" s="174" t="s">
        <v>577</v>
      </c>
      <c r="I330" s="106"/>
      <c r="L330" s="33"/>
      <c r="M330" s="175"/>
      <c r="N330" s="63"/>
      <c r="O330" s="63"/>
      <c r="P330" s="63"/>
      <c r="Q330" s="63"/>
      <c r="R330" s="63"/>
      <c r="S330" s="63"/>
      <c r="T330" s="64"/>
      <c r="AT330" s="15" t="s">
        <v>140</v>
      </c>
      <c r="AU330" s="15" t="s">
        <v>84</v>
      </c>
    </row>
    <row r="331" s="1" customFormat="1">
      <c r="B331" s="33"/>
      <c r="D331" s="173" t="s">
        <v>142</v>
      </c>
      <c r="F331" s="176" t="s">
        <v>572</v>
      </c>
      <c r="I331" s="106"/>
      <c r="L331" s="33"/>
      <c r="M331" s="175"/>
      <c r="N331" s="63"/>
      <c r="O331" s="63"/>
      <c r="P331" s="63"/>
      <c r="Q331" s="63"/>
      <c r="R331" s="63"/>
      <c r="S331" s="63"/>
      <c r="T331" s="64"/>
      <c r="AT331" s="15" t="s">
        <v>142</v>
      </c>
      <c r="AU331" s="15" t="s">
        <v>84</v>
      </c>
    </row>
    <row r="332" s="1" customFormat="1" ht="20.4" customHeight="1">
      <c r="B332" s="160"/>
      <c r="C332" s="161" t="s">
        <v>500</v>
      </c>
      <c r="D332" s="161" t="s">
        <v>133</v>
      </c>
      <c r="E332" s="162" t="s">
        <v>584</v>
      </c>
      <c r="F332" s="163" t="s">
        <v>585</v>
      </c>
      <c r="G332" s="164" t="s">
        <v>186</v>
      </c>
      <c r="H332" s="165">
        <v>64.700000000000003</v>
      </c>
      <c r="I332" s="166"/>
      <c r="J332" s="167">
        <f>ROUND(I332*H332,2)</f>
        <v>0</v>
      </c>
      <c r="K332" s="163" t="s">
        <v>137</v>
      </c>
      <c r="L332" s="33"/>
      <c r="M332" s="168" t="s">
        <v>3</v>
      </c>
      <c r="N332" s="169" t="s">
        <v>45</v>
      </c>
      <c r="O332" s="63"/>
      <c r="P332" s="170">
        <f>O332*H332</f>
        <v>0</v>
      </c>
      <c r="Q332" s="170">
        <v>0</v>
      </c>
      <c r="R332" s="170">
        <f>Q332*H332</f>
        <v>0</v>
      </c>
      <c r="S332" s="170">
        <v>0</v>
      </c>
      <c r="T332" s="171">
        <f>S332*H332</f>
        <v>0</v>
      </c>
      <c r="AR332" s="15" t="s">
        <v>138</v>
      </c>
      <c r="AT332" s="15" t="s">
        <v>133</v>
      </c>
      <c r="AU332" s="15" t="s">
        <v>84</v>
      </c>
      <c r="AY332" s="15" t="s">
        <v>131</v>
      </c>
      <c r="BE332" s="172">
        <f>IF(N332="základní",J332,0)</f>
        <v>0</v>
      </c>
      <c r="BF332" s="172">
        <f>IF(N332="snížená",J332,0)</f>
        <v>0</v>
      </c>
      <c r="BG332" s="172">
        <f>IF(N332="zákl. přenesená",J332,0)</f>
        <v>0</v>
      </c>
      <c r="BH332" s="172">
        <f>IF(N332="sníž. přenesená",J332,0)</f>
        <v>0</v>
      </c>
      <c r="BI332" s="172">
        <f>IF(N332="nulová",J332,0)</f>
        <v>0</v>
      </c>
      <c r="BJ332" s="15" t="s">
        <v>82</v>
      </c>
      <c r="BK332" s="172">
        <f>ROUND(I332*H332,2)</f>
        <v>0</v>
      </c>
      <c r="BL332" s="15" t="s">
        <v>138</v>
      </c>
      <c r="BM332" s="15" t="s">
        <v>1021</v>
      </c>
    </row>
    <row r="333" s="1" customFormat="1">
      <c r="B333" s="33"/>
      <c r="D333" s="173" t="s">
        <v>140</v>
      </c>
      <c r="F333" s="174" t="s">
        <v>587</v>
      </c>
      <c r="I333" s="106"/>
      <c r="L333" s="33"/>
      <c r="M333" s="175"/>
      <c r="N333" s="63"/>
      <c r="O333" s="63"/>
      <c r="P333" s="63"/>
      <c r="Q333" s="63"/>
      <c r="R333" s="63"/>
      <c r="S333" s="63"/>
      <c r="T333" s="64"/>
      <c r="AT333" s="15" t="s">
        <v>140</v>
      </c>
      <c r="AU333" s="15" t="s">
        <v>84</v>
      </c>
    </row>
    <row r="334" s="1" customFormat="1">
      <c r="B334" s="33"/>
      <c r="D334" s="173" t="s">
        <v>142</v>
      </c>
      <c r="F334" s="176" t="s">
        <v>572</v>
      </c>
      <c r="I334" s="106"/>
      <c r="L334" s="33"/>
      <c r="M334" s="175"/>
      <c r="N334" s="63"/>
      <c r="O334" s="63"/>
      <c r="P334" s="63"/>
      <c r="Q334" s="63"/>
      <c r="R334" s="63"/>
      <c r="S334" s="63"/>
      <c r="T334" s="64"/>
      <c r="AT334" s="15" t="s">
        <v>142</v>
      </c>
      <c r="AU334" s="15" t="s">
        <v>84</v>
      </c>
    </row>
    <row r="335" s="1" customFormat="1" ht="20.4" customHeight="1">
      <c r="B335" s="160"/>
      <c r="C335" s="161" t="s">
        <v>504</v>
      </c>
      <c r="D335" s="161" t="s">
        <v>133</v>
      </c>
      <c r="E335" s="162" t="s">
        <v>589</v>
      </c>
      <c r="F335" s="163" t="s">
        <v>590</v>
      </c>
      <c r="G335" s="164" t="s">
        <v>365</v>
      </c>
      <c r="H335" s="165">
        <v>3</v>
      </c>
      <c r="I335" s="166"/>
      <c r="J335" s="167">
        <f>ROUND(I335*H335,2)</f>
        <v>0</v>
      </c>
      <c r="K335" s="163" t="s">
        <v>137</v>
      </c>
      <c r="L335" s="33"/>
      <c r="M335" s="168" t="s">
        <v>3</v>
      </c>
      <c r="N335" s="169" t="s">
        <v>45</v>
      </c>
      <c r="O335" s="63"/>
      <c r="P335" s="170">
        <f>O335*H335</f>
        <v>0</v>
      </c>
      <c r="Q335" s="170">
        <v>0.0091800000000000007</v>
      </c>
      <c r="R335" s="170">
        <f>Q335*H335</f>
        <v>0.027540000000000002</v>
      </c>
      <c r="S335" s="170">
        <v>0</v>
      </c>
      <c r="T335" s="171">
        <f>S335*H335</f>
        <v>0</v>
      </c>
      <c r="AR335" s="15" t="s">
        <v>138</v>
      </c>
      <c r="AT335" s="15" t="s">
        <v>133</v>
      </c>
      <c r="AU335" s="15" t="s">
        <v>84</v>
      </c>
      <c r="AY335" s="15" t="s">
        <v>131</v>
      </c>
      <c r="BE335" s="172">
        <f>IF(N335="základní",J335,0)</f>
        <v>0</v>
      </c>
      <c r="BF335" s="172">
        <f>IF(N335="snížená",J335,0)</f>
        <v>0</v>
      </c>
      <c r="BG335" s="172">
        <f>IF(N335="zákl. přenesená",J335,0)</f>
        <v>0</v>
      </c>
      <c r="BH335" s="172">
        <f>IF(N335="sníž. přenesená",J335,0)</f>
        <v>0</v>
      </c>
      <c r="BI335" s="172">
        <f>IF(N335="nulová",J335,0)</f>
        <v>0</v>
      </c>
      <c r="BJ335" s="15" t="s">
        <v>82</v>
      </c>
      <c r="BK335" s="172">
        <f>ROUND(I335*H335,2)</f>
        <v>0</v>
      </c>
      <c r="BL335" s="15" t="s">
        <v>138</v>
      </c>
      <c r="BM335" s="15" t="s">
        <v>1022</v>
      </c>
    </row>
    <row r="336" s="1" customFormat="1">
      <c r="B336" s="33"/>
      <c r="D336" s="173" t="s">
        <v>140</v>
      </c>
      <c r="F336" s="174" t="s">
        <v>590</v>
      </c>
      <c r="I336" s="106"/>
      <c r="L336" s="33"/>
      <c r="M336" s="175"/>
      <c r="N336" s="63"/>
      <c r="O336" s="63"/>
      <c r="P336" s="63"/>
      <c r="Q336" s="63"/>
      <c r="R336" s="63"/>
      <c r="S336" s="63"/>
      <c r="T336" s="64"/>
      <c r="AT336" s="15" t="s">
        <v>140</v>
      </c>
      <c r="AU336" s="15" t="s">
        <v>84</v>
      </c>
    </row>
    <row r="337" s="1" customFormat="1">
      <c r="B337" s="33"/>
      <c r="D337" s="173" t="s">
        <v>142</v>
      </c>
      <c r="F337" s="176" t="s">
        <v>592</v>
      </c>
      <c r="I337" s="106"/>
      <c r="L337" s="33"/>
      <c r="M337" s="175"/>
      <c r="N337" s="63"/>
      <c r="O337" s="63"/>
      <c r="P337" s="63"/>
      <c r="Q337" s="63"/>
      <c r="R337" s="63"/>
      <c r="S337" s="63"/>
      <c r="T337" s="64"/>
      <c r="AT337" s="15" t="s">
        <v>142</v>
      </c>
      <c r="AU337" s="15" t="s">
        <v>84</v>
      </c>
    </row>
    <row r="338" s="1" customFormat="1" ht="20.4" customHeight="1">
      <c r="B338" s="160"/>
      <c r="C338" s="185" t="s">
        <v>509</v>
      </c>
      <c r="D338" s="185" t="s">
        <v>335</v>
      </c>
      <c r="E338" s="186" t="s">
        <v>598</v>
      </c>
      <c r="F338" s="187" t="s">
        <v>599</v>
      </c>
      <c r="G338" s="188" t="s">
        <v>365</v>
      </c>
      <c r="H338" s="189">
        <v>1</v>
      </c>
      <c r="I338" s="190"/>
      <c r="J338" s="191">
        <f>ROUND(I338*H338,2)</f>
        <v>0</v>
      </c>
      <c r="K338" s="187" t="s">
        <v>137</v>
      </c>
      <c r="L338" s="192"/>
      <c r="M338" s="193" t="s">
        <v>3</v>
      </c>
      <c r="N338" s="194" t="s">
        <v>45</v>
      </c>
      <c r="O338" s="63"/>
      <c r="P338" s="170">
        <f>O338*H338</f>
        <v>0</v>
      </c>
      <c r="Q338" s="170">
        <v>0.254</v>
      </c>
      <c r="R338" s="170">
        <f>Q338*H338</f>
        <v>0.254</v>
      </c>
      <c r="S338" s="170">
        <v>0</v>
      </c>
      <c r="T338" s="171">
        <f>S338*H338</f>
        <v>0</v>
      </c>
      <c r="AR338" s="15" t="s">
        <v>183</v>
      </c>
      <c r="AT338" s="15" t="s">
        <v>335</v>
      </c>
      <c r="AU338" s="15" t="s">
        <v>84</v>
      </c>
      <c r="AY338" s="15" t="s">
        <v>131</v>
      </c>
      <c r="BE338" s="172">
        <f>IF(N338="základní",J338,0)</f>
        <v>0</v>
      </c>
      <c r="BF338" s="172">
        <f>IF(N338="snížená",J338,0)</f>
        <v>0</v>
      </c>
      <c r="BG338" s="172">
        <f>IF(N338="zákl. přenesená",J338,0)</f>
        <v>0</v>
      </c>
      <c r="BH338" s="172">
        <f>IF(N338="sníž. přenesená",J338,0)</f>
        <v>0</v>
      </c>
      <c r="BI338" s="172">
        <f>IF(N338="nulová",J338,0)</f>
        <v>0</v>
      </c>
      <c r="BJ338" s="15" t="s">
        <v>82</v>
      </c>
      <c r="BK338" s="172">
        <f>ROUND(I338*H338,2)</f>
        <v>0</v>
      </c>
      <c r="BL338" s="15" t="s">
        <v>138</v>
      </c>
      <c r="BM338" s="15" t="s">
        <v>1023</v>
      </c>
    </row>
    <row r="339" s="1" customFormat="1">
      <c r="B339" s="33"/>
      <c r="D339" s="173" t="s">
        <v>140</v>
      </c>
      <c r="F339" s="174" t="s">
        <v>599</v>
      </c>
      <c r="I339" s="106"/>
      <c r="L339" s="33"/>
      <c r="M339" s="175"/>
      <c r="N339" s="63"/>
      <c r="O339" s="63"/>
      <c r="P339" s="63"/>
      <c r="Q339" s="63"/>
      <c r="R339" s="63"/>
      <c r="S339" s="63"/>
      <c r="T339" s="64"/>
      <c r="AT339" s="15" t="s">
        <v>140</v>
      </c>
      <c r="AU339" s="15" t="s">
        <v>84</v>
      </c>
    </row>
    <row r="340" s="1" customFormat="1" ht="20.4" customHeight="1">
      <c r="B340" s="160"/>
      <c r="C340" s="185" t="s">
        <v>513</v>
      </c>
      <c r="D340" s="185" t="s">
        <v>335</v>
      </c>
      <c r="E340" s="186" t="s">
        <v>602</v>
      </c>
      <c r="F340" s="187" t="s">
        <v>603</v>
      </c>
      <c r="G340" s="188" t="s">
        <v>365</v>
      </c>
      <c r="H340" s="189">
        <v>2</v>
      </c>
      <c r="I340" s="190"/>
      <c r="J340" s="191">
        <f>ROUND(I340*H340,2)</f>
        <v>0</v>
      </c>
      <c r="K340" s="187" t="s">
        <v>137</v>
      </c>
      <c r="L340" s="192"/>
      <c r="M340" s="193" t="s">
        <v>3</v>
      </c>
      <c r="N340" s="194" t="s">
        <v>45</v>
      </c>
      <c r="O340" s="63"/>
      <c r="P340" s="170">
        <f>O340*H340</f>
        <v>0</v>
      </c>
      <c r="Q340" s="170">
        <v>0.50600000000000001</v>
      </c>
      <c r="R340" s="170">
        <f>Q340*H340</f>
        <v>1.012</v>
      </c>
      <c r="S340" s="170">
        <v>0</v>
      </c>
      <c r="T340" s="171">
        <f>S340*H340</f>
        <v>0</v>
      </c>
      <c r="AR340" s="15" t="s">
        <v>183</v>
      </c>
      <c r="AT340" s="15" t="s">
        <v>335</v>
      </c>
      <c r="AU340" s="15" t="s">
        <v>84</v>
      </c>
      <c r="AY340" s="15" t="s">
        <v>131</v>
      </c>
      <c r="BE340" s="172">
        <f>IF(N340="základní",J340,0)</f>
        <v>0</v>
      </c>
      <c r="BF340" s="172">
        <f>IF(N340="snížená",J340,0)</f>
        <v>0</v>
      </c>
      <c r="BG340" s="172">
        <f>IF(N340="zákl. přenesená",J340,0)</f>
        <v>0</v>
      </c>
      <c r="BH340" s="172">
        <f>IF(N340="sníž. přenesená",J340,0)</f>
        <v>0</v>
      </c>
      <c r="BI340" s="172">
        <f>IF(N340="nulová",J340,0)</f>
        <v>0</v>
      </c>
      <c r="BJ340" s="15" t="s">
        <v>82</v>
      </c>
      <c r="BK340" s="172">
        <f>ROUND(I340*H340,2)</f>
        <v>0</v>
      </c>
      <c r="BL340" s="15" t="s">
        <v>138</v>
      </c>
      <c r="BM340" s="15" t="s">
        <v>1024</v>
      </c>
    </row>
    <row r="341" s="1" customFormat="1">
      <c r="B341" s="33"/>
      <c r="D341" s="173" t="s">
        <v>140</v>
      </c>
      <c r="F341" s="174" t="s">
        <v>603</v>
      </c>
      <c r="I341" s="106"/>
      <c r="L341" s="33"/>
      <c r="M341" s="175"/>
      <c r="N341" s="63"/>
      <c r="O341" s="63"/>
      <c r="P341" s="63"/>
      <c r="Q341" s="63"/>
      <c r="R341" s="63"/>
      <c r="S341" s="63"/>
      <c r="T341" s="64"/>
      <c r="AT341" s="15" t="s">
        <v>140</v>
      </c>
      <c r="AU341" s="15" t="s">
        <v>84</v>
      </c>
    </row>
    <row r="342" s="1" customFormat="1" ht="20.4" customHeight="1">
      <c r="B342" s="160"/>
      <c r="C342" s="161" t="s">
        <v>517</v>
      </c>
      <c r="D342" s="161" t="s">
        <v>133</v>
      </c>
      <c r="E342" s="162" t="s">
        <v>606</v>
      </c>
      <c r="F342" s="163" t="s">
        <v>607</v>
      </c>
      <c r="G342" s="164" t="s">
        <v>365</v>
      </c>
      <c r="H342" s="165">
        <v>3</v>
      </c>
      <c r="I342" s="166"/>
      <c r="J342" s="167">
        <f>ROUND(I342*H342,2)</f>
        <v>0</v>
      </c>
      <c r="K342" s="163" t="s">
        <v>137</v>
      </c>
      <c r="L342" s="33"/>
      <c r="M342" s="168" t="s">
        <v>3</v>
      </c>
      <c r="N342" s="169" t="s">
        <v>45</v>
      </c>
      <c r="O342" s="63"/>
      <c r="P342" s="170">
        <f>O342*H342</f>
        <v>0</v>
      </c>
      <c r="Q342" s="170">
        <v>0.011469999999999999</v>
      </c>
      <c r="R342" s="170">
        <f>Q342*H342</f>
        <v>0.034409999999999996</v>
      </c>
      <c r="S342" s="170">
        <v>0</v>
      </c>
      <c r="T342" s="171">
        <f>S342*H342</f>
        <v>0</v>
      </c>
      <c r="AR342" s="15" t="s">
        <v>138</v>
      </c>
      <c r="AT342" s="15" t="s">
        <v>133</v>
      </c>
      <c r="AU342" s="15" t="s">
        <v>84</v>
      </c>
      <c r="AY342" s="15" t="s">
        <v>131</v>
      </c>
      <c r="BE342" s="172">
        <f>IF(N342="základní",J342,0)</f>
        <v>0</v>
      </c>
      <c r="BF342" s="172">
        <f>IF(N342="snížená",J342,0)</f>
        <v>0</v>
      </c>
      <c r="BG342" s="172">
        <f>IF(N342="zákl. přenesená",J342,0)</f>
        <v>0</v>
      </c>
      <c r="BH342" s="172">
        <f>IF(N342="sníž. přenesená",J342,0)</f>
        <v>0</v>
      </c>
      <c r="BI342" s="172">
        <f>IF(N342="nulová",J342,0)</f>
        <v>0</v>
      </c>
      <c r="BJ342" s="15" t="s">
        <v>82</v>
      </c>
      <c r="BK342" s="172">
        <f>ROUND(I342*H342,2)</f>
        <v>0</v>
      </c>
      <c r="BL342" s="15" t="s">
        <v>138</v>
      </c>
      <c r="BM342" s="15" t="s">
        <v>1025</v>
      </c>
    </row>
    <row r="343" s="1" customFormat="1">
      <c r="B343" s="33"/>
      <c r="D343" s="173" t="s">
        <v>140</v>
      </c>
      <c r="F343" s="174" t="s">
        <v>607</v>
      </c>
      <c r="I343" s="106"/>
      <c r="L343" s="33"/>
      <c r="M343" s="175"/>
      <c r="N343" s="63"/>
      <c r="O343" s="63"/>
      <c r="P343" s="63"/>
      <c r="Q343" s="63"/>
      <c r="R343" s="63"/>
      <c r="S343" s="63"/>
      <c r="T343" s="64"/>
      <c r="AT343" s="15" t="s">
        <v>140</v>
      </c>
      <c r="AU343" s="15" t="s">
        <v>84</v>
      </c>
    </row>
    <row r="344" s="1" customFormat="1">
      <c r="B344" s="33"/>
      <c r="D344" s="173" t="s">
        <v>142</v>
      </c>
      <c r="F344" s="176" t="s">
        <v>592</v>
      </c>
      <c r="I344" s="106"/>
      <c r="L344" s="33"/>
      <c r="M344" s="175"/>
      <c r="N344" s="63"/>
      <c r="O344" s="63"/>
      <c r="P344" s="63"/>
      <c r="Q344" s="63"/>
      <c r="R344" s="63"/>
      <c r="S344" s="63"/>
      <c r="T344" s="64"/>
      <c r="AT344" s="15" t="s">
        <v>142</v>
      </c>
      <c r="AU344" s="15" t="s">
        <v>84</v>
      </c>
    </row>
    <row r="345" s="1" customFormat="1" ht="20.4" customHeight="1">
      <c r="B345" s="160"/>
      <c r="C345" s="185" t="s">
        <v>523</v>
      </c>
      <c r="D345" s="185" t="s">
        <v>335</v>
      </c>
      <c r="E345" s="186" t="s">
        <v>610</v>
      </c>
      <c r="F345" s="187" t="s">
        <v>611</v>
      </c>
      <c r="G345" s="188" t="s">
        <v>365</v>
      </c>
      <c r="H345" s="189">
        <v>3</v>
      </c>
      <c r="I345" s="190"/>
      <c r="J345" s="191">
        <f>ROUND(I345*H345,2)</f>
        <v>0</v>
      </c>
      <c r="K345" s="187" t="s">
        <v>137</v>
      </c>
      <c r="L345" s="192"/>
      <c r="M345" s="193" t="s">
        <v>3</v>
      </c>
      <c r="N345" s="194" t="s">
        <v>45</v>
      </c>
      <c r="O345" s="63"/>
      <c r="P345" s="170">
        <f>O345*H345</f>
        <v>0</v>
      </c>
      <c r="Q345" s="170">
        <v>0.54800000000000004</v>
      </c>
      <c r="R345" s="170">
        <f>Q345*H345</f>
        <v>1.6440000000000001</v>
      </c>
      <c r="S345" s="170">
        <v>0</v>
      </c>
      <c r="T345" s="171">
        <f>S345*H345</f>
        <v>0</v>
      </c>
      <c r="AR345" s="15" t="s">
        <v>183</v>
      </c>
      <c r="AT345" s="15" t="s">
        <v>335</v>
      </c>
      <c r="AU345" s="15" t="s">
        <v>84</v>
      </c>
      <c r="AY345" s="15" t="s">
        <v>131</v>
      </c>
      <c r="BE345" s="172">
        <f>IF(N345="základní",J345,0)</f>
        <v>0</v>
      </c>
      <c r="BF345" s="172">
        <f>IF(N345="snížená",J345,0)</f>
        <v>0</v>
      </c>
      <c r="BG345" s="172">
        <f>IF(N345="zákl. přenesená",J345,0)</f>
        <v>0</v>
      </c>
      <c r="BH345" s="172">
        <f>IF(N345="sníž. přenesená",J345,0)</f>
        <v>0</v>
      </c>
      <c r="BI345" s="172">
        <f>IF(N345="nulová",J345,0)</f>
        <v>0</v>
      </c>
      <c r="BJ345" s="15" t="s">
        <v>82</v>
      </c>
      <c r="BK345" s="172">
        <f>ROUND(I345*H345,2)</f>
        <v>0</v>
      </c>
      <c r="BL345" s="15" t="s">
        <v>138</v>
      </c>
      <c r="BM345" s="15" t="s">
        <v>1026</v>
      </c>
    </row>
    <row r="346" s="1" customFormat="1">
      <c r="B346" s="33"/>
      <c r="D346" s="173" t="s">
        <v>140</v>
      </c>
      <c r="F346" s="174" t="s">
        <v>611</v>
      </c>
      <c r="I346" s="106"/>
      <c r="L346" s="33"/>
      <c r="M346" s="175"/>
      <c r="N346" s="63"/>
      <c r="O346" s="63"/>
      <c r="P346" s="63"/>
      <c r="Q346" s="63"/>
      <c r="R346" s="63"/>
      <c r="S346" s="63"/>
      <c r="T346" s="64"/>
      <c r="AT346" s="15" t="s">
        <v>140</v>
      </c>
      <c r="AU346" s="15" t="s">
        <v>84</v>
      </c>
    </row>
    <row r="347" s="1" customFormat="1" ht="20.4" customHeight="1">
      <c r="B347" s="160"/>
      <c r="C347" s="161" t="s">
        <v>527</v>
      </c>
      <c r="D347" s="161" t="s">
        <v>133</v>
      </c>
      <c r="E347" s="162" t="s">
        <v>614</v>
      </c>
      <c r="F347" s="163" t="s">
        <v>615</v>
      </c>
      <c r="G347" s="164" t="s">
        <v>365</v>
      </c>
      <c r="H347" s="165">
        <v>3</v>
      </c>
      <c r="I347" s="166"/>
      <c r="J347" s="167">
        <f>ROUND(I347*H347,2)</f>
        <v>0</v>
      </c>
      <c r="K347" s="163" t="s">
        <v>137</v>
      </c>
      <c r="L347" s="33"/>
      <c r="M347" s="168" t="s">
        <v>3</v>
      </c>
      <c r="N347" s="169" t="s">
        <v>45</v>
      </c>
      <c r="O347" s="63"/>
      <c r="P347" s="170">
        <f>O347*H347</f>
        <v>0</v>
      </c>
      <c r="Q347" s="170">
        <v>0.027529999999999999</v>
      </c>
      <c r="R347" s="170">
        <f>Q347*H347</f>
        <v>0.082589999999999997</v>
      </c>
      <c r="S347" s="170">
        <v>0</v>
      </c>
      <c r="T347" s="171">
        <f>S347*H347</f>
        <v>0</v>
      </c>
      <c r="AR347" s="15" t="s">
        <v>138</v>
      </c>
      <c r="AT347" s="15" t="s">
        <v>133</v>
      </c>
      <c r="AU347" s="15" t="s">
        <v>84</v>
      </c>
      <c r="AY347" s="15" t="s">
        <v>131</v>
      </c>
      <c r="BE347" s="172">
        <f>IF(N347="základní",J347,0)</f>
        <v>0</v>
      </c>
      <c r="BF347" s="172">
        <f>IF(N347="snížená",J347,0)</f>
        <v>0</v>
      </c>
      <c r="BG347" s="172">
        <f>IF(N347="zákl. přenesená",J347,0)</f>
        <v>0</v>
      </c>
      <c r="BH347" s="172">
        <f>IF(N347="sníž. přenesená",J347,0)</f>
        <v>0</v>
      </c>
      <c r="BI347" s="172">
        <f>IF(N347="nulová",J347,0)</f>
        <v>0</v>
      </c>
      <c r="BJ347" s="15" t="s">
        <v>82</v>
      </c>
      <c r="BK347" s="172">
        <f>ROUND(I347*H347,2)</f>
        <v>0</v>
      </c>
      <c r="BL347" s="15" t="s">
        <v>138</v>
      </c>
      <c r="BM347" s="15" t="s">
        <v>1027</v>
      </c>
    </row>
    <row r="348" s="1" customFormat="1">
      <c r="B348" s="33"/>
      <c r="D348" s="173" t="s">
        <v>140</v>
      </c>
      <c r="F348" s="174" t="s">
        <v>615</v>
      </c>
      <c r="I348" s="106"/>
      <c r="L348" s="33"/>
      <c r="M348" s="175"/>
      <c r="N348" s="63"/>
      <c r="O348" s="63"/>
      <c r="P348" s="63"/>
      <c r="Q348" s="63"/>
      <c r="R348" s="63"/>
      <c r="S348" s="63"/>
      <c r="T348" s="64"/>
      <c r="AT348" s="15" t="s">
        <v>140</v>
      </c>
      <c r="AU348" s="15" t="s">
        <v>84</v>
      </c>
    </row>
    <row r="349" s="1" customFormat="1">
      <c r="B349" s="33"/>
      <c r="D349" s="173" t="s">
        <v>142</v>
      </c>
      <c r="F349" s="176" t="s">
        <v>592</v>
      </c>
      <c r="I349" s="106"/>
      <c r="L349" s="33"/>
      <c r="M349" s="175"/>
      <c r="N349" s="63"/>
      <c r="O349" s="63"/>
      <c r="P349" s="63"/>
      <c r="Q349" s="63"/>
      <c r="R349" s="63"/>
      <c r="S349" s="63"/>
      <c r="T349" s="64"/>
      <c r="AT349" s="15" t="s">
        <v>142</v>
      </c>
      <c r="AU349" s="15" t="s">
        <v>84</v>
      </c>
    </row>
    <row r="350" s="1" customFormat="1" ht="20.4" customHeight="1">
      <c r="B350" s="160"/>
      <c r="C350" s="185" t="s">
        <v>532</v>
      </c>
      <c r="D350" s="185" t="s">
        <v>335</v>
      </c>
      <c r="E350" s="186" t="s">
        <v>628</v>
      </c>
      <c r="F350" s="187" t="s">
        <v>629</v>
      </c>
      <c r="G350" s="188" t="s">
        <v>365</v>
      </c>
      <c r="H350" s="189">
        <v>3</v>
      </c>
      <c r="I350" s="190"/>
      <c r="J350" s="191">
        <f>ROUND(I350*H350,2)</f>
        <v>0</v>
      </c>
      <c r="K350" s="187" t="s">
        <v>137</v>
      </c>
      <c r="L350" s="192"/>
      <c r="M350" s="193" t="s">
        <v>3</v>
      </c>
      <c r="N350" s="194" t="s">
        <v>45</v>
      </c>
      <c r="O350" s="63"/>
      <c r="P350" s="170">
        <f>O350*H350</f>
        <v>0</v>
      </c>
      <c r="Q350" s="170">
        <v>1.548</v>
      </c>
      <c r="R350" s="170">
        <f>Q350*H350</f>
        <v>4.6440000000000001</v>
      </c>
      <c r="S350" s="170">
        <v>0</v>
      </c>
      <c r="T350" s="171">
        <f>S350*H350</f>
        <v>0</v>
      </c>
      <c r="AR350" s="15" t="s">
        <v>183</v>
      </c>
      <c r="AT350" s="15" t="s">
        <v>335</v>
      </c>
      <c r="AU350" s="15" t="s">
        <v>84</v>
      </c>
      <c r="AY350" s="15" t="s">
        <v>131</v>
      </c>
      <c r="BE350" s="172">
        <f>IF(N350="základní",J350,0)</f>
        <v>0</v>
      </c>
      <c r="BF350" s="172">
        <f>IF(N350="snížená",J350,0)</f>
        <v>0</v>
      </c>
      <c r="BG350" s="172">
        <f>IF(N350="zákl. přenesená",J350,0)</f>
        <v>0</v>
      </c>
      <c r="BH350" s="172">
        <f>IF(N350="sníž. přenesená",J350,0)</f>
        <v>0</v>
      </c>
      <c r="BI350" s="172">
        <f>IF(N350="nulová",J350,0)</f>
        <v>0</v>
      </c>
      <c r="BJ350" s="15" t="s">
        <v>82</v>
      </c>
      <c r="BK350" s="172">
        <f>ROUND(I350*H350,2)</f>
        <v>0</v>
      </c>
      <c r="BL350" s="15" t="s">
        <v>138</v>
      </c>
      <c r="BM350" s="15" t="s">
        <v>1028</v>
      </c>
    </row>
    <row r="351" s="1" customFormat="1">
      <c r="B351" s="33"/>
      <c r="D351" s="173" t="s">
        <v>140</v>
      </c>
      <c r="F351" s="174" t="s">
        <v>631</v>
      </c>
      <c r="I351" s="106"/>
      <c r="L351" s="33"/>
      <c r="M351" s="175"/>
      <c r="N351" s="63"/>
      <c r="O351" s="63"/>
      <c r="P351" s="63"/>
      <c r="Q351" s="63"/>
      <c r="R351" s="63"/>
      <c r="S351" s="63"/>
      <c r="T351" s="64"/>
      <c r="AT351" s="15" t="s">
        <v>140</v>
      </c>
      <c r="AU351" s="15" t="s">
        <v>84</v>
      </c>
    </row>
    <row r="352" s="1" customFormat="1" ht="20.4" customHeight="1">
      <c r="B352" s="160"/>
      <c r="C352" s="185" t="s">
        <v>536</v>
      </c>
      <c r="D352" s="185" t="s">
        <v>335</v>
      </c>
      <c r="E352" s="186" t="s">
        <v>633</v>
      </c>
      <c r="F352" s="187" t="s">
        <v>634</v>
      </c>
      <c r="G352" s="188" t="s">
        <v>365</v>
      </c>
      <c r="H352" s="189">
        <v>6</v>
      </c>
      <c r="I352" s="190"/>
      <c r="J352" s="191">
        <f>ROUND(I352*H352,2)</f>
        <v>0</v>
      </c>
      <c r="K352" s="187" t="s">
        <v>137</v>
      </c>
      <c r="L352" s="192"/>
      <c r="M352" s="193" t="s">
        <v>3</v>
      </c>
      <c r="N352" s="194" t="s">
        <v>45</v>
      </c>
      <c r="O352" s="63"/>
      <c r="P352" s="170">
        <f>O352*H352</f>
        <v>0</v>
      </c>
      <c r="Q352" s="170">
        <v>0.002</v>
      </c>
      <c r="R352" s="170">
        <f>Q352*H352</f>
        <v>0.012</v>
      </c>
      <c r="S352" s="170">
        <v>0</v>
      </c>
      <c r="T352" s="171">
        <f>S352*H352</f>
        <v>0</v>
      </c>
      <c r="AR352" s="15" t="s">
        <v>183</v>
      </c>
      <c r="AT352" s="15" t="s">
        <v>335</v>
      </c>
      <c r="AU352" s="15" t="s">
        <v>84</v>
      </c>
      <c r="AY352" s="15" t="s">
        <v>131</v>
      </c>
      <c r="BE352" s="172">
        <f>IF(N352="základní",J352,0)</f>
        <v>0</v>
      </c>
      <c r="BF352" s="172">
        <f>IF(N352="snížená",J352,0)</f>
        <v>0</v>
      </c>
      <c r="BG352" s="172">
        <f>IF(N352="zákl. přenesená",J352,0)</f>
        <v>0</v>
      </c>
      <c r="BH352" s="172">
        <f>IF(N352="sníž. přenesená",J352,0)</f>
        <v>0</v>
      </c>
      <c r="BI352" s="172">
        <f>IF(N352="nulová",J352,0)</f>
        <v>0</v>
      </c>
      <c r="BJ352" s="15" t="s">
        <v>82</v>
      </c>
      <c r="BK352" s="172">
        <f>ROUND(I352*H352,2)</f>
        <v>0</v>
      </c>
      <c r="BL352" s="15" t="s">
        <v>138</v>
      </c>
      <c r="BM352" s="15" t="s">
        <v>1029</v>
      </c>
    </row>
    <row r="353" s="1" customFormat="1">
      <c r="B353" s="33"/>
      <c r="D353" s="173" t="s">
        <v>140</v>
      </c>
      <c r="F353" s="174" t="s">
        <v>634</v>
      </c>
      <c r="I353" s="106"/>
      <c r="L353" s="33"/>
      <c r="M353" s="175"/>
      <c r="N353" s="63"/>
      <c r="O353" s="63"/>
      <c r="P353" s="63"/>
      <c r="Q353" s="63"/>
      <c r="R353" s="63"/>
      <c r="S353" s="63"/>
      <c r="T353" s="64"/>
      <c r="AT353" s="15" t="s">
        <v>140</v>
      </c>
      <c r="AU353" s="15" t="s">
        <v>84</v>
      </c>
    </row>
    <row r="354" s="1" customFormat="1" ht="20.4" customHeight="1">
      <c r="B354" s="160"/>
      <c r="C354" s="161" t="s">
        <v>541</v>
      </c>
      <c r="D354" s="161" t="s">
        <v>133</v>
      </c>
      <c r="E354" s="162" t="s">
        <v>637</v>
      </c>
      <c r="F354" s="163" t="s">
        <v>638</v>
      </c>
      <c r="G354" s="164" t="s">
        <v>365</v>
      </c>
      <c r="H354" s="165">
        <v>2</v>
      </c>
      <c r="I354" s="166"/>
      <c r="J354" s="167">
        <f>ROUND(I354*H354,2)</f>
        <v>0</v>
      </c>
      <c r="K354" s="163" t="s">
        <v>137</v>
      </c>
      <c r="L354" s="33"/>
      <c r="M354" s="168" t="s">
        <v>3</v>
      </c>
      <c r="N354" s="169" t="s">
        <v>45</v>
      </c>
      <c r="O354" s="63"/>
      <c r="P354" s="170">
        <f>O354*H354</f>
        <v>0</v>
      </c>
      <c r="Q354" s="170">
        <v>0.14494000000000001</v>
      </c>
      <c r="R354" s="170">
        <f>Q354*H354</f>
        <v>0.28988000000000003</v>
      </c>
      <c r="S354" s="170">
        <v>0</v>
      </c>
      <c r="T354" s="171">
        <f>S354*H354</f>
        <v>0</v>
      </c>
      <c r="AR354" s="15" t="s">
        <v>138</v>
      </c>
      <c r="AT354" s="15" t="s">
        <v>133</v>
      </c>
      <c r="AU354" s="15" t="s">
        <v>84</v>
      </c>
      <c r="AY354" s="15" t="s">
        <v>131</v>
      </c>
      <c r="BE354" s="172">
        <f>IF(N354="základní",J354,0)</f>
        <v>0</v>
      </c>
      <c r="BF354" s="172">
        <f>IF(N354="snížená",J354,0)</f>
        <v>0</v>
      </c>
      <c r="BG354" s="172">
        <f>IF(N354="zákl. přenesená",J354,0)</f>
        <v>0</v>
      </c>
      <c r="BH354" s="172">
        <f>IF(N354="sníž. přenesená",J354,0)</f>
        <v>0</v>
      </c>
      <c r="BI354" s="172">
        <f>IF(N354="nulová",J354,0)</f>
        <v>0</v>
      </c>
      <c r="BJ354" s="15" t="s">
        <v>82</v>
      </c>
      <c r="BK354" s="172">
        <f>ROUND(I354*H354,2)</f>
        <v>0</v>
      </c>
      <c r="BL354" s="15" t="s">
        <v>138</v>
      </c>
      <c r="BM354" s="15" t="s">
        <v>1030</v>
      </c>
    </row>
    <row r="355" s="1" customFormat="1">
      <c r="B355" s="33"/>
      <c r="D355" s="173" t="s">
        <v>140</v>
      </c>
      <c r="F355" s="174" t="s">
        <v>638</v>
      </c>
      <c r="I355" s="106"/>
      <c r="L355" s="33"/>
      <c r="M355" s="175"/>
      <c r="N355" s="63"/>
      <c r="O355" s="63"/>
      <c r="P355" s="63"/>
      <c r="Q355" s="63"/>
      <c r="R355" s="63"/>
      <c r="S355" s="63"/>
      <c r="T355" s="64"/>
      <c r="AT355" s="15" t="s">
        <v>140</v>
      </c>
      <c r="AU355" s="15" t="s">
        <v>84</v>
      </c>
    </row>
    <row r="356" s="1" customFormat="1">
      <c r="B356" s="33"/>
      <c r="D356" s="173" t="s">
        <v>142</v>
      </c>
      <c r="F356" s="176" t="s">
        <v>640</v>
      </c>
      <c r="I356" s="106"/>
      <c r="L356" s="33"/>
      <c r="M356" s="175"/>
      <c r="N356" s="63"/>
      <c r="O356" s="63"/>
      <c r="P356" s="63"/>
      <c r="Q356" s="63"/>
      <c r="R356" s="63"/>
      <c r="S356" s="63"/>
      <c r="T356" s="64"/>
      <c r="AT356" s="15" t="s">
        <v>142</v>
      </c>
      <c r="AU356" s="15" t="s">
        <v>84</v>
      </c>
    </row>
    <row r="357" s="1" customFormat="1" ht="20.4" customHeight="1">
      <c r="B357" s="160"/>
      <c r="C357" s="185" t="s">
        <v>545</v>
      </c>
      <c r="D357" s="185" t="s">
        <v>335</v>
      </c>
      <c r="E357" s="186" t="s">
        <v>642</v>
      </c>
      <c r="F357" s="187" t="s">
        <v>643</v>
      </c>
      <c r="G357" s="188" t="s">
        <v>365</v>
      </c>
      <c r="H357" s="189">
        <v>2</v>
      </c>
      <c r="I357" s="190"/>
      <c r="J357" s="191">
        <f>ROUND(I357*H357,2)</f>
        <v>0</v>
      </c>
      <c r="K357" s="187" t="s">
        <v>137</v>
      </c>
      <c r="L357" s="192"/>
      <c r="M357" s="193" t="s">
        <v>3</v>
      </c>
      <c r="N357" s="194" t="s">
        <v>45</v>
      </c>
      <c r="O357" s="63"/>
      <c r="P357" s="170">
        <f>O357*H357</f>
        <v>0</v>
      </c>
      <c r="Q357" s="170">
        <v>0.071999999999999995</v>
      </c>
      <c r="R357" s="170">
        <f>Q357*H357</f>
        <v>0.14399999999999999</v>
      </c>
      <c r="S357" s="170">
        <v>0</v>
      </c>
      <c r="T357" s="171">
        <f>S357*H357</f>
        <v>0</v>
      </c>
      <c r="AR357" s="15" t="s">
        <v>183</v>
      </c>
      <c r="AT357" s="15" t="s">
        <v>335</v>
      </c>
      <c r="AU357" s="15" t="s">
        <v>84</v>
      </c>
      <c r="AY357" s="15" t="s">
        <v>131</v>
      </c>
      <c r="BE357" s="172">
        <f>IF(N357="základní",J357,0)</f>
        <v>0</v>
      </c>
      <c r="BF357" s="172">
        <f>IF(N357="snížená",J357,0)</f>
        <v>0</v>
      </c>
      <c r="BG357" s="172">
        <f>IF(N357="zákl. přenesená",J357,0)</f>
        <v>0</v>
      </c>
      <c r="BH357" s="172">
        <f>IF(N357="sníž. přenesená",J357,0)</f>
        <v>0</v>
      </c>
      <c r="BI357" s="172">
        <f>IF(N357="nulová",J357,0)</f>
        <v>0</v>
      </c>
      <c r="BJ357" s="15" t="s">
        <v>82</v>
      </c>
      <c r="BK357" s="172">
        <f>ROUND(I357*H357,2)</f>
        <v>0</v>
      </c>
      <c r="BL357" s="15" t="s">
        <v>138</v>
      </c>
      <c r="BM357" s="15" t="s">
        <v>1031</v>
      </c>
    </row>
    <row r="358" s="1" customFormat="1">
      <c r="B358" s="33"/>
      <c r="D358" s="173" t="s">
        <v>140</v>
      </c>
      <c r="F358" s="174" t="s">
        <v>643</v>
      </c>
      <c r="I358" s="106"/>
      <c r="L358" s="33"/>
      <c r="M358" s="175"/>
      <c r="N358" s="63"/>
      <c r="O358" s="63"/>
      <c r="P358" s="63"/>
      <c r="Q358" s="63"/>
      <c r="R358" s="63"/>
      <c r="S358" s="63"/>
      <c r="T358" s="64"/>
      <c r="AT358" s="15" t="s">
        <v>140</v>
      </c>
      <c r="AU358" s="15" t="s">
        <v>84</v>
      </c>
    </row>
    <row r="359" s="1" customFormat="1" ht="20.4" customHeight="1">
      <c r="B359" s="160"/>
      <c r="C359" s="185" t="s">
        <v>550</v>
      </c>
      <c r="D359" s="185" t="s">
        <v>335</v>
      </c>
      <c r="E359" s="186" t="s">
        <v>646</v>
      </c>
      <c r="F359" s="187" t="s">
        <v>647</v>
      </c>
      <c r="G359" s="188" t="s">
        <v>365</v>
      </c>
      <c r="H359" s="189">
        <v>2</v>
      </c>
      <c r="I359" s="190"/>
      <c r="J359" s="191">
        <f>ROUND(I359*H359,2)</f>
        <v>0</v>
      </c>
      <c r="K359" s="187" t="s">
        <v>137</v>
      </c>
      <c r="L359" s="192"/>
      <c r="M359" s="193" t="s">
        <v>3</v>
      </c>
      <c r="N359" s="194" t="s">
        <v>45</v>
      </c>
      <c r="O359" s="63"/>
      <c r="P359" s="170">
        <f>O359*H359</f>
        <v>0</v>
      </c>
      <c r="Q359" s="170">
        <v>0.060999999999999999</v>
      </c>
      <c r="R359" s="170">
        <f>Q359*H359</f>
        <v>0.122</v>
      </c>
      <c r="S359" s="170">
        <v>0</v>
      </c>
      <c r="T359" s="171">
        <f>S359*H359</f>
        <v>0</v>
      </c>
      <c r="AR359" s="15" t="s">
        <v>183</v>
      </c>
      <c r="AT359" s="15" t="s">
        <v>335</v>
      </c>
      <c r="AU359" s="15" t="s">
        <v>84</v>
      </c>
      <c r="AY359" s="15" t="s">
        <v>131</v>
      </c>
      <c r="BE359" s="172">
        <f>IF(N359="základní",J359,0)</f>
        <v>0</v>
      </c>
      <c r="BF359" s="172">
        <f>IF(N359="snížená",J359,0)</f>
        <v>0</v>
      </c>
      <c r="BG359" s="172">
        <f>IF(N359="zákl. přenesená",J359,0)</f>
        <v>0</v>
      </c>
      <c r="BH359" s="172">
        <f>IF(N359="sníž. přenesená",J359,0)</f>
        <v>0</v>
      </c>
      <c r="BI359" s="172">
        <f>IF(N359="nulová",J359,0)</f>
        <v>0</v>
      </c>
      <c r="BJ359" s="15" t="s">
        <v>82</v>
      </c>
      <c r="BK359" s="172">
        <f>ROUND(I359*H359,2)</f>
        <v>0</v>
      </c>
      <c r="BL359" s="15" t="s">
        <v>138</v>
      </c>
      <c r="BM359" s="15" t="s">
        <v>1032</v>
      </c>
    </row>
    <row r="360" s="1" customFormat="1">
      <c r="B360" s="33"/>
      <c r="D360" s="173" t="s">
        <v>140</v>
      </c>
      <c r="F360" s="174" t="s">
        <v>647</v>
      </c>
      <c r="I360" s="106"/>
      <c r="L360" s="33"/>
      <c r="M360" s="175"/>
      <c r="N360" s="63"/>
      <c r="O360" s="63"/>
      <c r="P360" s="63"/>
      <c r="Q360" s="63"/>
      <c r="R360" s="63"/>
      <c r="S360" s="63"/>
      <c r="T360" s="64"/>
      <c r="AT360" s="15" t="s">
        <v>140</v>
      </c>
      <c r="AU360" s="15" t="s">
        <v>84</v>
      </c>
    </row>
    <row r="361" s="1" customFormat="1" ht="20.4" customHeight="1">
      <c r="B361" s="160"/>
      <c r="C361" s="185" t="s">
        <v>554</v>
      </c>
      <c r="D361" s="185" t="s">
        <v>335</v>
      </c>
      <c r="E361" s="186" t="s">
        <v>650</v>
      </c>
      <c r="F361" s="187" t="s">
        <v>651</v>
      </c>
      <c r="G361" s="188" t="s">
        <v>365</v>
      </c>
      <c r="H361" s="189">
        <v>2</v>
      </c>
      <c r="I361" s="190"/>
      <c r="J361" s="191">
        <f>ROUND(I361*H361,2)</f>
        <v>0</v>
      </c>
      <c r="K361" s="187" t="s">
        <v>137</v>
      </c>
      <c r="L361" s="192"/>
      <c r="M361" s="193" t="s">
        <v>3</v>
      </c>
      <c r="N361" s="194" t="s">
        <v>45</v>
      </c>
      <c r="O361" s="63"/>
      <c r="P361" s="170">
        <f>O361*H361</f>
        <v>0</v>
      </c>
      <c r="Q361" s="170">
        <v>0.080000000000000002</v>
      </c>
      <c r="R361" s="170">
        <f>Q361*H361</f>
        <v>0.16</v>
      </c>
      <c r="S361" s="170">
        <v>0</v>
      </c>
      <c r="T361" s="171">
        <f>S361*H361</f>
        <v>0</v>
      </c>
      <c r="AR361" s="15" t="s">
        <v>183</v>
      </c>
      <c r="AT361" s="15" t="s">
        <v>335</v>
      </c>
      <c r="AU361" s="15" t="s">
        <v>84</v>
      </c>
      <c r="AY361" s="15" t="s">
        <v>131</v>
      </c>
      <c r="BE361" s="172">
        <f>IF(N361="základní",J361,0)</f>
        <v>0</v>
      </c>
      <c r="BF361" s="172">
        <f>IF(N361="snížená",J361,0)</f>
        <v>0</v>
      </c>
      <c r="BG361" s="172">
        <f>IF(N361="zákl. přenesená",J361,0)</f>
        <v>0</v>
      </c>
      <c r="BH361" s="172">
        <f>IF(N361="sníž. přenesená",J361,0)</f>
        <v>0</v>
      </c>
      <c r="BI361" s="172">
        <f>IF(N361="nulová",J361,0)</f>
        <v>0</v>
      </c>
      <c r="BJ361" s="15" t="s">
        <v>82</v>
      </c>
      <c r="BK361" s="172">
        <f>ROUND(I361*H361,2)</f>
        <v>0</v>
      </c>
      <c r="BL361" s="15" t="s">
        <v>138</v>
      </c>
      <c r="BM361" s="15" t="s">
        <v>1033</v>
      </c>
    </row>
    <row r="362" s="1" customFormat="1">
      <c r="B362" s="33"/>
      <c r="D362" s="173" t="s">
        <v>140</v>
      </c>
      <c r="F362" s="174" t="s">
        <v>651</v>
      </c>
      <c r="I362" s="106"/>
      <c r="L362" s="33"/>
      <c r="M362" s="175"/>
      <c r="N362" s="63"/>
      <c r="O362" s="63"/>
      <c r="P362" s="63"/>
      <c r="Q362" s="63"/>
      <c r="R362" s="63"/>
      <c r="S362" s="63"/>
      <c r="T362" s="64"/>
      <c r="AT362" s="15" t="s">
        <v>140</v>
      </c>
      <c r="AU362" s="15" t="s">
        <v>84</v>
      </c>
    </row>
    <row r="363" s="1" customFormat="1" ht="20.4" customHeight="1">
      <c r="B363" s="160"/>
      <c r="C363" s="185" t="s">
        <v>559</v>
      </c>
      <c r="D363" s="185" t="s">
        <v>335</v>
      </c>
      <c r="E363" s="186" t="s">
        <v>654</v>
      </c>
      <c r="F363" s="187" t="s">
        <v>655</v>
      </c>
      <c r="G363" s="188" t="s">
        <v>365</v>
      </c>
      <c r="H363" s="189">
        <v>2</v>
      </c>
      <c r="I363" s="190"/>
      <c r="J363" s="191">
        <f>ROUND(I363*H363,2)</f>
        <v>0</v>
      </c>
      <c r="K363" s="187" t="s">
        <v>137</v>
      </c>
      <c r="L363" s="192"/>
      <c r="M363" s="193" t="s">
        <v>3</v>
      </c>
      <c r="N363" s="194" t="s">
        <v>45</v>
      </c>
      <c r="O363" s="63"/>
      <c r="P363" s="170">
        <f>O363*H363</f>
        <v>0</v>
      </c>
      <c r="Q363" s="170">
        <v>0.111</v>
      </c>
      <c r="R363" s="170">
        <f>Q363*H363</f>
        <v>0.222</v>
      </c>
      <c r="S363" s="170">
        <v>0</v>
      </c>
      <c r="T363" s="171">
        <f>S363*H363</f>
        <v>0</v>
      </c>
      <c r="AR363" s="15" t="s">
        <v>183</v>
      </c>
      <c r="AT363" s="15" t="s">
        <v>335</v>
      </c>
      <c r="AU363" s="15" t="s">
        <v>84</v>
      </c>
      <c r="AY363" s="15" t="s">
        <v>131</v>
      </c>
      <c r="BE363" s="172">
        <f>IF(N363="základní",J363,0)</f>
        <v>0</v>
      </c>
      <c r="BF363" s="172">
        <f>IF(N363="snížená",J363,0)</f>
        <v>0</v>
      </c>
      <c r="BG363" s="172">
        <f>IF(N363="zákl. přenesená",J363,0)</f>
        <v>0</v>
      </c>
      <c r="BH363" s="172">
        <f>IF(N363="sníž. přenesená",J363,0)</f>
        <v>0</v>
      </c>
      <c r="BI363" s="172">
        <f>IF(N363="nulová",J363,0)</f>
        <v>0</v>
      </c>
      <c r="BJ363" s="15" t="s">
        <v>82</v>
      </c>
      <c r="BK363" s="172">
        <f>ROUND(I363*H363,2)</f>
        <v>0</v>
      </c>
      <c r="BL363" s="15" t="s">
        <v>138</v>
      </c>
      <c r="BM363" s="15" t="s">
        <v>1034</v>
      </c>
    </row>
    <row r="364" s="1" customFormat="1">
      <c r="B364" s="33"/>
      <c r="D364" s="173" t="s">
        <v>140</v>
      </c>
      <c r="F364" s="174" t="s">
        <v>655</v>
      </c>
      <c r="I364" s="106"/>
      <c r="L364" s="33"/>
      <c r="M364" s="175"/>
      <c r="N364" s="63"/>
      <c r="O364" s="63"/>
      <c r="P364" s="63"/>
      <c r="Q364" s="63"/>
      <c r="R364" s="63"/>
      <c r="S364" s="63"/>
      <c r="T364" s="64"/>
      <c r="AT364" s="15" t="s">
        <v>140</v>
      </c>
      <c r="AU364" s="15" t="s">
        <v>84</v>
      </c>
    </row>
    <row r="365" s="1" customFormat="1" ht="20.4" customHeight="1">
      <c r="B365" s="160"/>
      <c r="C365" s="161" t="s">
        <v>563</v>
      </c>
      <c r="D365" s="161" t="s">
        <v>133</v>
      </c>
      <c r="E365" s="162" t="s">
        <v>658</v>
      </c>
      <c r="F365" s="163" t="s">
        <v>659</v>
      </c>
      <c r="G365" s="164" t="s">
        <v>365</v>
      </c>
      <c r="H365" s="165">
        <v>3</v>
      </c>
      <c r="I365" s="166"/>
      <c r="J365" s="167">
        <f>ROUND(I365*H365,2)</f>
        <v>0</v>
      </c>
      <c r="K365" s="163" t="s">
        <v>137</v>
      </c>
      <c r="L365" s="33"/>
      <c r="M365" s="168" t="s">
        <v>3</v>
      </c>
      <c r="N365" s="169" t="s">
        <v>45</v>
      </c>
      <c r="O365" s="63"/>
      <c r="P365" s="170">
        <f>O365*H365</f>
        <v>0</v>
      </c>
      <c r="Q365" s="170">
        <v>0.21734000000000001</v>
      </c>
      <c r="R365" s="170">
        <f>Q365*H365</f>
        <v>0.65202000000000004</v>
      </c>
      <c r="S365" s="170">
        <v>0</v>
      </c>
      <c r="T365" s="171">
        <f>S365*H365</f>
        <v>0</v>
      </c>
      <c r="AR365" s="15" t="s">
        <v>138</v>
      </c>
      <c r="AT365" s="15" t="s">
        <v>133</v>
      </c>
      <c r="AU365" s="15" t="s">
        <v>84</v>
      </c>
      <c r="AY365" s="15" t="s">
        <v>131</v>
      </c>
      <c r="BE365" s="172">
        <f>IF(N365="základní",J365,0)</f>
        <v>0</v>
      </c>
      <c r="BF365" s="172">
        <f>IF(N365="snížená",J365,0)</f>
        <v>0</v>
      </c>
      <c r="BG365" s="172">
        <f>IF(N365="zákl. přenesená",J365,0)</f>
        <v>0</v>
      </c>
      <c r="BH365" s="172">
        <f>IF(N365="sníž. přenesená",J365,0)</f>
        <v>0</v>
      </c>
      <c r="BI365" s="172">
        <f>IF(N365="nulová",J365,0)</f>
        <v>0</v>
      </c>
      <c r="BJ365" s="15" t="s">
        <v>82</v>
      </c>
      <c r="BK365" s="172">
        <f>ROUND(I365*H365,2)</f>
        <v>0</v>
      </c>
      <c r="BL365" s="15" t="s">
        <v>138</v>
      </c>
      <c r="BM365" s="15" t="s">
        <v>1035</v>
      </c>
    </row>
    <row r="366" s="1" customFormat="1">
      <c r="B366" s="33"/>
      <c r="D366" s="173" t="s">
        <v>140</v>
      </c>
      <c r="F366" s="174" t="s">
        <v>661</v>
      </c>
      <c r="I366" s="106"/>
      <c r="L366" s="33"/>
      <c r="M366" s="175"/>
      <c r="N366" s="63"/>
      <c r="O366" s="63"/>
      <c r="P366" s="63"/>
      <c r="Q366" s="63"/>
      <c r="R366" s="63"/>
      <c r="S366" s="63"/>
      <c r="T366" s="64"/>
      <c r="AT366" s="15" t="s">
        <v>140</v>
      </c>
      <c r="AU366" s="15" t="s">
        <v>84</v>
      </c>
    </row>
    <row r="367" s="1" customFormat="1">
      <c r="B367" s="33"/>
      <c r="D367" s="173" t="s">
        <v>142</v>
      </c>
      <c r="F367" s="176" t="s">
        <v>662</v>
      </c>
      <c r="I367" s="106"/>
      <c r="L367" s="33"/>
      <c r="M367" s="175"/>
      <c r="N367" s="63"/>
      <c r="O367" s="63"/>
      <c r="P367" s="63"/>
      <c r="Q367" s="63"/>
      <c r="R367" s="63"/>
      <c r="S367" s="63"/>
      <c r="T367" s="64"/>
      <c r="AT367" s="15" t="s">
        <v>142</v>
      </c>
      <c r="AU367" s="15" t="s">
        <v>84</v>
      </c>
    </row>
    <row r="368" s="1" customFormat="1" ht="20.4" customHeight="1">
      <c r="B368" s="160"/>
      <c r="C368" s="185" t="s">
        <v>567</v>
      </c>
      <c r="D368" s="185" t="s">
        <v>335</v>
      </c>
      <c r="E368" s="186" t="s">
        <v>664</v>
      </c>
      <c r="F368" s="187" t="s">
        <v>665</v>
      </c>
      <c r="G368" s="188" t="s">
        <v>365</v>
      </c>
      <c r="H368" s="189">
        <v>3</v>
      </c>
      <c r="I368" s="190"/>
      <c r="J368" s="191">
        <f>ROUND(I368*H368,2)</f>
        <v>0</v>
      </c>
      <c r="K368" s="187" t="s">
        <v>137</v>
      </c>
      <c r="L368" s="192"/>
      <c r="M368" s="193" t="s">
        <v>3</v>
      </c>
      <c r="N368" s="194" t="s">
        <v>45</v>
      </c>
      <c r="O368" s="63"/>
      <c r="P368" s="170">
        <f>O368*H368</f>
        <v>0</v>
      </c>
      <c r="Q368" s="170">
        <v>0.19600000000000001</v>
      </c>
      <c r="R368" s="170">
        <f>Q368*H368</f>
        <v>0.58800000000000008</v>
      </c>
      <c r="S368" s="170">
        <v>0</v>
      </c>
      <c r="T368" s="171">
        <f>S368*H368</f>
        <v>0</v>
      </c>
      <c r="AR368" s="15" t="s">
        <v>183</v>
      </c>
      <c r="AT368" s="15" t="s">
        <v>335</v>
      </c>
      <c r="AU368" s="15" t="s">
        <v>84</v>
      </c>
      <c r="AY368" s="15" t="s">
        <v>131</v>
      </c>
      <c r="BE368" s="172">
        <f>IF(N368="základní",J368,0)</f>
        <v>0</v>
      </c>
      <c r="BF368" s="172">
        <f>IF(N368="snížená",J368,0)</f>
        <v>0</v>
      </c>
      <c r="BG368" s="172">
        <f>IF(N368="zákl. přenesená",J368,0)</f>
        <v>0</v>
      </c>
      <c r="BH368" s="172">
        <f>IF(N368="sníž. přenesená",J368,0)</f>
        <v>0</v>
      </c>
      <c r="BI368" s="172">
        <f>IF(N368="nulová",J368,0)</f>
        <v>0</v>
      </c>
      <c r="BJ368" s="15" t="s">
        <v>82</v>
      </c>
      <c r="BK368" s="172">
        <f>ROUND(I368*H368,2)</f>
        <v>0</v>
      </c>
      <c r="BL368" s="15" t="s">
        <v>138</v>
      </c>
      <c r="BM368" s="15" t="s">
        <v>1036</v>
      </c>
    </row>
    <row r="369" s="1" customFormat="1">
      <c r="B369" s="33"/>
      <c r="D369" s="173" t="s">
        <v>140</v>
      </c>
      <c r="F369" s="174" t="s">
        <v>665</v>
      </c>
      <c r="I369" s="106"/>
      <c r="L369" s="33"/>
      <c r="M369" s="175"/>
      <c r="N369" s="63"/>
      <c r="O369" s="63"/>
      <c r="P369" s="63"/>
      <c r="Q369" s="63"/>
      <c r="R369" s="63"/>
      <c r="S369" s="63"/>
      <c r="T369" s="64"/>
      <c r="AT369" s="15" t="s">
        <v>140</v>
      </c>
      <c r="AU369" s="15" t="s">
        <v>84</v>
      </c>
    </row>
    <row r="370" s="1" customFormat="1" ht="20.4" customHeight="1">
      <c r="B370" s="160"/>
      <c r="C370" s="161" t="s">
        <v>573</v>
      </c>
      <c r="D370" s="161" t="s">
        <v>133</v>
      </c>
      <c r="E370" s="162" t="s">
        <v>668</v>
      </c>
      <c r="F370" s="163" t="s">
        <v>669</v>
      </c>
      <c r="G370" s="164" t="s">
        <v>365</v>
      </c>
      <c r="H370" s="165">
        <v>2</v>
      </c>
      <c r="I370" s="166"/>
      <c r="J370" s="167">
        <f>ROUND(I370*H370,2)</f>
        <v>0</v>
      </c>
      <c r="K370" s="163" t="s">
        <v>137</v>
      </c>
      <c r="L370" s="33"/>
      <c r="M370" s="168" t="s">
        <v>3</v>
      </c>
      <c r="N370" s="169" t="s">
        <v>45</v>
      </c>
      <c r="O370" s="63"/>
      <c r="P370" s="170">
        <f>O370*H370</f>
        <v>0</v>
      </c>
      <c r="Q370" s="170">
        <v>0.21734000000000001</v>
      </c>
      <c r="R370" s="170">
        <f>Q370*H370</f>
        <v>0.43468000000000001</v>
      </c>
      <c r="S370" s="170">
        <v>0</v>
      </c>
      <c r="T370" s="171">
        <f>S370*H370</f>
        <v>0</v>
      </c>
      <c r="AR370" s="15" t="s">
        <v>138</v>
      </c>
      <c r="AT370" s="15" t="s">
        <v>133</v>
      </c>
      <c r="AU370" s="15" t="s">
        <v>84</v>
      </c>
      <c r="AY370" s="15" t="s">
        <v>131</v>
      </c>
      <c r="BE370" s="172">
        <f>IF(N370="základní",J370,0)</f>
        <v>0</v>
      </c>
      <c r="BF370" s="172">
        <f>IF(N370="snížená",J370,0)</f>
        <v>0</v>
      </c>
      <c r="BG370" s="172">
        <f>IF(N370="zákl. přenesená",J370,0)</f>
        <v>0</v>
      </c>
      <c r="BH370" s="172">
        <f>IF(N370="sníž. přenesená",J370,0)</f>
        <v>0</v>
      </c>
      <c r="BI370" s="172">
        <f>IF(N370="nulová",J370,0)</f>
        <v>0</v>
      </c>
      <c r="BJ370" s="15" t="s">
        <v>82</v>
      </c>
      <c r="BK370" s="172">
        <f>ROUND(I370*H370,2)</f>
        <v>0</v>
      </c>
      <c r="BL370" s="15" t="s">
        <v>138</v>
      </c>
      <c r="BM370" s="15" t="s">
        <v>1037</v>
      </c>
    </row>
    <row r="371" s="1" customFormat="1">
      <c r="B371" s="33"/>
      <c r="D371" s="173" t="s">
        <v>140</v>
      </c>
      <c r="F371" s="174" t="s">
        <v>669</v>
      </c>
      <c r="I371" s="106"/>
      <c r="L371" s="33"/>
      <c r="M371" s="175"/>
      <c r="N371" s="63"/>
      <c r="O371" s="63"/>
      <c r="P371" s="63"/>
      <c r="Q371" s="63"/>
      <c r="R371" s="63"/>
      <c r="S371" s="63"/>
      <c r="T371" s="64"/>
      <c r="AT371" s="15" t="s">
        <v>140</v>
      </c>
      <c r="AU371" s="15" t="s">
        <v>84</v>
      </c>
    </row>
    <row r="372" s="1" customFormat="1">
      <c r="B372" s="33"/>
      <c r="D372" s="173" t="s">
        <v>142</v>
      </c>
      <c r="F372" s="176" t="s">
        <v>671</v>
      </c>
      <c r="I372" s="106"/>
      <c r="L372" s="33"/>
      <c r="M372" s="175"/>
      <c r="N372" s="63"/>
      <c r="O372" s="63"/>
      <c r="P372" s="63"/>
      <c r="Q372" s="63"/>
      <c r="R372" s="63"/>
      <c r="S372" s="63"/>
      <c r="T372" s="64"/>
      <c r="AT372" s="15" t="s">
        <v>142</v>
      </c>
      <c r="AU372" s="15" t="s">
        <v>84</v>
      </c>
    </row>
    <row r="373" s="1" customFormat="1" ht="20.4" customHeight="1">
      <c r="B373" s="160"/>
      <c r="C373" s="185" t="s">
        <v>578</v>
      </c>
      <c r="D373" s="185" t="s">
        <v>335</v>
      </c>
      <c r="E373" s="186" t="s">
        <v>673</v>
      </c>
      <c r="F373" s="187" t="s">
        <v>674</v>
      </c>
      <c r="G373" s="188" t="s">
        <v>365</v>
      </c>
      <c r="H373" s="189">
        <v>2</v>
      </c>
      <c r="I373" s="190"/>
      <c r="J373" s="191">
        <f>ROUND(I373*H373,2)</f>
        <v>0</v>
      </c>
      <c r="K373" s="187" t="s">
        <v>137</v>
      </c>
      <c r="L373" s="192"/>
      <c r="M373" s="193" t="s">
        <v>3</v>
      </c>
      <c r="N373" s="194" t="s">
        <v>45</v>
      </c>
      <c r="O373" s="63"/>
      <c r="P373" s="170">
        <f>O373*H373</f>
        <v>0</v>
      </c>
      <c r="Q373" s="170">
        <v>0.041000000000000002</v>
      </c>
      <c r="R373" s="170">
        <f>Q373*H373</f>
        <v>0.082000000000000003</v>
      </c>
      <c r="S373" s="170">
        <v>0</v>
      </c>
      <c r="T373" s="171">
        <f>S373*H373</f>
        <v>0</v>
      </c>
      <c r="AR373" s="15" t="s">
        <v>183</v>
      </c>
      <c r="AT373" s="15" t="s">
        <v>335</v>
      </c>
      <c r="AU373" s="15" t="s">
        <v>84</v>
      </c>
      <c r="AY373" s="15" t="s">
        <v>131</v>
      </c>
      <c r="BE373" s="172">
        <f>IF(N373="základní",J373,0)</f>
        <v>0</v>
      </c>
      <c r="BF373" s="172">
        <f>IF(N373="snížená",J373,0)</f>
        <v>0</v>
      </c>
      <c r="BG373" s="172">
        <f>IF(N373="zákl. přenesená",J373,0)</f>
        <v>0</v>
      </c>
      <c r="BH373" s="172">
        <f>IF(N373="sníž. přenesená",J373,0)</f>
        <v>0</v>
      </c>
      <c r="BI373" s="172">
        <f>IF(N373="nulová",J373,0)</f>
        <v>0</v>
      </c>
      <c r="BJ373" s="15" t="s">
        <v>82</v>
      </c>
      <c r="BK373" s="172">
        <f>ROUND(I373*H373,2)</f>
        <v>0</v>
      </c>
      <c r="BL373" s="15" t="s">
        <v>138</v>
      </c>
      <c r="BM373" s="15" t="s">
        <v>1038</v>
      </c>
    </row>
    <row r="374" s="1" customFormat="1">
      <c r="B374" s="33"/>
      <c r="D374" s="173" t="s">
        <v>140</v>
      </c>
      <c r="F374" s="174" t="s">
        <v>674</v>
      </c>
      <c r="I374" s="106"/>
      <c r="L374" s="33"/>
      <c r="M374" s="175"/>
      <c r="N374" s="63"/>
      <c r="O374" s="63"/>
      <c r="P374" s="63"/>
      <c r="Q374" s="63"/>
      <c r="R374" s="63"/>
      <c r="S374" s="63"/>
      <c r="T374" s="64"/>
      <c r="AT374" s="15" t="s">
        <v>140</v>
      </c>
      <c r="AU374" s="15" t="s">
        <v>84</v>
      </c>
    </row>
    <row r="375" s="1" customFormat="1" ht="20.4" customHeight="1">
      <c r="B375" s="160"/>
      <c r="C375" s="185" t="s">
        <v>583</v>
      </c>
      <c r="D375" s="185" t="s">
        <v>335</v>
      </c>
      <c r="E375" s="186" t="s">
        <v>677</v>
      </c>
      <c r="F375" s="187" t="s">
        <v>678</v>
      </c>
      <c r="G375" s="188" t="s">
        <v>365</v>
      </c>
      <c r="H375" s="189">
        <v>2</v>
      </c>
      <c r="I375" s="190"/>
      <c r="J375" s="191">
        <f>ROUND(I375*H375,2)</f>
        <v>0</v>
      </c>
      <c r="K375" s="187" t="s">
        <v>137</v>
      </c>
      <c r="L375" s="192"/>
      <c r="M375" s="193" t="s">
        <v>3</v>
      </c>
      <c r="N375" s="194" t="s">
        <v>45</v>
      </c>
      <c r="O375" s="63"/>
      <c r="P375" s="170">
        <f>O375*H375</f>
        <v>0</v>
      </c>
      <c r="Q375" s="170">
        <v>0.0060000000000000001</v>
      </c>
      <c r="R375" s="170">
        <f>Q375*H375</f>
        <v>0.012</v>
      </c>
      <c r="S375" s="170">
        <v>0</v>
      </c>
      <c r="T375" s="171">
        <f>S375*H375</f>
        <v>0</v>
      </c>
      <c r="AR375" s="15" t="s">
        <v>183</v>
      </c>
      <c r="AT375" s="15" t="s">
        <v>335</v>
      </c>
      <c r="AU375" s="15" t="s">
        <v>84</v>
      </c>
      <c r="AY375" s="15" t="s">
        <v>131</v>
      </c>
      <c r="BE375" s="172">
        <f>IF(N375="základní",J375,0)</f>
        <v>0</v>
      </c>
      <c r="BF375" s="172">
        <f>IF(N375="snížená",J375,0)</f>
        <v>0</v>
      </c>
      <c r="BG375" s="172">
        <f>IF(N375="zákl. přenesená",J375,0)</f>
        <v>0</v>
      </c>
      <c r="BH375" s="172">
        <f>IF(N375="sníž. přenesená",J375,0)</f>
        <v>0</v>
      </c>
      <c r="BI375" s="172">
        <f>IF(N375="nulová",J375,0)</f>
        <v>0</v>
      </c>
      <c r="BJ375" s="15" t="s">
        <v>82</v>
      </c>
      <c r="BK375" s="172">
        <f>ROUND(I375*H375,2)</f>
        <v>0</v>
      </c>
      <c r="BL375" s="15" t="s">
        <v>138</v>
      </c>
      <c r="BM375" s="15" t="s">
        <v>1039</v>
      </c>
    </row>
    <row r="376" s="1" customFormat="1">
      <c r="B376" s="33"/>
      <c r="D376" s="173" t="s">
        <v>140</v>
      </c>
      <c r="F376" s="174" t="s">
        <v>678</v>
      </c>
      <c r="I376" s="106"/>
      <c r="L376" s="33"/>
      <c r="M376" s="175"/>
      <c r="N376" s="63"/>
      <c r="O376" s="63"/>
      <c r="P376" s="63"/>
      <c r="Q376" s="63"/>
      <c r="R376" s="63"/>
      <c r="S376" s="63"/>
      <c r="T376" s="64"/>
      <c r="AT376" s="15" t="s">
        <v>140</v>
      </c>
      <c r="AU376" s="15" t="s">
        <v>84</v>
      </c>
    </row>
    <row r="377" s="10" customFormat="1" ht="22.8" customHeight="1">
      <c r="B377" s="147"/>
      <c r="D377" s="148" t="s">
        <v>73</v>
      </c>
      <c r="E377" s="158" t="s">
        <v>190</v>
      </c>
      <c r="F377" s="158" t="s">
        <v>680</v>
      </c>
      <c r="I377" s="150"/>
      <c r="J377" s="159">
        <f>BK377</f>
        <v>0</v>
      </c>
      <c r="L377" s="147"/>
      <c r="M377" s="152"/>
      <c r="N377" s="153"/>
      <c r="O377" s="153"/>
      <c r="P377" s="154">
        <f>SUM(P378:P386)</f>
        <v>0</v>
      </c>
      <c r="Q377" s="153"/>
      <c r="R377" s="154">
        <f>SUM(R378:R386)</f>
        <v>0</v>
      </c>
      <c r="S377" s="153"/>
      <c r="T377" s="155">
        <f>SUM(T378:T386)</f>
        <v>0</v>
      </c>
      <c r="AR377" s="148" t="s">
        <v>82</v>
      </c>
      <c r="AT377" s="156" t="s">
        <v>73</v>
      </c>
      <c r="AU377" s="156" t="s">
        <v>82</v>
      </c>
      <c r="AY377" s="148" t="s">
        <v>131</v>
      </c>
      <c r="BK377" s="157">
        <f>SUM(BK378:BK386)</f>
        <v>0</v>
      </c>
    </row>
    <row r="378" s="1" customFormat="1" ht="20.4" customHeight="1">
      <c r="B378" s="160"/>
      <c r="C378" s="161" t="s">
        <v>588</v>
      </c>
      <c r="D378" s="161" t="s">
        <v>133</v>
      </c>
      <c r="E378" s="162" t="s">
        <v>682</v>
      </c>
      <c r="F378" s="163" t="s">
        <v>683</v>
      </c>
      <c r="G378" s="164" t="s">
        <v>186</v>
      </c>
      <c r="H378" s="165">
        <v>132</v>
      </c>
      <c r="I378" s="166"/>
      <c r="J378" s="167">
        <f>ROUND(I378*H378,2)</f>
        <v>0</v>
      </c>
      <c r="K378" s="163" t="s">
        <v>137</v>
      </c>
      <c r="L378" s="33"/>
      <c r="M378" s="168" t="s">
        <v>3</v>
      </c>
      <c r="N378" s="169" t="s">
        <v>45</v>
      </c>
      <c r="O378" s="63"/>
      <c r="P378" s="170">
        <f>O378*H378</f>
        <v>0</v>
      </c>
      <c r="Q378" s="170">
        <v>0</v>
      </c>
      <c r="R378" s="170">
        <f>Q378*H378</f>
        <v>0</v>
      </c>
      <c r="S378" s="170">
        <v>0</v>
      </c>
      <c r="T378" s="171">
        <f>S378*H378</f>
        <v>0</v>
      </c>
      <c r="AR378" s="15" t="s">
        <v>138</v>
      </c>
      <c r="AT378" s="15" t="s">
        <v>133</v>
      </c>
      <c r="AU378" s="15" t="s">
        <v>84</v>
      </c>
      <c r="AY378" s="15" t="s">
        <v>131</v>
      </c>
      <c r="BE378" s="172">
        <f>IF(N378="základní",J378,0)</f>
        <v>0</v>
      </c>
      <c r="BF378" s="172">
        <f>IF(N378="snížená",J378,0)</f>
        <v>0</v>
      </c>
      <c r="BG378" s="172">
        <f>IF(N378="zákl. přenesená",J378,0)</f>
        <v>0</v>
      </c>
      <c r="BH378" s="172">
        <f>IF(N378="sníž. přenesená",J378,0)</f>
        <v>0</v>
      </c>
      <c r="BI378" s="172">
        <f>IF(N378="nulová",J378,0)</f>
        <v>0</v>
      </c>
      <c r="BJ378" s="15" t="s">
        <v>82</v>
      </c>
      <c r="BK378" s="172">
        <f>ROUND(I378*H378,2)</f>
        <v>0</v>
      </c>
      <c r="BL378" s="15" t="s">
        <v>138</v>
      </c>
      <c r="BM378" s="15" t="s">
        <v>1040</v>
      </c>
    </row>
    <row r="379" s="1" customFormat="1">
      <c r="B379" s="33"/>
      <c r="D379" s="173" t="s">
        <v>140</v>
      </c>
      <c r="F379" s="174" t="s">
        <v>685</v>
      </c>
      <c r="I379" s="106"/>
      <c r="L379" s="33"/>
      <c r="M379" s="175"/>
      <c r="N379" s="63"/>
      <c r="O379" s="63"/>
      <c r="P379" s="63"/>
      <c r="Q379" s="63"/>
      <c r="R379" s="63"/>
      <c r="S379" s="63"/>
      <c r="T379" s="64"/>
      <c r="AT379" s="15" t="s">
        <v>140</v>
      </c>
      <c r="AU379" s="15" t="s">
        <v>84</v>
      </c>
    </row>
    <row r="380" s="1" customFormat="1">
      <c r="B380" s="33"/>
      <c r="D380" s="173" t="s">
        <v>142</v>
      </c>
      <c r="F380" s="176" t="s">
        <v>686</v>
      </c>
      <c r="I380" s="106"/>
      <c r="L380" s="33"/>
      <c r="M380" s="175"/>
      <c r="N380" s="63"/>
      <c r="O380" s="63"/>
      <c r="P380" s="63"/>
      <c r="Q380" s="63"/>
      <c r="R380" s="63"/>
      <c r="S380" s="63"/>
      <c r="T380" s="64"/>
      <c r="AT380" s="15" t="s">
        <v>142</v>
      </c>
      <c r="AU380" s="15" t="s">
        <v>84</v>
      </c>
    </row>
    <row r="381" s="1" customFormat="1" ht="20.4" customHeight="1">
      <c r="B381" s="160"/>
      <c r="C381" s="161" t="s">
        <v>593</v>
      </c>
      <c r="D381" s="161" t="s">
        <v>133</v>
      </c>
      <c r="E381" s="162" t="s">
        <v>688</v>
      </c>
      <c r="F381" s="163" t="s">
        <v>689</v>
      </c>
      <c r="G381" s="164" t="s">
        <v>186</v>
      </c>
      <c r="H381" s="165">
        <v>132</v>
      </c>
      <c r="I381" s="166"/>
      <c r="J381" s="167">
        <f>ROUND(I381*H381,2)</f>
        <v>0</v>
      </c>
      <c r="K381" s="163" t="s">
        <v>137</v>
      </c>
      <c r="L381" s="33"/>
      <c r="M381" s="168" t="s">
        <v>3</v>
      </c>
      <c r="N381" s="169" t="s">
        <v>45</v>
      </c>
      <c r="O381" s="63"/>
      <c r="P381" s="170">
        <f>O381*H381</f>
        <v>0</v>
      </c>
      <c r="Q381" s="170">
        <v>0</v>
      </c>
      <c r="R381" s="170">
        <f>Q381*H381</f>
        <v>0</v>
      </c>
      <c r="S381" s="170">
        <v>0</v>
      </c>
      <c r="T381" s="171">
        <f>S381*H381</f>
        <v>0</v>
      </c>
      <c r="AR381" s="15" t="s">
        <v>138</v>
      </c>
      <c r="AT381" s="15" t="s">
        <v>133</v>
      </c>
      <c r="AU381" s="15" t="s">
        <v>84</v>
      </c>
      <c r="AY381" s="15" t="s">
        <v>131</v>
      </c>
      <c r="BE381" s="172">
        <f>IF(N381="základní",J381,0)</f>
        <v>0</v>
      </c>
      <c r="BF381" s="172">
        <f>IF(N381="snížená",J381,0)</f>
        <v>0</v>
      </c>
      <c r="BG381" s="172">
        <f>IF(N381="zákl. přenesená",J381,0)</f>
        <v>0</v>
      </c>
      <c r="BH381" s="172">
        <f>IF(N381="sníž. přenesená",J381,0)</f>
        <v>0</v>
      </c>
      <c r="BI381" s="172">
        <f>IF(N381="nulová",J381,0)</f>
        <v>0</v>
      </c>
      <c r="BJ381" s="15" t="s">
        <v>82</v>
      </c>
      <c r="BK381" s="172">
        <f>ROUND(I381*H381,2)</f>
        <v>0</v>
      </c>
      <c r="BL381" s="15" t="s">
        <v>138</v>
      </c>
      <c r="BM381" s="15" t="s">
        <v>1041</v>
      </c>
    </row>
    <row r="382" s="1" customFormat="1">
      <c r="B382" s="33"/>
      <c r="D382" s="173" t="s">
        <v>140</v>
      </c>
      <c r="F382" s="174" t="s">
        <v>691</v>
      </c>
      <c r="I382" s="106"/>
      <c r="L382" s="33"/>
      <c r="M382" s="175"/>
      <c r="N382" s="63"/>
      <c r="O382" s="63"/>
      <c r="P382" s="63"/>
      <c r="Q382" s="63"/>
      <c r="R382" s="63"/>
      <c r="S382" s="63"/>
      <c r="T382" s="64"/>
      <c r="AT382" s="15" t="s">
        <v>140</v>
      </c>
      <c r="AU382" s="15" t="s">
        <v>84</v>
      </c>
    </row>
    <row r="383" s="1" customFormat="1">
      <c r="B383" s="33"/>
      <c r="D383" s="173" t="s">
        <v>142</v>
      </c>
      <c r="F383" s="176" t="s">
        <v>692</v>
      </c>
      <c r="I383" s="106"/>
      <c r="L383" s="33"/>
      <c r="M383" s="175"/>
      <c r="N383" s="63"/>
      <c r="O383" s="63"/>
      <c r="P383" s="63"/>
      <c r="Q383" s="63"/>
      <c r="R383" s="63"/>
      <c r="S383" s="63"/>
      <c r="T383" s="64"/>
      <c r="AT383" s="15" t="s">
        <v>142</v>
      </c>
      <c r="AU383" s="15" t="s">
        <v>84</v>
      </c>
    </row>
    <row r="384" s="1" customFormat="1" ht="20.4" customHeight="1">
      <c r="B384" s="160"/>
      <c r="C384" s="161" t="s">
        <v>597</v>
      </c>
      <c r="D384" s="161" t="s">
        <v>133</v>
      </c>
      <c r="E384" s="162" t="s">
        <v>694</v>
      </c>
      <c r="F384" s="163" t="s">
        <v>695</v>
      </c>
      <c r="G384" s="164" t="s">
        <v>186</v>
      </c>
      <c r="H384" s="165">
        <v>132</v>
      </c>
      <c r="I384" s="166"/>
      <c r="J384" s="167">
        <f>ROUND(I384*H384,2)</f>
        <v>0</v>
      </c>
      <c r="K384" s="163" t="s">
        <v>137</v>
      </c>
      <c r="L384" s="33"/>
      <c r="M384" s="168" t="s">
        <v>3</v>
      </c>
      <c r="N384" s="169" t="s">
        <v>45</v>
      </c>
      <c r="O384" s="63"/>
      <c r="P384" s="170">
        <f>O384*H384</f>
        <v>0</v>
      </c>
      <c r="Q384" s="170">
        <v>0</v>
      </c>
      <c r="R384" s="170">
        <f>Q384*H384</f>
        <v>0</v>
      </c>
      <c r="S384" s="170">
        <v>0</v>
      </c>
      <c r="T384" s="171">
        <f>S384*H384</f>
        <v>0</v>
      </c>
      <c r="AR384" s="15" t="s">
        <v>138</v>
      </c>
      <c r="AT384" s="15" t="s">
        <v>133</v>
      </c>
      <c r="AU384" s="15" t="s">
        <v>84</v>
      </c>
      <c r="AY384" s="15" t="s">
        <v>131</v>
      </c>
      <c r="BE384" s="172">
        <f>IF(N384="základní",J384,0)</f>
        <v>0</v>
      </c>
      <c r="BF384" s="172">
        <f>IF(N384="snížená",J384,0)</f>
        <v>0</v>
      </c>
      <c r="BG384" s="172">
        <f>IF(N384="zákl. přenesená",J384,0)</f>
        <v>0</v>
      </c>
      <c r="BH384" s="172">
        <f>IF(N384="sníž. přenesená",J384,0)</f>
        <v>0</v>
      </c>
      <c r="BI384" s="172">
        <f>IF(N384="nulová",J384,0)</f>
        <v>0</v>
      </c>
      <c r="BJ384" s="15" t="s">
        <v>82</v>
      </c>
      <c r="BK384" s="172">
        <f>ROUND(I384*H384,2)</f>
        <v>0</v>
      </c>
      <c r="BL384" s="15" t="s">
        <v>138</v>
      </c>
      <c r="BM384" s="15" t="s">
        <v>1042</v>
      </c>
    </row>
    <row r="385" s="1" customFormat="1">
      <c r="B385" s="33"/>
      <c r="D385" s="173" t="s">
        <v>140</v>
      </c>
      <c r="F385" s="174" t="s">
        <v>697</v>
      </c>
      <c r="I385" s="106"/>
      <c r="L385" s="33"/>
      <c r="M385" s="175"/>
      <c r="N385" s="63"/>
      <c r="O385" s="63"/>
      <c r="P385" s="63"/>
      <c r="Q385" s="63"/>
      <c r="R385" s="63"/>
      <c r="S385" s="63"/>
      <c r="T385" s="64"/>
      <c r="AT385" s="15" t="s">
        <v>140</v>
      </c>
      <c r="AU385" s="15" t="s">
        <v>84</v>
      </c>
    </row>
    <row r="386" s="1" customFormat="1">
      <c r="B386" s="33"/>
      <c r="D386" s="173" t="s">
        <v>142</v>
      </c>
      <c r="F386" s="176" t="s">
        <v>698</v>
      </c>
      <c r="I386" s="106"/>
      <c r="L386" s="33"/>
      <c r="M386" s="175"/>
      <c r="N386" s="63"/>
      <c r="O386" s="63"/>
      <c r="P386" s="63"/>
      <c r="Q386" s="63"/>
      <c r="R386" s="63"/>
      <c r="S386" s="63"/>
      <c r="T386" s="64"/>
      <c r="AT386" s="15" t="s">
        <v>142</v>
      </c>
      <c r="AU386" s="15" t="s">
        <v>84</v>
      </c>
    </row>
    <row r="387" s="10" customFormat="1" ht="22.8" customHeight="1">
      <c r="B387" s="147"/>
      <c r="D387" s="148" t="s">
        <v>73</v>
      </c>
      <c r="E387" s="158" t="s">
        <v>699</v>
      </c>
      <c r="F387" s="158" t="s">
        <v>700</v>
      </c>
      <c r="I387" s="150"/>
      <c r="J387" s="159">
        <f>BK387</f>
        <v>0</v>
      </c>
      <c r="L387" s="147"/>
      <c r="M387" s="152"/>
      <c r="N387" s="153"/>
      <c r="O387" s="153"/>
      <c r="P387" s="154">
        <f>SUM(P388:P405)</f>
        <v>0</v>
      </c>
      <c r="Q387" s="153"/>
      <c r="R387" s="154">
        <f>SUM(R388:R405)</f>
        <v>0</v>
      </c>
      <c r="S387" s="153"/>
      <c r="T387" s="155">
        <f>SUM(T388:T405)</f>
        <v>0</v>
      </c>
      <c r="AR387" s="148" t="s">
        <v>82</v>
      </c>
      <c r="AT387" s="156" t="s">
        <v>73</v>
      </c>
      <c r="AU387" s="156" t="s">
        <v>82</v>
      </c>
      <c r="AY387" s="148" t="s">
        <v>131</v>
      </c>
      <c r="BK387" s="157">
        <f>SUM(BK388:BK405)</f>
        <v>0</v>
      </c>
    </row>
    <row r="388" s="1" customFormat="1" ht="20.4" customHeight="1">
      <c r="B388" s="160"/>
      <c r="C388" s="161" t="s">
        <v>601</v>
      </c>
      <c r="D388" s="161" t="s">
        <v>133</v>
      </c>
      <c r="E388" s="162" t="s">
        <v>702</v>
      </c>
      <c r="F388" s="163" t="s">
        <v>703</v>
      </c>
      <c r="G388" s="164" t="s">
        <v>313</v>
      </c>
      <c r="H388" s="165">
        <v>205.90700000000001</v>
      </c>
      <c r="I388" s="166"/>
      <c r="J388" s="167">
        <f>ROUND(I388*H388,2)</f>
        <v>0</v>
      </c>
      <c r="K388" s="163" t="s">
        <v>137</v>
      </c>
      <c r="L388" s="33"/>
      <c r="M388" s="168" t="s">
        <v>3</v>
      </c>
      <c r="N388" s="169" t="s">
        <v>45</v>
      </c>
      <c r="O388" s="63"/>
      <c r="P388" s="170">
        <f>O388*H388</f>
        <v>0</v>
      </c>
      <c r="Q388" s="170">
        <v>0</v>
      </c>
      <c r="R388" s="170">
        <f>Q388*H388</f>
        <v>0</v>
      </c>
      <c r="S388" s="170">
        <v>0</v>
      </c>
      <c r="T388" s="171">
        <f>S388*H388</f>
        <v>0</v>
      </c>
      <c r="AR388" s="15" t="s">
        <v>138</v>
      </c>
      <c r="AT388" s="15" t="s">
        <v>133</v>
      </c>
      <c r="AU388" s="15" t="s">
        <v>84</v>
      </c>
      <c r="AY388" s="15" t="s">
        <v>131</v>
      </c>
      <c r="BE388" s="172">
        <f>IF(N388="základní",J388,0)</f>
        <v>0</v>
      </c>
      <c r="BF388" s="172">
        <f>IF(N388="snížená",J388,0)</f>
        <v>0</v>
      </c>
      <c r="BG388" s="172">
        <f>IF(N388="zákl. přenesená",J388,0)</f>
        <v>0</v>
      </c>
      <c r="BH388" s="172">
        <f>IF(N388="sníž. přenesená",J388,0)</f>
        <v>0</v>
      </c>
      <c r="BI388" s="172">
        <f>IF(N388="nulová",J388,0)</f>
        <v>0</v>
      </c>
      <c r="BJ388" s="15" t="s">
        <v>82</v>
      </c>
      <c r="BK388" s="172">
        <f>ROUND(I388*H388,2)</f>
        <v>0</v>
      </c>
      <c r="BL388" s="15" t="s">
        <v>138</v>
      </c>
      <c r="BM388" s="15" t="s">
        <v>1043</v>
      </c>
    </row>
    <row r="389" s="1" customFormat="1">
      <c r="B389" s="33"/>
      <c r="D389" s="173" t="s">
        <v>140</v>
      </c>
      <c r="F389" s="174" t="s">
        <v>705</v>
      </c>
      <c r="I389" s="106"/>
      <c r="L389" s="33"/>
      <c r="M389" s="175"/>
      <c r="N389" s="63"/>
      <c r="O389" s="63"/>
      <c r="P389" s="63"/>
      <c r="Q389" s="63"/>
      <c r="R389" s="63"/>
      <c r="S389" s="63"/>
      <c r="T389" s="64"/>
      <c r="AT389" s="15" t="s">
        <v>140</v>
      </c>
      <c r="AU389" s="15" t="s">
        <v>84</v>
      </c>
    </row>
    <row r="390" s="1" customFormat="1">
      <c r="B390" s="33"/>
      <c r="D390" s="173" t="s">
        <v>142</v>
      </c>
      <c r="F390" s="176" t="s">
        <v>706</v>
      </c>
      <c r="I390" s="106"/>
      <c r="L390" s="33"/>
      <c r="M390" s="175"/>
      <c r="N390" s="63"/>
      <c r="O390" s="63"/>
      <c r="P390" s="63"/>
      <c r="Q390" s="63"/>
      <c r="R390" s="63"/>
      <c r="S390" s="63"/>
      <c r="T390" s="64"/>
      <c r="AT390" s="15" t="s">
        <v>142</v>
      </c>
      <c r="AU390" s="15" t="s">
        <v>84</v>
      </c>
    </row>
    <row r="391" s="1" customFormat="1" ht="20.4" customHeight="1">
      <c r="B391" s="160"/>
      <c r="C391" s="161" t="s">
        <v>605</v>
      </c>
      <c r="D391" s="161" t="s">
        <v>133</v>
      </c>
      <c r="E391" s="162" t="s">
        <v>708</v>
      </c>
      <c r="F391" s="163" t="s">
        <v>709</v>
      </c>
      <c r="G391" s="164" t="s">
        <v>313</v>
      </c>
      <c r="H391" s="165">
        <v>205.90700000000001</v>
      </c>
      <c r="I391" s="166"/>
      <c r="J391" s="167">
        <f>ROUND(I391*H391,2)</f>
        <v>0</v>
      </c>
      <c r="K391" s="163" t="s">
        <v>137</v>
      </c>
      <c r="L391" s="33"/>
      <c r="M391" s="168" t="s">
        <v>3</v>
      </c>
      <c r="N391" s="169" t="s">
        <v>45</v>
      </c>
      <c r="O391" s="63"/>
      <c r="P391" s="170">
        <f>O391*H391</f>
        <v>0</v>
      </c>
      <c r="Q391" s="170">
        <v>0</v>
      </c>
      <c r="R391" s="170">
        <f>Q391*H391</f>
        <v>0</v>
      </c>
      <c r="S391" s="170">
        <v>0</v>
      </c>
      <c r="T391" s="171">
        <f>S391*H391</f>
        <v>0</v>
      </c>
      <c r="AR391" s="15" t="s">
        <v>138</v>
      </c>
      <c r="AT391" s="15" t="s">
        <v>133</v>
      </c>
      <c r="AU391" s="15" t="s">
        <v>84</v>
      </c>
      <c r="AY391" s="15" t="s">
        <v>131</v>
      </c>
      <c r="BE391" s="172">
        <f>IF(N391="základní",J391,0)</f>
        <v>0</v>
      </c>
      <c r="BF391" s="172">
        <f>IF(N391="snížená",J391,0)</f>
        <v>0</v>
      </c>
      <c r="BG391" s="172">
        <f>IF(N391="zákl. přenesená",J391,0)</f>
        <v>0</v>
      </c>
      <c r="BH391" s="172">
        <f>IF(N391="sníž. přenesená",J391,0)</f>
        <v>0</v>
      </c>
      <c r="BI391" s="172">
        <f>IF(N391="nulová",J391,0)</f>
        <v>0</v>
      </c>
      <c r="BJ391" s="15" t="s">
        <v>82</v>
      </c>
      <c r="BK391" s="172">
        <f>ROUND(I391*H391,2)</f>
        <v>0</v>
      </c>
      <c r="BL391" s="15" t="s">
        <v>138</v>
      </c>
      <c r="BM391" s="15" t="s">
        <v>1044</v>
      </c>
    </row>
    <row r="392" s="1" customFormat="1">
      <c r="B392" s="33"/>
      <c r="D392" s="173" t="s">
        <v>140</v>
      </c>
      <c r="F392" s="174" t="s">
        <v>711</v>
      </c>
      <c r="I392" s="106"/>
      <c r="L392" s="33"/>
      <c r="M392" s="175"/>
      <c r="N392" s="63"/>
      <c r="O392" s="63"/>
      <c r="P392" s="63"/>
      <c r="Q392" s="63"/>
      <c r="R392" s="63"/>
      <c r="S392" s="63"/>
      <c r="T392" s="64"/>
      <c r="AT392" s="15" t="s">
        <v>140</v>
      </c>
      <c r="AU392" s="15" t="s">
        <v>84</v>
      </c>
    </row>
    <row r="393" s="1" customFormat="1">
      <c r="B393" s="33"/>
      <c r="D393" s="173" t="s">
        <v>142</v>
      </c>
      <c r="F393" s="176" t="s">
        <v>706</v>
      </c>
      <c r="I393" s="106"/>
      <c r="L393" s="33"/>
      <c r="M393" s="175"/>
      <c r="N393" s="63"/>
      <c r="O393" s="63"/>
      <c r="P393" s="63"/>
      <c r="Q393" s="63"/>
      <c r="R393" s="63"/>
      <c r="S393" s="63"/>
      <c r="T393" s="64"/>
      <c r="AT393" s="15" t="s">
        <v>142</v>
      </c>
      <c r="AU393" s="15" t="s">
        <v>84</v>
      </c>
    </row>
    <row r="394" s="1" customFormat="1" ht="20.4" customHeight="1">
      <c r="B394" s="160"/>
      <c r="C394" s="161" t="s">
        <v>609</v>
      </c>
      <c r="D394" s="161" t="s">
        <v>133</v>
      </c>
      <c r="E394" s="162" t="s">
        <v>714</v>
      </c>
      <c r="F394" s="163" t="s">
        <v>715</v>
      </c>
      <c r="G394" s="164" t="s">
        <v>313</v>
      </c>
      <c r="H394" s="165">
        <v>205.90700000000001</v>
      </c>
      <c r="I394" s="166"/>
      <c r="J394" s="167">
        <f>ROUND(I394*H394,2)</f>
        <v>0</v>
      </c>
      <c r="K394" s="163" t="s">
        <v>137</v>
      </c>
      <c r="L394" s="33"/>
      <c r="M394" s="168" t="s">
        <v>3</v>
      </c>
      <c r="N394" s="169" t="s">
        <v>45</v>
      </c>
      <c r="O394" s="63"/>
      <c r="P394" s="170">
        <f>O394*H394</f>
        <v>0</v>
      </c>
      <c r="Q394" s="170">
        <v>0</v>
      </c>
      <c r="R394" s="170">
        <f>Q394*H394</f>
        <v>0</v>
      </c>
      <c r="S394" s="170">
        <v>0</v>
      </c>
      <c r="T394" s="171">
        <f>S394*H394</f>
        <v>0</v>
      </c>
      <c r="AR394" s="15" t="s">
        <v>138</v>
      </c>
      <c r="AT394" s="15" t="s">
        <v>133</v>
      </c>
      <c r="AU394" s="15" t="s">
        <v>84</v>
      </c>
      <c r="AY394" s="15" t="s">
        <v>131</v>
      </c>
      <c r="BE394" s="172">
        <f>IF(N394="základní",J394,0)</f>
        <v>0</v>
      </c>
      <c r="BF394" s="172">
        <f>IF(N394="snížená",J394,0)</f>
        <v>0</v>
      </c>
      <c r="BG394" s="172">
        <f>IF(N394="zákl. přenesená",J394,0)</f>
        <v>0</v>
      </c>
      <c r="BH394" s="172">
        <f>IF(N394="sníž. přenesená",J394,0)</f>
        <v>0</v>
      </c>
      <c r="BI394" s="172">
        <f>IF(N394="nulová",J394,0)</f>
        <v>0</v>
      </c>
      <c r="BJ394" s="15" t="s">
        <v>82</v>
      </c>
      <c r="BK394" s="172">
        <f>ROUND(I394*H394,2)</f>
        <v>0</v>
      </c>
      <c r="BL394" s="15" t="s">
        <v>138</v>
      </c>
      <c r="BM394" s="15" t="s">
        <v>1045</v>
      </c>
    </row>
    <row r="395" s="1" customFormat="1">
      <c r="B395" s="33"/>
      <c r="D395" s="173" t="s">
        <v>140</v>
      </c>
      <c r="F395" s="174" t="s">
        <v>717</v>
      </c>
      <c r="I395" s="106"/>
      <c r="L395" s="33"/>
      <c r="M395" s="175"/>
      <c r="N395" s="63"/>
      <c r="O395" s="63"/>
      <c r="P395" s="63"/>
      <c r="Q395" s="63"/>
      <c r="R395" s="63"/>
      <c r="S395" s="63"/>
      <c r="T395" s="64"/>
      <c r="AT395" s="15" t="s">
        <v>140</v>
      </c>
      <c r="AU395" s="15" t="s">
        <v>84</v>
      </c>
    </row>
    <row r="396" s="1" customFormat="1">
      <c r="B396" s="33"/>
      <c r="D396" s="173" t="s">
        <v>142</v>
      </c>
      <c r="F396" s="176" t="s">
        <v>718</v>
      </c>
      <c r="I396" s="106"/>
      <c r="L396" s="33"/>
      <c r="M396" s="175"/>
      <c r="N396" s="63"/>
      <c r="O396" s="63"/>
      <c r="P396" s="63"/>
      <c r="Q396" s="63"/>
      <c r="R396" s="63"/>
      <c r="S396" s="63"/>
      <c r="T396" s="64"/>
      <c r="AT396" s="15" t="s">
        <v>142</v>
      </c>
      <c r="AU396" s="15" t="s">
        <v>84</v>
      </c>
    </row>
    <row r="397" s="1" customFormat="1" ht="20.4" customHeight="1">
      <c r="B397" s="160"/>
      <c r="C397" s="161" t="s">
        <v>613</v>
      </c>
      <c r="D397" s="161" t="s">
        <v>133</v>
      </c>
      <c r="E397" s="162" t="s">
        <v>720</v>
      </c>
      <c r="F397" s="163" t="s">
        <v>721</v>
      </c>
      <c r="G397" s="164" t="s">
        <v>313</v>
      </c>
      <c r="H397" s="165">
        <v>132.91200000000001</v>
      </c>
      <c r="I397" s="166"/>
      <c r="J397" s="167">
        <f>ROUND(I397*H397,2)</f>
        <v>0</v>
      </c>
      <c r="K397" s="163" t="s">
        <v>137</v>
      </c>
      <c r="L397" s="33"/>
      <c r="M397" s="168" t="s">
        <v>3</v>
      </c>
      <c r="N397" s="169" t="s">
        <v>45</v>
      </c>
      <c r="O397" s="63"/>
      <c r="P397" s="170">
        <f>O397*H397</f>
        <v>0</v>
      </c>
      <c r="Q397" s="170">
        <v>0</v>
      </c>
      <c r="R397" s="170">
        <f>Q397*H397</f>
        <v>0</v>
      </c>
      <c r="S397" s="170">
        <v>0</v>
      </c>
      <c r="T397" s="171">
        <f>S397*H397</f>
        <v>0</v>
      </c>
      <c r="AR397" s="15" t="s">
        <v>138</v>
      </c>
      <c r="AT397" s="15" t="s">
        <v>133</v>
      </c>
      <c r="AU397" s="15" t="s">
        <v>84</v>
      </c>
      <c r="AY397" s="15" t="s">
        <v>131</v>
      </c>
      <c r="BE397" s="172">
        <f>IF(N397="základní",J397,0)</f>
        <v>0</v>
      </c>
      <c r="BF397" s="172">
        <f>IF(N397="snížená",J397,0)</f>
        <v>0</v>
      </c>
      <c r="BG397" s="172">
        <f>IF(N397="zákl. přenesená",J397,0)</f>
        <v>0</v>
      </c>
      <c r="BH397" s="172">
        <f>IF(N397="sníž. přenesená",J397,0)</f>
        <v>0</v>
      </c>
      <c r="BI397" s="172">
        <f>IF(N397="nulová",J397,0)</f>
        <v>0</v>
      </c>
      <c r="BJ397" s="15" t="s">
        <v>82</v>
      </c>
      <c r="BK397" s="172">
        <f>ROUND(I397*H397,2)</f>
        <v>0</v>
      </c>
      <c r="BL397" s="15" t="s">
        <v>138</v>
      </c>
      <c r="BM397" s="15" t="s">
        <v>1046</v>
      </c>
    </row>
    <row r="398" s="1" customFormat="1">
      <c r="B398" s="33"/>
      <c r="D398" s="173" t="s">
        <v>140</v>
      </c>
      <c r="F398" s="174" t="s">
        <v>723</v>
      </c>
      <c r="I398" s="106"/>
      <c r="L398" s="33"/>
      <c r="M398" s="175"/>
      <c r="N398" s="63"/>
      <c r="O398" s="63"/>
      <c r="P398" s="63"/>
      <c r="Q398" s="63"/>
      <c r="R398" s="63"/>
      <c r="S398" s="63"/>
      <c r="T398" s="64"/>
      <c r="AT398" s="15" t="s">
        <v>140</v>
      </c>
      <c r="AU398" s="15" t="s">
        <v>84</v>
      </c>
    </row>
    <row r="399" s="1" customFormat="1">
      <c r="B399" s="33"/>
      <c r="D399" s="173" t="s">
        <v>142</v>
      </c>
      <c r="F399" s="176" t="s">
        <v>724</v>
      </c>
      <c r="I399" s="106"/>
      <c r="L399" s="33"/>
      <c r="M399" s="175"/>
      <c r="N399" s="63"/>
      <c r="O399" s="63"/>
      <c r="P399" s="63"/>
      <c r="Q399" s="63"/>
      <c r="R399" s="63"/>
      <c r="S399" s="63"/>
      <c r="T399" s="64"/>
      <c r="AT399" s="15" t="s">
        <v>142</v>
      </c>
      <c r="AU399" s="15" t="s">
        <v>84</v>
      </c>
    </row>
    <row r="400" s="11" customFormat="1">
      <c r="B400" s="177"/>
      <c r="D400" s="173" t="s">
        <v>144</v>
      </c>
      <c r="E400" s="178" t="s">
        <v>3</v>
      </c>
      <c r="F400" s="179" t="s">
        <v>1047</v>
      </c>
      <c r="H400" s="180">
        <v>132.91200000000001</v>
      </c>
      <c r="I400" s="181"/>
      <c r="L400" s="177"/>
      <c r="M400" s="182"/>
      <c r="N400" s="183"/>
      <c r="O400" s="183"/>
      <c r="P400" s="183"/>
      <c r="Q400" s="183"/>
      <c r="R400" s="183"/>
      <c r="S400" s="183"/>
      <c r="T400" s="184"/>
      <c r="AT400" s="178" t="s">
        <v>144</v>
      </c>
      <c r="AU400" s="178" t="s">
        <v>84</v>
      </c>
      <c r="AV400" s="11" t="s">
        <v>84</v>
      </c>
      <c r="AW400" s="11" t="s">
        <v>35</v>
      </c>
      <c r="AX400" s="11" t="s">
        <v>74</v>
      </c>
      <c r="AY400" s="178" t="s">
        <v>131</v>
      </c>
    </row>
    <row r="401" s="1" customFormat="1" ht="20.4" customHeight="1">
      <c r="B401" s="160"/>
      <c r="C401" s="161" t="s">
        <v>617</v>
      </c>
      <c r="D401" s="161" t="s">
        <v>133</v>
      </c>
      <c r="E401" s="162" t="s">
        <v>728</v>
      </c>
      <c r="F401" s="163" t="s">
        <v>729</v>
      </c>
      <c r="G401" s="164" t="s">
        <v>313</v>
      </c>
      <c r="H401" s="165">
        <v>72.995000000000005</v>
      </c>
      <c r="I401" s="166"/>
      <c r="J401" s="167">
        <f>ROUND(I401*H401,2)</f>
        <v>0</v>
      </c>
      <c r="K401" s="163" t="s">
        <v>137</v>
      </c>
      <c r="L401" s="33"/>
      <c r="M401" s="168" t="s">
        <v>3</v>
      </c>
      <c r="N401" s="169" t="s">
        <v>45</v>
      </c>
      <c r="O401" s="63"/>
      <c r="P401" s="170">
        <f>O401*H401</f>
        <v>0</v>
      </c>
      <c r="Q401" s="170">
        <v>0</v>
      </c>
      <c r="R401" s="170">
        <f>Q401*H401</f>
        <v>0</v>
      </c>
      <c r="S401" s="170">
        <v>0</v>
      </c>
      <c r="T401" s="171">
        <f>S401*H401</f>
        <v>0</v>
      </c>
      <c r="AR401" s="15" t="s">
        <v>138</v>
      </c>
      <c r="AT401" s="15" t="s">
        <v>133</v>
      </c>
      <c r="AU401" s="15" t="s">
        <v>84</v>
      </c>
      <c r="AY401" s="15" t="s">
        <v>131</v>
      </c>
      <c r="BE401" s="172">
        <f>IF(N401="základní",J401,0)</f>
        <v>0</v>
      </c>
      <c r="BF401" s="172">
        <f>IF(N401="snížená",J401,0)</f>
        <v>0</v>
      </c>
      <c r="BG401" s="172">
        <f>IF(N401="zákl. přenesená",J401,0)</f>
        <v>0</v>
      </c>
      <c r="BH401" s="172">
        <f>IF(N401="sníž. přenesená",J401,0)</f>
        <v>0</v>
      </c>
      <c r="BI401" s="172">
        <f>IF(N401="nulová",J401,0)</f>
        <v>0</v>
      </c>
      <c r="BJ401" s="15" t="s">
        <v>82</v>
      </c>
      <c r="BK401" s="172">
        <f>ROUND(I401*H401,2)</f>
        <v>0</v>
      </c>
      <c r="BL401" s="15" t="s">
        <v>138</v>
      </c>
      <c r="BM401" s="15" t="s">
        <v>1048</v>
      </c>
    </row>
    <row r="402" s="1" customFormat="1">
      <c r="B402" s="33"/>
      <c r="D402" s="173" t="s">
        <v>140</v>
      </c>
      <c r="F402" s="174" t="s">
        <v>315</v>
      </c>
      <c r="I402" s="106"/>
      <c r="L402" s="33"/>
      <c r="M402" s="175"/>
      <c r="N402" s="63"/>
      <c r="O402" s="63"/>
      <c r="P402" s="63"/>
      <c r="Q402" s="63"/>
      <c r="R402" s="63"/>
      <c r="S402" s="63"/>
      <c r="T402" s="64"/>
      <c r="AT402" s="15" t="s">
        <v>140</v>
      </c>
      <c r="AU402" s="15" t="s">
        <v>84</v>
      </c>
    </row>
    <row r="403" s="1" customFormat="1">
      <c r="B403" s="33"/>
      <c r="D403" s="173" t="s">
        <v>142</v>
      </c>
      <c r="F403" s="176" t="s">
        <v>724</v>
      </c>
      <c r="I403" s="106"/>
      <c r="L403" s="33"/>
      <c r="M403" s="175"/>
      <c r="N403" s="63"/>
      <c r="O403" s="63"/>
      <c r="P403" s="63"/>
      <c r="Q403" s="63"/>
      <c r="R403" s="63"/>
      <c r="S403" s="63"/>
      <c r="T403" s="64"/>
      <c r="AT403" s="15" t="s">
        <v>142</v>
      </c>
      <c r="AU403" s="15" t="s">
        <v>84</v>
      </c>
    </row>
    <row r="404" s="11" customFormat="1">
      <c r="B404" s="177"/>
      <c r="D404" s="173" t="s">
        <v>144</v>
      </c>
      <c r="E404" s="178" t="s">
        <v>3</v>
      </c>
      <c r="F404" s="179" t="s">
        <v>1049</v>
      </c>
      <c r="H404" s="180">
        <v>35.814999999999998</v>
      </c>
      <c r="I404" s="181"/>
      <c r="L404" s="177"/>
      <c r="M404" s="182"/>
      <c r="N404" s="183"/>
      <c r="O404" s="183"/>
      <c r="P404" s="183"/>
      <c r="Q404" s="183"/>
      <c r="R404" s="183"/>
      <c r="S404" s="183"/>
      <c r="T404" s="184"/>
      <c r="AT404" s="178" t="s">
        <v>144</v>
      </c>
      <c r="AU404" s="178" t="s">
        <v>84</v>
      </c>
      <c r="AV404" s="11" t="s">
        <v>84</v>
      </c>
      <c r="AW404" s="11" t="s">
        <v>35</v>
      </c>
      <c r="AX404" s="11" t="s">
        <v>74</v>
      </c>
      <c r="AY404" s="178" t="s">
        <v>131</v>
      </c>
    </row>
    <row r="405" s="11" customFormat="1">
      <c r="B405" s="177"/>
      <c r="D405" s="173" t="s">
        <v>144</v>
      </c>
      <c r="E405" s="178" t="s">
        <v>3</v>
      </c>
      <c r="F405" s="179" t="s">
        <v>1050</v>
      </c>
      <c r="H405" s="180">
        <v>37.18</v>
      </c>
      <c r="I405" s="181"/>
      <c r="L405" s="177"/>
      <c r="M405" s="182"/>
      <c r="N405" s="183"/>
      <c r="O405" s="183"/>
      <c r="P405" s="183"/>
      <c r="Q405" s="183"/>
      <c r="R405" s="183"/>
      <c r="S405" s="183"/>
      <c r="T405" s="184"/>
      <c r="AT405" s="178" t="s">
        <v>144</v>
      </c>
      <c r="AU405" s="178" t="s">
        <v>84</v>
      </c>
      <c r="AV405" s="11" t="s">
        <v>84</v>
      </c>
      <c r="AW405" s="11" t="s">
        <v>35</v>
      </c>
      <c r="AX405" s="11" t="s">
        <v>74</v>
      </c>
      <c r="AY405" s="178" t="s">
        <v>131</v>
      </c>
    </row>
    <row r="406" s="10" customFormat="1" ht="22.8" customHeight="1">
      <c r="B406" s="147"/>
      <c r="D406" s="148" t="s">
        <v>73</v>
      </c>
      <c r="E406" s="158" t="s">
        <v>734</v>
      </c>
      <c r="F406" s="158" t="s">
        <v>735</v>
      </c>
      <c r="I406" s="150"/>
      <c r="J406" s="159">
        <f>BK406</f>
        <v>0</v>
      </c>
      <c r="L406" s="147"/>
      <c r="M406" s="152"/>
      <c r="N406" s="153"/>
      <c r="O406" s="153"/>
      <c r="P406" s="154">
        <f>SUM(P407:P409)</f>
        <v>0</v>
      </c>
      <c r="Q406" s="153"/>
      <c r="R406" s="154">
        <f>SUM(R407:R409)</f>
        <v>0</v>
      </c>
      <c r="S406" s="153"/>
      <c r="T406" s="155">
        <f>SUM(T407:T409)</f>
        <v>0</v>
      </c>
      <c r="AR406" s="148" t="s">
        <v>82</v>
      </c>
      <c r="AT406" s="156" t="s">
        <v>73</v>
      </c>
      <c r="AU406" s="156" t="s">
        <v>82</v>
      </c>
      <c r="AY406" s="148" t="s">
        <v>131</v>
      </c>
      <c r="BK406" s="157">
        <f>SUM(BK407:BK409)</f>
        <v>0</v>
      </c>
    </row>
    <row r="407" s="1" customFormat="1" ht="20.4" customHeight="1">
      <c r="B407" s="160"/>
      <c r="C407" s="161" t="s">
        <v>622</v>
      </c>
      <c r="D407" s="161" t="s">
        <v>133</v>
      </c>
      <c r="E407" s="162" t="s">
        <v>737</v>
      </c>
      <c r="F407" s="163" t="s">
        <v>738</v>
      </c>
      <c r="G407" s="164" t="s">
        <v>313</v>
      </c>
      <c r="H407" s="165">
        <v>29.120999999999999</v>
      </c>
      <c r="I407" s="166"/>
      <c r="J407" s="167">
        <f>ROUND(I407*H407,2)</f>
        <v>0</v>
      </c>
      <c r="K407" s="163" t="s">
        <v>137</v>
      </c>
      <c r="L407" s="33"/>
      <c r="M407" s="168" t="s">
        <v>3</v>
      </c>
      <c r="N407" s="169" t="s">
        <v>45</v>
      </c>
      <c r="O407" s="63"/>
      <c r="P407" s="170">
        <f>O407*H407</f>
        <v>0</v>
      </c>
      <c r="Q407" s="170">
        <v>0</v>
      </c>
      <c r="R407" s="170">
        <f>Q407*H407</f>
        <v>0</v>
      </c>
      <c r="S407" s="170">
        <v>0</v>
      </c>
      <c r="T407" s="171">
        <f>S407*H407</f>
        <v>0</v>
      </c>
      <c r="AR407" s="15" t="s">
        <v>138</v>
      </c>
      <c r="AT407" s="15" t="s">
        <v>133</v>
      </c>
      <c r="AU407" s="15" t="s">
        <v>84</v>
      </c>
      <c r="AY407" s="15" t="s">
        <v>131</v>
      </c>
      <c r="BE407" s="172">
        <f>IF(N407="základní",J407,0)</f>
        <v>0</v>
      </c>
      <c r="BF407" s="172">
        <f>IF(N407="snížená",J407,0)</f>
        <v>0</v>
      </c>
      <c r="BG407" s="172">
        <f>IF(N407="zákl. přenesená",J407,0)</f>
        <v>0</v>
      </c>
      <c r="BH407" s="172">
        <f>IF(N407="sníž. přenesená",J407,0)</f>
        <v>0</v>
      </c>
      <c r="BI407" s="172">
        <f>IF(N407="nulová",J407,0)</f>
        <v>0</v>
      </c>
      <c r="BJ407" s="15" t="s">
        <v>82</v>
      </c>
      <c r="BK407" s="172">
        <f>ROUND(I407*H407,2)</f>
        <v>0</v>
      </c>
      <c r="BL407" s="15" t="s">
        <v>138</v>
      </c>
      <c r="BM407" s="15" t="s">
        <v>1051</v>
      </c>
    </row>
    <row r="408" s="1" customFormat="1">
      <c r="B408" s="33"/>
      <c r="D408" s="173" t="s">
        <v>140</v>
      </c>
      <c r="F408" s="174" t="s">
        <v>740</v>
      </c>
      <c r="I408" s="106"/>
      <c r="L408" s="33"/>
      <c r="M408" s="175"/>
      <c r="N408" s="63"/>
      <c r="O408" s="63"/>
      <c r="P408" s="63"/>
      <c r="Q408" s="63"/>
      <c r="R408" s="63"/>
      <c r="S408" s="63"/>
      <c r="T408" s="64"/>
      <c r="AT408" s="15" t="s">
        <v>140</v>
      </c>
      <c r="AU408" s="15" t="s">
        <v>84</v>
      </c>
    </row>
    <row r="409" s="1" customFormat="1">
      <c r="B409" s="33"/>
      <c r="D409" s="173" t="s">
        <v>142</v>
      </c>
      <c r="F409" s="176" t="s">
        <v>741</v>
      </c>
      <c r="I409" s="106"/>
      <c r="L409" s="33"/>
      <c r="M409" s="195"/>
      <c r="N409" s="196"/>
      <c r="O409" s="196"/>
      <c r="P409" s="196"/>
      <c r="Q409" s="196"/>
      <c r="R409" s="196"/>
      <c r="S409" s="196"/>
      <c r="T409" s="197"/>
      <c r="AT409" s="15" t="s">
        <v>142</v>
      </c>
      <c r="AU409" s="15" t="s">
        <v>84</v>
      </c>
    </row>
    <row r="410" s="1" customFormat="1" ht="6.96" customHeight="1">
      <c r="B410" s="48"/>
      <c r="C410" s="49"/>
      <c r="D410" s="49"/>
      <c r="E410" s="49"/>
      <c r="F410" s="49"/>
      <c r="G410" s="49"/>
      <c r="H410" s="49"/>
      <c r="I410" s="122"/>
      <c r="J410" s="49"/>
      <c r="K410" s="49"/>
      <c r="L410" s="33"/>
    </row>
  </sheetData>
  <autoFilter ref="C87:K409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86.43" customWidth="1"/>
    <col min="7" max="7" width="7.43" customWidth="1"/>
    <col min="8" max="8" width="9.57" customWidth="1"/>
    <col min="9" max="9" width="12.14" style="103" customWidth="1"/>
    <col min="10" max="10" width="20.14" customWidth="1"/>
    <col min="11" max="11" width="13.29" customWidth="1"/>
    <col min="12" max="12" width="8" customWidth="1"/>
    <col min="13" max="13" width="9.29" hidden="1" customWidth="1"/>
    <col min="14" max="14" width="9.14" hidden="1"/>
    <col min="15" max="15" width="12.14" hidden="1" customWidth="1"/>
    <col min="16" max="16" width="12.14" hidden="1" customWidth="1"/>
    <col min="17" max="17" width="12.14" hidden="1" customWidth="1"/>
    <col min="18" max="18" width="12.14" hidden="1" customWidth="1"/>
    <col min="19" max="19" width="12.14" hidden="1" customWidth="1"/>
    <col min="20" max="20" width="12.14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2" ht="36.96" customHeight="1">
      <c r="L2" s="14" t="s">
        <v>6</v>
      </c>
      <c r="AT2" s="15" t="s">
        <v>93</v>
      </c>
    </row>
    <row r="3" ht="6.96" customHeight="1">
      <c r="B3" s="16"/>
      <c r="C3" s="17"/>
      <c r="D3" s="17"/>
      <c r="E3" s="17"/>
      <c r="F3" s="17"/>
      <c r="G3" s="17"/>
      <c r="H3" s="17"/>
      <c r="I3" s="104"/>
      <c r="J3" s="17"/>
      <c r="K3" s="17"/>
      <c r="L3" s="18"/>
      <c r="AT3" s="15" t="s">
        <v>84</v>
      </c>
    </row>
    <row r="4" ht="24.96" customHeight="1">
      <c r="B4" s="18"/>
      <c r="D4" s="19" t="s">
        <v>100</v>
      </c>
      <c r="L4" s="18"/>
      <c r="M4" s="20" t="s">
        <v>11</v>
      </c>
      <c r="AT4" s="15" t="s">
        <v>4</v>
      </c>
    </row>
    <row r="5" ht="6.96" customHeight="1">
      <c r="B5" s="18"/>
      <c r="L5" s="18"/>
    </row>
    <row r="6" ht="12" customHeight="1">
      <c r="B6" s="18"/>
      <c r="D6" s="27" t="s">
        <v>17</v>
      </c>
      <c r="L6" s="18"/>
    </row>
    <row r="7" ht="14.4" customHeight="1">
      <c r="B7" s="18"/>
      <c r="E7" s="105" t="str">
        <f>'Rekapitulace stavby'!K6</f>
        <v>Obnova a dostavba kanalizace Plánice - Klatovská, Kostelní</v>
      </c>
      <c r="F7" s="27"/>
      <c r="G7" s="27"/>
      <c r="H7" s="27"/>
      <c r="L7" s="18"/>
    </row>
    <row r="8" s="1" customFormat="1" ht="12" customHeight="1">
      <c r="B8" s="33"/>
      <c r="D8" s="27" t="s">
        <v>101</v>
      </c>
      <c r="I8" s="106"/>
      <c r="L8" s="33"/>
    </row>
    <row r="9" s="1" customFormat="1" ht="36.96" customHeight="1">
      <c r="B9" s="33"/>
      <c r="E9" s="54" t="s">
        <v>1052</v>
      </c>
      <c r="F9" s="1"/>
      <c r="G9" s="1"/>
      <c r="H9" s="1"/>
      <c r="I9" s="106"/>
      <c r="L9" s="33"/>
    </row>
    <row r="10" s="1" customFormat="1">
      <c r="B10" s="33"/>
      <c r="I10" s="106"/>
      <c r="L10" s="33"/>
    </row>
    <row r="11" s="1" customFormat="1" ht="12" customHeight="1">
      <c r="B11" s="33"/>
      <c r="D11" s="27" t="s">
        <v>19</v>
      </c>
      <c r="F11" s="15" t="s">
        <v>3</v>
      </c>
      <c r="I11" s="107" t="s">
        <v>20</v>
      </c>
      <c r="J11" s="15" t="s">
        <v>3</v>
      </c>
      <c r="L11" s="33"/>
    </row>
    <row r="12" s="1" customFormat="1" ht="12" customHeight="1">
      <c r="B12" s="33"/>
      <c r="D12" s="27" t="s">
        <v>21</v>
      </c>
      <c r="F12" s="15" t="s">
        <v>22</v>
      </c>
      <c r="I12" s="107" t="s">
        <v>23</v>
      </c>
      <c r="J12" s="56" t="str">
        <f>'Rekapitulace stavby'!AN8</f>
        <v>29. 10. 2018</v>
      </c>
      <c r="L12" s="33"/>
    </row>
    <row r="13" s="1" customFormat="1" ht="10.8" customHeight="1">
      <c r="B13" s="33"/>
      <c r="I13" s="106"/>
      <c r="L13" s="33"/>
    </row>
    <row r="14" s="1" customFormat="1" ht="12" customHeight="1">
      <c r="B14" s="33"/>
      <c r="D14" s="27" t="s">
        <v>25</v>
      </c>
      <c r="I14" s="107" t="s">
        <v>26</v>
      </c>
      <c r="J14" s="15" t="s">
        <v>27</v>
      </c>
      <c r="L14" s="33"/>
    </row>
    <row r="15" s="1" customFormat="1" ht="18" customHeight="1">
      <c r="B15" s="33"/>
      <c r="E15" s="15" t="s">
        <v>28</v>
      </c>
      <c r="I15" s="107" t="s">
        <v>29</v>
      </c>
      <c r="J15" s="15" t="s">
        <v>3</v>
      </c>
      <c r="L15" s="33"/>
    </row>
    <row r="16" s="1" customFormat="1" ht="6.96" customHeight="1">
      <c r="B16" s="33"/>
      <c r="I16" s="106"/>
      <c r="L16" s="33"/>
    </row>
    <row r="17" s="1" customFormat="1" ht="12" customHeight="1">
      <c r="B17" s="33"/>
      <c r="D17" s="27" t="s">
        <v>30</v>
      </c>
      <c r="I17" s="107" t="s">
        <v>26</v>
      </c>
      <c r="J17" s="28" t="str">
        <f>'Rekapitulace stavby'!AN13</f>
        <v>Vyplň údaj</v>
      </c>
      <c r="L17" s="33"/>
    </row>
    <row r="18" s="1" customFormat="1" ht="18" customHeight="1">
      <c r="B18" s="33"/>
      <c r="E18" s="28" t="str">
        <f>'Rekapitulace stavby'!E14</f>
        <v>Vyplň údaj</v>
      </c>
      <c r="F18" s="15"/>
      <c r="G18" s="15"/>
      <c r="H18" s="15"/>
      <c r="I18" s="107" t="s">
        <v>29</v>
      </c>
      <c r="J18" s="28" t="str">
        <f>'Rekapitulace stavby'!AN14</f>
        <v>Vyplň údaj</v>
      </c>
      <c r="L18" s="33"/>
    </row>
    <row r="19" s="1" customFormat="1" ht="6.96" customHeight="1">
      <c r="B19" s="33"/>
      <c r="I19" s="106"/>
      <c r="L19" s="33"/>
    </row>
    <row r="20" s="1" customFormat="1" ht="12" customHeight="1">
      <c r="B20" s="33"/>
      <c r="D20" s="27" t="s">
        <v>32</v>
      </c>
      <c r="I20" s="107" t="s">
        <v>26</v>
      </c>
      <c r="J20" s="15" t="s">
        <v>33</v>
      </c>
      <c r="L20" s="33"/>
    </row>
    <row r="21" s="1" customFormat="1" ht="18" customHeight="1">
      <c r="B21" s="33"/>
      <c r="E21" s="15" t="s">
        <v>34</v>
      </c>
      <c r="I21" s="107" t="s">
        <v>29</v>
      </c>
      <c r="J21" s="15" t="s">
        <v>3</v>
      </c>
      <c r="L21" s="33"/>
    </row>
    <row r="22" s="1" customFormat="1" ht="6.96" customHeight="1">
      <c r="B22" s="33"/>
      <c r="I22" s="106"/>
      <c r="L22" s="33"/>
    </row>
    <row r="23" s="1" customFormat="1" ht="12" customHeight="1">
      <c r="B23" s="33"/>
      <c r="D23" s="27" t="s">
        <v>36</v>
      </c>
      <c r="I23" s="107" t="s">
        <v>26</v>
      </c>
      <c r="J23" s="15" t="str">
        <f>IF('Rekapitulace stavby'!AN19="","",'Rekapitulace stavby'!AN19)</f>
        <v/>
      </c>
      <c r="L23" s="33"/>
    </row>
    <row r="24" s="1" customFormat="1" ht="18" customHeight="1">
      <c r="B24" s="33"/>
      <c r="E24" s="15" t="str">
        <f>IF('Rekapitulace stavby'!E20="","",'Rekapitulace stavby'!E20)</f>
        <v xml:space="preserve"> </v>
      </c>
      <c r="I24" s="107" t="s">
        <v>29</v>
      </c>
      <c r="J24" s="15" t="str">
        <f>IF('Rekapitulace stavby'!AN20="","",'Rekapitulace stavby'!AN20)</f>
        <v/>
      </c>
      <c r="L24" s="33"/>
    </row>
    <row r="25" s="1" customFormat="1" ht="6.96" customHeight="1">
      <c r="B25" s="33"/>
      <c r="I25" s="106"/>
      <c r="L25" s="33"/>
    </row>
    <row r="26" s="1" customFormat="1" ht="12" customHeight="1">
      <c r="B26" s="33"/>
      <c r="D26" s="27" t="s">
        <v>38</v>
      </c>
      <c r="I26" s="106"/>
      <c r="L26" s="33"/>
    </row>
    <row r="27" s="6" customFormat="1" ht="14.4" customHeight="1">
      <c r="B27" s="108"/>
      <c r="E27" s="31" t="s">
        <v>3</v>
      </c>
      <c r="F27" s="31"/>
      <c r="G27" s="31"/>
      <c r="H27" s="31"/>
      <c r="I27" s="109"/>
      <c r="L27" s="108"/>
    </row>
    <row r="28" s="1" customFormat="1" ht="6.96" customHeight="1">
      <c r="B28" s="33"/>
      <c r="I28" s="106"/>
      <c r="L28" s="33"/>
    </row>
    <row r="29" s="1" customFormat="1" ht="6.96" customHeight="1">
      <c r="B29" s="33"/>
      <c r="D29" s="59"/>
      <c r="E29" s="59"/>
      <c r="F29" s="59"/>
      <c r="G29" s="59"/>
      <c r="H29" s="59"/>
      <c r="I29" s="110"/>
      <c r="J29" s="59"/>
      <c r="K29" s="59"/>
      <c r="L29" s="33"/>
    </row>
    <row r="30" s="1" customFormat="1" ht="25.44" customHeight="1">
      <c r="B30" s="33"/>
      <c r="D30" s="111" t="s">
        <v>40</v>
      </c>
      <c r="I30" s="106"/>
      <c r="J30" s="79">
        <f>ROUND(J91, 2)</f>
        <v>0</v>
      </c>
      <c r="L30" s="33"/>
    </row>
    <row r="31" s="1" customFormat="1" ht="6.96" customHeight="1">
      <c r="B31" s="33"/>
      <c r="D31" s="59"/>
      <c r="E31" s="59"/>
      <c r="F31" s="59"/>
      <c r="G31" s="59"/>
      <c r="H31" s="59"/>
      <c r="I31" s="110"/>
      <c r="J31" s="59"/>
      <c r="K31" s="59"/>
      <c r="L31" s="33"/>
    </row>
    <row r="32" s="1" customFormat="1" ht="14.4" customHeight="1">
      <c r="B32" s="33"/>
      <c r="F32" s="37" t="s">
        <v>42</v>
      </c>
      <c r="I32" s="112" t="s">
        <v>41</v>
      </c>
      <c r="J32" s="37" t="s">
        <v>43</v>
      </c>
      <c r="L32" s="33"/>
    </row>
    <row r="33" s="1" customFormat="1" ht="14.4" customHeight="1">
      <c r="B33" s="33"/>
      <c r="D33" s="27" t="s">
        <v>44</v>
      </c>
      <c r="E33" s="27" t="s">
        <v>45</v>
      </c>
      <c r="F33" s="113">
        <f>ROUND((SUM(BE91:BE314)),  2)</f>
        <v>0</v>
      </c>
      <c r="I33" s="114">
        <v>0.20999999999999999</v>
      </c>
      <c r="J33" s="113">
        <f>ROUND(((SUM(BE91:BE314))*I33),  2)</f>
        <v>0</v>
      </c>
      <c r="L33" s="33"/>
    </row>
    <row r="34" s="1" customFormat="1" ht="14.4" customHeight="1">
      <c r="B34" s="33"/>
      <c r="E34" s="27" t="s">
        <v>46</v>
      </c>
      <c r="F34" s="113">
        <f>ROUND((SUM(BF91:BF314)),  2)</f>
        <v>0</v>
      </c>
      <c r="I34" s="114">
        <v>0.14999999999999999</v>
      </c>
      <c r="J34" s="113">
        <f>ROUND(((SUM(BF91:BF314))*I34),  2)</f>
        <v>0</v>
      </c>
      <c r="L34" s="33"/>
    </row>
    <row r="35" hidden="1" s="1" customFormat="1" ht="14.4" customHeight="1">
      <c r="B35" s="33"/>
      <c r="E35" s="27" t="s">
        <v>47</v>
      </c>
      <c r="F35" s="113">
        <f>ROUND((SUM(BG91:BG314)),  2)</f>
        <v>0</v>
      </c>
      <c r="I35" s="114">
        <v>0.20999999999999999</v>
      </c>
      <c r="J35" s="113">
        <f>0</f>
        <v>0</v>
      </c>
      <c r="L35" s="33"/>
    </row>
    <row r="36" hidden="1" s="1" customFormat="1" ht="14.4" customHeight="1">
      <c r="B36" s="33"/>
      <c r="E36" s="27" t="s">
        <v>48</v>
      </c>
      <c r="F36" s="113">
        <f>ROUND((SUM(BH91:BH314)),  2)</f>
        <v>0</v>
      </c>
      <c r="I36" s="114">
        <v>0.14999999999999999</v>
      </c>
      <c r="J36" s="113">
        <f>0</f>
        <v>0</v>
      </c>
      <c r="L36" s="33"/>
    </row>
    <row r="37" hidden="1" s="1" customFormat="1" ht="14.4" customHeight="1">
      <c r="B37" s="33"/>
      <c r="E37" s="27" t="s">
        <v>49</v>
      </c>
      <c r="F37" s="113">
        <f>ROUND((SUM(BI91:BI314)),  2)</f>
        <v>0</v>
      </c>
      <c r="I37" s="114">
        <v>0</v>
      </c>
      <c r="J37" s="113">
        <f>0</f>
        <v>0</v>
      </c>
      <c r="L37" s="33"/>
    </row>
    <row r="38" s="1" customFormat="1" ht="6.96" customHeight="1">
      <c r="B38" s="33"/>
      <c r="I38" s="106"/>
      <c r="L38" s="33"/>
    </row>
    <row r="39" s="1" customFormat="1" ht="25.44" customHeight="1">
      <c r="B39" s="33"/>
      <c r="C39" s="115"/>
      <c r="D39" s="116" t="s">
        <v>50</v>
      </c>
      <c r="E39" s="67"/>
      <c r="F39" s="67"/>
      <c r="G39" s="117" t="s">
        <v>51</v>
      </c>
      <c r="H39" s="118" t="s">
        <v>52</v>
      </c>
      <c r="I39" s="119"/>
      <c r="J39" s="120">
        <f>SUM(J30:J37)</f>
        <v>0</v>
      </c>
      <c r="K39" s="121"/>
      <c r="L39" s="33"/>
    </row>
    <row r="40" s="1" customFormat="1" ht="14.4" customHeight="1">
      <c r="B40" s="48"/>
      <c r="C40" s="49"/>
      <c r="D40" s="49"/>
      <c r="E40" s="49"/>
      <c r="F40" s="49"/>
      <c r="G40" s="49"/>
      <c r="H40" s="49"/>
      <c r="I40" s="122"/>
      <c r="J40" s="49"/>
      <c r="K40" s="49"/>
      <c r="L40" s="33"/>
    </row>
    <row r="44" s="1" customFormat="1" ht="6.96" customHeight="1">
      <c r="B44" s="50"/>
      <c r="C44" s="51"/>
      <c r="D44" s="51"/>
      <c r="E44" s="51"/>
      <c r="F44" s="51"/>
      <c r="G44" s="51"/>
      <c r="H44" s="51"/>
      <c r="I44" s="123"/>
      <c r="J44" s="51"/>
      <c r="K44" s="51"/>
      <c r="L44" s="33"/>
    </row>
    <row r="45" s="1" customFormat="1" ht="24.96" customHeight="1">
      <c r="B45" s="33"/>
      <c r="C45" s="19" t="s">
        <v>103</v>
      </c>
      <c r="I45" s="106"/>
      <c r="L45" s="33"/>
    </row>
    <row r="46" s="1" customFormat="1" ht="6.96" customHeight="1">
      <c r="B46" s="33"/>
      <c r="I46" s="106"/>
      <c r="L46" s="33"/>
    </row>
    <row r="47" s="1" customFormat="1" ht="12" customHeight="1">
      <c r="B47" s="33"/>
      <c r="C47" s="27" t="s">
        <v>17</v>
      </c>
      <c r="I47" s="106"/>
      <c r="L47" s="33"/>
    </row>
    <row r="48" s="1" customFormat="1" ht="14.4" customHeight="1">
      <c r="B48" s="33"/>
      <c r="E48" s="105" t="str">
        <f>E7</f>
        <v>Obnova a dostavba kanalizace Plánice - Klatovská, Kostelní</v>
      </c>
      <c r="F48" s="27"/>
      <c r="G48" s="27"/>
      <c r="H48" s="27"/>
      <c r="I48" s="106"/>
      <c r="L48" s="33"/>
    </row>
    <row r="49" s="1" customFormat="1" ht="12" customHeight="1">
      <c r="B49" s="33"/>
      <c r="C49" s="27" t="s">
        <v>101</v>
      </c>
      <c r="I49" s="106"/>
      <c r="L49" s="33"/>
    </row>
    <row r="50" s="1" customFormat="1" ht="14.4" customHeight="1">
      <c r="B50" s="33"/>
      <c r="E50" s="54" t="str">
        <f>E9</f>
        <v>SO 302 - Odlehčovací komora</v>
      </c>
      <c r="F50" s="1"/>
      <c r="G50" s="1"/>
      <c r="H50" s="1"/>
      <c r="I50" s="106"/>
      <c r="L50" s="33"/>
    </row>
    <row r="51" s="1" customFormat="1" ht="6.96" customHeight="1">
      <c r="B51" s="33"/>
      <c r="I51" s="106"/>
      <c r="L51" s="33"/>
    </row>
    <row r="52" s="1" customFormat="1" ht="12" customHeight="1">
      <c r="B52" s="33"/>
      <c r="C52" s="27" t="s">
        <v>21</v>
      </c>
      <c r="F52" s="15" t="str">
        <f>F12</f>
        <v>Plánice</v>
      </c>
      <c r="I52" s="107" t="s">
        <v>23</v>
      </c>
      <c r="J52" s="56" t="str">
        <f>IF(J12="","",J12)</f>
        <v>29. 10. 2018</v>
      </c>
      <c r="L52" s="33"/>
    </row>
    <row r="53" s="1" customFormat="1" ht="6.96" customHeight="1">
      <c r="B53" s="33"/>
      <c r="I53" s="106"/>
      <c r="L53" s="33"/>
    </row>
    <row r="54" s="1" customFormat="1" ht="22.8" customHeight="1">
      <c r="B54" s="33"/>
      <c r="C54" s="27" t="s">
        <v>25</v>
      </c>
      <c r="F54" s="15" t="str">
        <f>E15</f>
        <v>Město Plánice</v>
      </c>
      <c r="I54" s="107" t="s">
        <v>32</v>
      </c>
      <c r="J54" s="31" t="str">
        <f>E21</f>
        <v>INGVAMA inženýrská a projektová spol. s r.o.</v>
      </c>
      <c r="L54" s="33"/>
    </row>
    <row r="55" s="1" customFormat="1" ht="12.6" customHeight="1">
      <c r="B55" s="33"/>
      <c r="C55" s="27" t="s">
        <v>30</v>
      </c>
      <c r="F55" s="15" t="str">
        <f>IF(E18="","",E18)</f>
        <v>Vyplň údaj</v>
      </c>
      <c r="I55" s="107" t="s">
        <v>36</v>
      </c>
      <c r="J55" s="31" t="str">
        <f>E24</f>
        <v xml:space="preserve"> </v>
      </c>
      <c r="L55" s="33"/>
    </row>
    <row r="56" s="1" customFormat="1" ht="10.32" customHeight="1">
      <c r="B56" s="33"/>
      <c r="I56" s="106"/>
      <c r="L56" s="33"/>
    </row>
    <row r="57" s="1" customFormat="1" ht="29.28" customHeight="1">
      <c r="B57" s="33"/>
      <c r="C57" s="124" t="s">
        <v>104</v>
      </c>
      <c r="D57" s="115"/>
      <c r="E57" s="115"/>
      <c r="F57" s="115"/>
      <c r="G57" s="115"/>
      <c r="H57" s="115"/>
      <c r="I57" s="125"/>
      <c r="J57" s="126" t="s">
        <v>105</v>
      </c>
      <c r="K57" s="115"/>
      <c r="L57" s="33"/>
    </row>
    <row r="58" s="1" customFormat="1" ht="10.32" customHeight="1">
      <c r="B58" s="33"/>
      <c r="I58" s="106"/>
      <c r="L58" s="33"/>
    </row>
    <row r="59" s="1" customFormat="1" ht="22.8" customHeight="1">
      <c r="B59" s="33"/>
      <c r="C59" s="127" t="s">
        <v>72</v>
      </c>
      <c r="I59" s="106"/>
      <c r="J59" s="79">
        <f>J91</f>
        <v>0</v>
      </c>
      <c r="L59" s="33"/>
      <c r="AU59" s="15" t="s">
        <v>106</v>
      </c>
    </row>
    <row r="60" s="7" customFormat="1" ht="24.96" customHeight="1">
      <c r="B60" s="128"/>
      <c r="D60" s="129" t="s">
        <v>107</v>
      </c>
      <c r="E60" s="130"/>
      <c r="F60" s="130"/>
      <c r="G60" s="130"/>
      <c r="H60" s="130"/>
      <c r="I60" s="131"/>
      <c r="J60" s="132">
        <f>J92</f>
        <v>0</v>
      </c>
      <c r="L60" s="128"/>
    </row>
    <row r="61" s="8" customFormat="1" ht="19.92" customHeight="1">
      <c r="B61" s="133"/>
      <c r="D61" s="134" t="s">
        <v>108</v>
      </c>
      <c r="E61" s="135"/>
      <c r="F61" s="135"/>
      <c r="G61" s="135"/>
      <c r="H61" s="135"/>
      <c r="I61" s="136"/>
      <c r="J61" s="137">
        <f>J93</f>
        <v>0</v>
      </c>
      <c r="L61" s="133"/>
    </row>
    <row r="62" s="8" customFormat="1" ht="19.92" customHeight="1">
      <c r="B62" s="133"/>
      <c r="D62" s="134" t="s">
        <v>1053</v>
      </c>
      <c r="E62" s="135"/>
      <c r="F62" s="135"/>
      <c r="G62" s="135"/>
      <c r="H62" s="135"/>
      <c r="I62" s="136"/>
      <c r="J62" s="137">
        <f>J216</f>
        <v>0</v>
      </c>
      <c r="L62" s="133"/>
    </row>
    <row r="63" s="8" customFormat="1" ht="19.92" customHeight="1">
      <c r="B63" s="133"/>
      <c r="D63" s="134" t="s">
        <v>110</v>
      </c>
      <c r="E63" s="135"/>
      <c r="F63" s="135"/>
      <c r="G63" s="135"/>
      <c r="H63" s="135"/>
      <c r="I63" s="136"/>
      <c r="J63" s="137">
        <f>J223</f>
        <v>0</v>
      </c>
      <c r="L63" s="133"/>
    </row>
    <row r="64" s="8" customFormat="1" ht="19.92" customHeight="1">
      <c r="B64" s="133"/>
      <c r="D64" s="134" t="s">
        <v>111</v>
      </c>
      <c r="E64" s="135"/>
      <c r="F64" s="135"/>
      <c r="G64" s="135"/>
      <c r="H64" s="135"/>
      <c r="I64" s="136"/>
      <c r="J64" s="137">
        <f>J233</f>
        <v>0</v>
      </c>
      <c r="L64" s="133"/>
    </row>
    <row r="65" s="8" customFormat="1" ht="19.92" customHeight="1">
      <c r="B65" s="133"/>
      <c r="D65" s="134" t="s">
        <v>1054</v>
      </c>
      <c r="E65" s="135"/>
      <c r="F65" s="135"/>
      <c r="G65" s="135"/>
      <c r="H65" s="135"/>
      <c r="I65" s="136"/>
      <c r="J65" s="137">
        <f>J255</f>
        <v>0</v>
      </c>
      <c r="L65" s="133"/>
    </row>
    <row r="66" s="8" customFormat="1" ht="19.92" customHeight="1">
      <c r="B66" s="133"/>
      <c r="D66" s="134" t="s">
        <v>112</v>
      </c>
      <c r="E66" s="135"/>
      <c r="F66" s="135"/>
      <c r="G66" s="135"/>
      <c r="H66" s="135"/>
      <c r="I66" s="136"/>
      <c r="J66" s="137">
        <f>J260</f>
        <v>0</v>
      </c>
      <c r="L66" s="133"/>
    </row>
    <row r="67" s="8" customFormat="1" ht="19.92" customHeight="1">
      <c r="B67" s="133"/>
      <c r="D67" s="134" t="s">
        <v>113</v>
      </c>
      <c r="E67" s="135"/>
      <c r="F67" s="135"/>
      <c r="G67" s="135"/>
      <c r="H67" s="135"/>
      <c r="I67" s="136"/>
      <c r="J67" s="137">
        <f>J273</f>
        <v>0</v>
      </c>
      <c r="L67" s="133"/>
    </row>
    <row r="68" s="8" customFormat="1" ht="19.92" customHeight="1">
      <c r="B68" s="133"/>
      <c r="D68" s="134" t="s">
        <v>114</v>
      </c>
      <c r="E68" s="135"/>
      <c r="F68" s="135"/>
      <c r="G68" s="135"/>
      <c r="H68" s="135"/>
      <c r="I68" s="136"/>
      <c r="J68" s="137">
        <f>J283</f>
        <v>0</v>
      </c>
      <c r="L68" s="133"/>
    </row>
    <row r="69" s="8" customFormat="1" ht="19.92" customHeight="1">
      <c r="B69" s="133"/>
      <c r="D69" s="134" t="s">
        <v>115</v>
      </c>
      <c r="E69" s="135"/>
      <c r="F69" s="135"/>
      <c r="G69" s="135"/>
      <c r="H69" s="135"/>
      <c r="I69" s="136"/>
      <c r="J69" s="137">
        <f>J304</f>
        <v>0</v>
      </c>
      <c r="L69" s="133"/>
    </row>
    <row r="70" s="7" customFormat="1" ht="24.96" customHeight="1">
      <c r="B70" s="128"/>
      <c r="D70" s="129" t="s">
        <v>1055</v>
      </c>
      <c r="E70" s="130"/>
      <c r="F70" s="130"/>
      <c r="G70" s="130"/>
      <c r="H70" s="130"/>
      <c r="I70" s="131"/>
      <c r="J70" s="132">
        <f>J308</f>
        <v>0</v>
      </c>
      <c r="L70" s="128"/>
    </row>
    <row r="71" s="8" customFormat="1" ht="19.92" customHeight="1">
      <c r="B71" s="133"/>
      <c r="D71" s="134" t="s">
        <v>1056</v>
      </c>
      <c r="E71" s="135"/>
      <c r="F71" s="135"/>
      <c r="G71" s="135"/>
      <c r="H71" s="135"/>
      <c r="I71" s="136"/>
      <c r="J71" s="137">
        <f>J309</f>
        <v>0</v>
      </c>
      <c r="L71" s="133"/>
    </row>
    <row r="72" s="1" customFormat="1" ht="21.84" customHeight="1">
      <c r="B72" s="33"/>
      <c r="I72" s="106"/>
      <c r="L72" s="33"/>
    </row>
    <row r="73" s="1" customFormat="1" ht="6.96" customHeight="1">
      <c r="B73" s="48"/>
      <c r="C73" s="49"/>
      <c r="D73" s="49"/>
      <c r="E73" s="49"/>
      <c r="F73" s="49"/>
      <c r="G73" s="49"/>
      <c r="H73" s="49"/>
      <c r="I73" s="122"/>
      <c r="J73" s="49"/>
      <c r="K73" s="49"/>
      <c r="L73" s="33"/>
    </row>
    <row r="77" s="1" customFormat="1" ht="6.96" customHeight="1">
      <c r="B77" s="50"/>
      <c r="C77" s="51"/>
      <c r="D77" s="51"/>
      <c r="E77" s="51"/>
      <c r="F77" s="51"/>
      <c r="G77" s="51"/>
      <c r="H77" s="51"/>
      <c r="I77" s="123"/>
      <c r="J77" s="51"/>
      <c r="K77" s="51"/>
      <c r="L77" s="33"/>
    </row>
    <row r="78" s="1" customFormat="1" ht="24.96" customHeight="1">
      <c r="B78" s="33"/>
      <c r="C78" s="19" t="s">
        <v>116</v>
      </c>
      <c r="I78" s="106"/>
      <c r="L78" s="33"/>
    </row>
    <row r="79" s="1" customFormat="1" ht="6.96" customHeight="1">
      <c r="B79" s="33"/>
      <c r="I79" s="106"/>
      <c r="L79" s="33"/>
    </row>
    <row r="80" s="1" customFormat="1" ht="12" customHeight="1">
      <c r="B80" s="33"/>
      <c r="C80" s="27" t="s">
        <v>17</v>
      </c>
      <c r="I80" s="106"/>
      <c r="L80" s="33"/>
    </row>
    <row r="81" s="1" customFormat="1" ht="14.4" customHeight="1">
      <c r="B81" s="33"/>
      <c r="E81" s="105" t="str">
        <f>E7</f>
        <v>Obnova a dostavba kanalizace Plánice - Klatovská, Kostelní</v>
      </c>
      <c r="F81" s="27"/>
      <c r="G81" s="27"/>
      <c r="H81" s="27"/>
      <c r="I81" s="106"/>
      <c r="L81" s="33"/>
    </row>
    <row r="82" s="1" customFormat="1" ht="12" customHeight="1">
      <c r="B82" s="33"/>
      <c r="C82" s="27" t="s">
        <v>101</v>
      </c>
      <c r="I82" s="106"/>
      <c r="L82" s="33"/>
    </row>
    <row r="83" s="1" customFormat="1" ht="14.4" customHeight="1">
      <c r="B83" s="33"/>
      <c r="E83" s="54" t="str">
        <f>E9</f>
        <v>SO 302 - Odlehčovací komora</v>
      </c>
      <c r="F83" s="1"/>
      <c r="G83" s="1"/>
      <c r="H83" s="1"/>
      <c r="I83" s="106"/>
      <c r="L83" s="33"/>
    </row>
    <row r="84" s="1" customFormat="1" ht="6.96" customHeight="1">
      <c r="B84" s="33"/>
      <c r="I84" s="106"/>
      <c r="L84" s="33"/>
    </row>
    <row r="85" s="1" customFormat="1" ht="12" customHeight="1">
      <c r="B85" s="33"/>
      <c r="C85" s="27" t="s">
        <v>21</v>
      </c>
      <c r="F85" s="15" t="str">
        <f>F12</f>
        <v>Plánice</v>
      </c>
      <c r="I85" s="107" t="s">
        <v>23</v>
      </c>
      <c r="J85" s="56" t="str">
        <f>IF(J12="","",J12)</f>
        <v>29. 10. 2018</v>
      </c>
      <c r="L85" s="33"/>
    </row>
    <row r="86" s="1" customFormat="1" ht="6.96" customHeight="1">
      <c r="B86" s="33"/>
      <c r="I86" s="106"/>
      <c r="L86" s="33"/>
    </row>
    <row r="87" s="1" customFormat="1" ht="22.8" customHeight="1">
      <c r="B87" s="33"/>
      <c r="C87" s="27" t="s">
        <v>25</v>
      </c>
      <c r="F87" s="15" t="str">
        <f>E15</f>
        <v>Město Plánice</v>
      </c>
      <c r="I87" s="107" t="s">
        <v>32</v>
      </c>
      <c r="J87" s="31" t="str">
        <f>E21</f>
        <v>INGVAMA inženýrská a projektová spol. s r.o.</v>
      </c>
      <c r="L87" s="33"/>
    </row>
    <row r="88" s="1" customFormat="1" ht="12.6" customHeight="1">
      <c r="B88" s="33"/>
      <c r="C88" s="27" t="s">
        <v>30</v>
      </c>
      <c r="F88" s="15" t="str">
        <f>IF(E18="","",E18)</f>
        <v>Vyplň údaj</v>
      </c>
      <c r="I88" s="107" t="s">
        <v>36</v>
      </c>
      <c r="J88" s="31" t="str">
        <f>E24</f>
        <v xml:space="preserve"> </v>
      </c>
      <c r="L88" s="33"/>
    </row>
    <row r="89" s="1" customFormat="1" ht="10.32" customHeight="1">
      <c r="B89" s="33"/>
      <c r="I89" s="106"/>
      <c r="L89" s="33"/>
    </row>
    <row r="90" s="9" customFormat="1" ht="29.28" customHeight="1">
      <c r="B90" s="138"/>
      <c r="C90" s="139" t="s">
        <v>117</v>
      </c>
      <c r="D90" s="140" t="s">
        <v>59</v>
      </c>
      <c r="E90" s="140" t="s">
        <v>55</v>
      </c>
      <c r="F90" s="140" t="s">
        <v>56</v>
      </c>
      <c r="G90" s="140" t="s">
        <v>118</v>
      </c>
      <c r="H90" s="140" t="s">
        <v>119</v>
      </c>
      <c r="I90" s="141" t="s">
        <v>120</v>
      </c>
      <c r="J90" s="140" t="s">
        <v>105</v>
      </c>
      <c r="K90" s="142" t="s">
        <v>121</v>
      </c>
      <c r="L90" s="138"/>
      <c r="M90" s="71" t="s">
        <v>3</v>
      </c>
      <c r="N90" s="72" t="s">
        <v>44</v>
      </c>
      <c r="O90" s="72" t="s">
        <v>122</v>
      </c>
      <c r="P90" s="72" t="s">
        <v>123</v>
      </c>
      <c r="Q90" s="72" t="s">
        <v>124</v>
      </c>
      <c r="R90" s="72" t="s">
        <v>125</v>
      </c>
      <c r="S90" s="72" t="s">
        <v>126</v>
      </c>
      <c r="T90" s="73" t="s">
        <v>127</v>
      </c>
    </row>
    <row r="91" s="1" customFormat="1" ht="22.8" customHeight="1">
      <c r="B91" s="33"/>
      <c r="C91" s="76" t="s">
        <v>128</v>
      </c>
      <c r="I91" s="106"/>
      <c r="J91" s="143">
        <f>BK91</f>
        <v>0</v>
      </c>
      <c r="L91" s="33"/>
      <c r="M91" s="74"/>
      <c r="N91" s="59"/>
      <c r="O91" s="59"/>
      <c r="P91" s="144">
        <f>P92+P308</f>
        <v>0</v>
      </c>
      <c r="Q91" s="59"/>
      <c r="R91" s="144">
        <f>R92+R308</f>
        <v>13.084494639999997</v>
      </c>
      <c r="S91" s="59"/>
      <c r="T91" s="145">
        <f>T92+T308</f>
        <v>19.712249999999997</v>
      </c>
      <c r="AT91" s="15" t="s">
        <v>73</v>
      </c>
      <c r="AU91" s="15" t="s">
        <v>106</v>
      </c>
      <c r="BK91" s="146">
        <f>BK92+BK308</f>
        <v>0</v>
      </c>
    </row>
    <row r="92" s="10" customFormat="1" ht="25.92" customHeight="1">
      <c r="B92" s="147"/>
      <c r="D92" s="148" t="s">
        <v>73</v>
      </c>
      <c r="E92" s="149" t="s">
        <v>129</v>
      </c>
      <c r="F92" s="149" t="s">
        <v>130</v>
      </c>
      <c r="I92" s="150"/>
      <c r="J92" s="151">
        <f>BK92</f>
        <v>0</v>
      </c>
      <c r="L92" s="147"/>
      <c r="M92" s="152"/>
      <c r="N92" s="153"/>
      <c r="O92" s="153"/>
      <c r="P92" s="154">
        <f>P93+P216+P223+P233+P255+P260+P273+P283+P304</f>
        <v>0</v>
      </c>
      <c r="Q92" s="153"/>
      <c r="R92" s="154">
        <f>R93+R216+R223+R233+R255+R260+R273+R283+R304</f>
        <v>13.055244639999998</v>
      </c>
      <c r="S92" s="153"/>
      <c r="T92" s="155">
        <f>T93+T216+T223+T233+T255+T260+T273+T283+T304</f>
        <v>19.712249999999997</v>
      </c>
      <c r="AR92" s="148" t="s">
        <v>82</v>
      </c>
      <c r="AT92" s="156" t="s">
        <v>73</v>
      </c>
      <c r="AU92" s="156" t="s">
        <v>74</v>
      </c>
      <c r="AY92" s="148" t="s">
        <v>131</v>
      </c>
      <c r="BK92" s="157">
        <f>BK93+BK216+BK223+BK233+BK255+BK260+BK273+BK283+BK304</f>
        <v>0</v>
      </c>
    </row>
    <row r="93" s="10" customFormat="1" ht="22.8" customHeight="1">
      <c r="B93" s="147"/>
      <c r="D93" s="148" t="s">
        <v>73</v>
      </c>
      <c r="E93" s="158" t="s">
        <v>82</v>
      </c>
      <c r="F93" s="158" t="s">
        <v>132</v>
      </c>
      <c r="I93" s="150"/>
      <c r="J93" s="159">
        <f>BK93</f>
        <v>0</v>
      </c>
      <c r="L93" s="147"/>
      <c r="M93" s="152"/>
      <c r="N93" s="153"/>
      <c r="O93" s="153"/>
      <c r="P93" s="154">
        <f>SUM(P94:P215)</f>
        <v>0</v>
      </c>
      <c r="Q93" s="153"/>
      <c r="R93" s="154">
        <f>SUM(R94:R215)</f>
        <v>0.049738640000000001</v>
      </c>
      <c r="S93" s="153"/>
      <c r="T93" s="155">
        <f>SUM(T94:T215)</f>
        <v>19.712249999999997</v>
      </c>
      <c r="AR93" s="148" t="s">
        <v>82</v>
      </c>
      <c r="AT93" s="156" t="s">
        <v>73</v>
      </c>
      <c r="AU93" s="156" t="s">
        <v>82</v>
      </c>
      <c r="AY93" s="148" t="s">
        <v>131</v>
      </c>
      <c r="BK93" s="157">
        <f>SUM(BK94:BK215)</f>
        <v>0</v>
      </c>
    </row>
    <row r="94" s="1" customFormat="1" ht="20.4" customHeight="1">
      <c r="B94" s="160"/>
      <c r="C94" s="161" t="s">
        <v>82</v>
      </c>
      <c r="D94" s="161" t="s">
        <v>133</v>
      </c>
      <c r="E94" s="162" t="s">
        <v>134</v>
      </c>
      <c r="F94" s="163" t="s">
        <v>135</v>
      </c>
      <c r="G94" s="164" t="s">
        <v>136</v>
      </c>
      <c r="H94" s="165">
        <v>15.210000000000001</v>
      </c>
      <c r="I94" s="166"/>
      <c r="J94" s="167">
        <f>ROUND(I94*H94,2)</f>
        <v>0</v>
      </c>
      <c r="K94" s="163" t="s">
        <v>137</v>
      </c>
      <c r="L94" s="33"/>
      <c r="M94" s="168" t="s">
        <v>3</v>
      </c>
      <c r="N94" s="169" t="s">
        <v>45</v>
      </c>
      <c r="O94" s="63"/>
      <c r="P94" s="170">
        <f>O94*H94</f>
        <v>0</v>
      </c>
      <c r="Q94" s="170">
        <v>0</v>
      </c>
      <c r="R94" s="170">
        <f>Q94*H94</f>
        <v>0</v>
      </c>
      <c r="S94" s="170">
        <v>0.41699999999999998</v>
      </c>
      <c r="T94" s="171">
        <f>S94*H94</f>
        <v>6.3425700000000003</v>
      </c>
      <c r="AR94" s="15" t="s">
        <v>138</v>
      </c>
      <c r="AT94" s="15" t="s">
        <v>133</v>
      </c>
      <c r="AU94" s="15" t="s">
        <v>84</v>
      </c>
      <c r="AY94" s="15" t="s">
        <v>131</v>
      </c>
      <c r="BE94" s="172">
        <f>IF(N94="základní",J94,0)</f>
        <v>0</v>
      </c>
      <c r="BF94" s="172">
        <f>IF(N94="snížená",J94,0)</f>
        <v>0</v>
      </c>
      <c r="BG94" s="172">
        <f>IF(N94="zákl. přenesená",J94,0)</f>
        <v>0</v>
      </c>
      <c r="BH94" s="172">
        <f>IF(N94="sníž. přenesená",J94,0)</f>
        <v>0</v>
      </c>
      <c r="BI94" s="172">
        <f>IF(N94="nulová",J94,0)</f>
        <v>0</v>
      </c>
      <c r="BJ94" s="15" t="s">
        <v>82</v>
      </c>
      <c r="BK94" s="172">
        <f>ROUND(I94*H94,2)</f>
        <v>0</v>
      </c>
      <c r="BL94" s="15" t="s">
        <v>138</v>
      </c>
      <c r="BM94" s="15" t="s">
        <v>1057</v>
      </c>
    </row>
    <row r="95" s="1" customFormat="1">
      <c r="B95" s="33"/>
      <c r="D95" s="173" t="s">
        <v>140</v>
      </c>
      <c r="F95" s="174" t="s">
        <v>141</v>
      </c>
      <c r="I95" s="106"/>
      <c r="L95" s="33"/>
      <c r="M95" s="175"/>
      <c r="N95" s="63"/>
      <c r="O95" s="63"/>
      <c r="P95" s="63"/>
      <c r="Q95" s="63"/>
      <c r="R95" s="63"/>
      <c r="S95" s="63"/>
      <c r="T95" s="64"/>
      <c r="AT95" s="15" t="s">
        <v>140</v>
      </c>
      <c r="AU95" s="15" t="s">
        <v>84</v>
      </c>
    </row>
    <row r="96" s="1" customFormat="1">
      <c r="B96" s="33"/>
      <c r="D96" s="173" t="s">
        <v>142</v>
      </c>
      <c r="F96" s="176" t="s">
        <v>143</v>
      </c>
      <c r="I96" s="106"/>
      <c r="L96" s="33"/>
      <c r="M96" s="175"/>
      <c r="N96" s="63"/>
      <c r="O96" s="63"/>
      <c r="P96" s="63"/>
      <c r="Q96" s="63"/>
      <c r="R96" s="63"/>
      <c r="S96" s="63"/>
      <c r="T96" s="64"/>
      <c r="AT96" s="15" t="s">
        <v>142</v>
      </c>
      <c r="AU96" s="15" t="s">
        <v>84</v>
      </c>
    </row>
    <row r="97" s="11" customFormat="1">
      <c r="B97" s="177"/>
      <c r="D97" s="173" t="s">
        <v>144</v>
      </c>
      <c r="E97" s="178" t="s">
        <v>3</v>
      </c>
      <c r="F97" s="179" t="s">
        <v>1058</v>
      </c>
      <c r="H97" s="180">
        <v>15.210000000000001</v>
      </c>
      <c r="I97" s="181"/>
      <c r="L97" s="177"/>
      <c r="M97" s="182"/>
      <c r="N97" s="183"/>
      <c r="O97" s="183"/>
      <c r="P97" s="183"/>
      <c r="Q97" s="183"/>
      <c r="R97" s="183"/>
      <c r="S97" s="183"/>
      <c r="T97" s="184"/>
      <c r="AT97" s="178" t="s">
        <v>144</v>
      </c>
      <c r="AU97" s="178" t="s">
        <v>84</v>
      </c>
      <c r="AV97" s="11" t="s">
        <v>84</v>
      </c>
      <c r="AW97" s="11" t="s">
        <v>35</v>
      </c>
      <c r="AX97" s="11" t="s">
        <v>82</v>
      </c>
      <c r="AY97" s="178" t="s">
        <v>131</v>
      </c>
    </row>
    <row r="98" s="1" customFormat="1" ht="20.4" customHeight="1">
      <c r="B98" s="160"/>
      <c r="C98" s="161" t="s">
        <v>84</v>
      </c>
      <c r="D98" s="161" t="s">
        <v>133</v>
      </c>
      <c r="E98" s="162" t="s">
        <v>146</v>
      </c>
      <c r="F98" s="163" t="s">
        <v>147</v>
      </c>
      <c r="G98" s="164" t="s">
        <v>136</v>
      </c>
      <c r="H98" s="165">
        <v>10.890000000000001</v>
      </c>
      <c r="I98" s="166"/>
      <c r="J98" s="167">
        <f>ROUND(I98*H98,2)</f>
        <v>0</v>
      </c>
      <c r="K98" s="163" t="s">
        <v>137</v>
      </c>
      <c r="L98" s="33"/>
      <c r="M98" s="168" t="s">
        <v>3</v>
      </c>
      <c r="N98" s="169" t="s">
        <v>45</v>
      </c>
      <c r="O98" s="63"/>
      <c r="P98" s="170">
        <f>O98*H98</f>
        <v>0</v>
      </c>
      <c r="Q98" s="170">
        <v>0</v>
      </c>
      <c r="R98" s="170">
        <f>Q98*H98</f>
        <v>0</v>
      </c>
      <c r="S98" s="170">
        <v>0.28999999999999998</v>
      </c>
      <c r="T98" s="171">
        <f>S98*H98</f>
        <v>3.1581000000000001</v>
      </c>
      <c r="AR98" s="15" t="s">
        <v>138</v>
      </c>
      <c r="AT98" s="15" t="s">
        <v>133</v>
      </c>
      <c r="AU98" s="15" t="s">
        <v>84</v>
      </c>
      <c r="AY98" s="15" t="s">
        <v>131</v>
      </c>
      <c r="BE98" s="172">
        <f>IF(N98="základní",J98,0)</f>
        <v>0</v>
      </c>
      <c r="BF98" s="172">
        <f>IF(N98="snížená",J98,0)</f>
        <v>0</v>
      </c>
      <c r="BG98" s="172">
        <f>IF(N98="zákl. přenesená",J98,0)</f>
        <v>0</v>
      </c>
      <c r="BH98" s="172">
        <f>IF(N98="sníž. přenesená",J98,0)</f>
        <v>0</v>
      </c>
      <c r="BI98" s="172">
        <f>IF(N98="nulová",J98,0)</f>
        <v>0</v>
      </c>
      <c r="BJ98" s="15" t="s">
        <v>82</v>
      </c>
      <c r="BK98" s="172">
        <f>ROUND(I98*H98,2)</f>
        <v>0</v>
      </c>
      <c r="BL98" s="15" t="s">
        <v>138</v>
      </c>
      <c r="BM98" s="15" t="s">
        <v>1059</v>
      </c>
    </row>
    <row r="99" s="1" customFormat="1">
      <c r="B99" s="33"/>
      <c r="D99" s="173" t="s">
        <v>140</v>
      </c>
      <c r="F99" s="174" t="s">
        <v>149</v>
      </c>
      <c r="I99" s="106"/>
      <c r="L99" s="33"/>
      <c r="M99" s="175"/>
      <c r="N99" s="63"/>
      <c r="O99" s="63"/>
      <c r="P99" s="63"/>
      <c r="Q99" s="63"/>
      <c r="R99" s="63"/>
      <c r="S99" s="63"/>
      <c r="T99" s="64"/>
      <c r="AT99" s="15" t="s">
        <v>140</v>
      </c>
      <c r="AU99" s="15" t="s">
        <v>84</v>
      </c>
    </row>
    <row r="100" s="1" customFormat="1">
      <c r="B100" s="33"/>
      <c r="D100" s="173" t="s">
        <v>142</v>
      </c>
      <c r="F100" s="176" t="s">
        <v>150</v>
      </c>
      <c r="I100" s="106"/>
      <c r="L100" s="33"/>
      <c r="M100" s="175"/>
      <c r="N100" s="63"/>
      <c r="O100" s="63"/>
      <c r="P100" s="63"/>
      <c r="Q100" s="63"/>
      <c r="R100" s="63"/>
      <c r="S100" s="63"/>
      <c r="T100" s="64"/>
      <c r="AT100" s="15" t="s">
        <v>142</v>
      </c>
      <c r="AU100" s="15" t="s">
        <v>84</v>
      </c>
    </row>
    <row r="101" s="11" customFormat="1">
      <c r="B101" s="177"/>
      <c r="D101" s="173" t="s">
        <v>144</v>
      </c>
      <c r="E101" s="178" t="s">
        <v>3</v>
      </c>
      <c r="F101" s="179" t="s">
        <v>1060</v>
      </c>
      <c r="H101" s="180">
        <v>10.890000000000001</v>
      </c>
      <c r="I101" s="181"/>
      <c r="L101" s="177"/>
      <c r="M101" s="182"/>
      <c r="N101" s="183"/>
      <c r="O101" s="183"/>
      <c r="P101" s="183"/>
      <c r="Q101" s="183"/>
      <c r="R101" s="183"/>
      <c r="S101" s="183"/>
      <c r="T101" s="184"/>
      <c r="AT101" s="178" t="s">
        <v>144</v>
      </c>
      <c r="AU101" s="178" t="s">
        <v>84</v>
      </c>
      <c r="AV101" s="11" t="s">
        <v>84</v>
      </c>
      <c r="AW101" s="11" t="s">
        <v>35</v>
      </c>
      <c r="AX101" s="11" t="s">
        <v>82</v>
      </c>
      <c r="AY101" s="178" t="s">
        <v>131</v>
      </c>
    </row>
    <row r="102" s="1" customFormat="1" ht="20.4" customHeight="1">
      <c r="B102" s="160"/>
      <c r="C102" s="161" t="s">
        <v>152</v>
      </c>
      <c r="D102" s="161" t="s">
        <v>133</v>
      </c>
      <c r="E102" s="162" t="s">
        <v>153</v>
      </c>
      <c r="F102" s="163" t="s">
        <v>154</v>
      </c>
      <c r="G102" s="164" t="s">
        <v>136</v>
      </c>
      <c r="H102" s="165">
        <v>7.29</v>
      </c>
      <c r="I102" s="166"/>
      <c r="J102" s="167">
        <f>ROUND(I102*H102,2)</f>
        <v>0</v>
      </c>
      <c r="K102" s="163" t="s">
        <v>137</v>
      </c>
      <c r="L102" s="33"/>
      <c r="M102" s="168" t="s">
        <v>3</v>
      </c>
      <c r="N102" s="169" t="s">
        <v>45</v>
      </c>
      <c r="O102" s="63"/>
      <c r="P102" s="170">
        <f>O102*H102</f>
        <v>0</v>
      </c>
      <c r="Q102" s="170">
        <v>0</v>
      </c>
      <c r="R102" s="170">
        <f>Q102*H102</f>
        <v>0</v>
      </c>
      <c r="S102" s="170">
        <v>0.44</v>
      </c>
      <c r="T102" s="171">
        <f>S102*H102</f>
        <v>3.2076000000000002</v>
      </c>
      <c r="AR102" s="15" t="s">
        <v>138</v>
      </c>
      <c r="AT102" s="15" t="s">
        <v>133</v>
      </c>
      <c r="AU102" s="15" t="s">
        <v>84</v>
      </c>
      <c r="AY102" s="15" t="s">
        <v>131</v>
      </c>
      <c r="BE102" s="172">
        <f>IF(N102="základní",J102,0)</f>
        <v>0</v>
      </c>
      <c r="BF102" s="172">
        <f>IF(N102="snížená",J102,0)</f>
        <v>0</v>
      </c>
      <c r="BG102" s="172">
        <f>IF(N102="zákl. přenesená",J102,0)</f>
        <v>0</v>
      </c>
      <c r="BH102" s="172">
        <f>IF(N102="sníž. přenesená",J102,0)</f>
        <v>0</v>
      </c>
      <c r="BI102" s="172">
        <f>IF(N102="nulová",J102,0)</f>
        <v>0</v>
      </c>
      <c r="BJ102" s="15" t="s">
        <v>82</v>
      </c>
      <c r="BK102" s="172">
        <f>ROUND(I102*H102,2)</f>
        <v>0</v>
      </c>
      <c r="BL102" s="15" t="s">
        <v>138</v>
      </c>
      <c r="BM102" s="15" t="s">
        <v>1061</v>
      </c>
    </row>
    <row r="103" s="1" customFormat="1">
      <c r="B103" s="33"/>
      <c r="D103" s="173" t="s">
        <v>140</v>
      </c>
      <c r="F103" s="174" t="s">
        <v>156</v>
      </c>
      <c r="I103" s="106"/>
      <c r="L103" s="33"/>
      <c r="M103" s="175"/>
      <c r="N103" s="63"/>
      <c r="O103" s="63"/>
      <c r="P103" s="63"/>
      <c r="Q103" s="63"/>
      <c r="R103" s="63"/>
      <c r="S103" s="63"/>
      <c r="T103" s="64"/>
      <c r="AT103" s="15" t="s">
        <v>140</v>
      </c>
      <c r="AU103" s="15" t="s">
        <v>84</v>
      </c>
    </row>
    <row r="104" s="1" customFormat="1">
      <c r="B104" s="33"/>
      <c r="D104" s="173" t="s">
        <v>142</v>
      </c>
      <c r="F104" s="176" t="s">
        <v>150</v>
      </c>
      <c r="I104" s="106"/>
      <c r="L104" s="33"/>
      <c r="M104" s="175"/>
      <c r="N104" s="63"/>
      <c r="O104" s="63"/>
      <c r="P104" s="63"/>
      <c r="Q104" s="63"/>
      <c r="R104" s="63"/>
      <c r="S104" s="63"/>
      <c r="T104" s="64"/>
      <c r="AT104" s="15" t="s">
        <v>142</v>
      </c>
      <c r="AU104" s="15" t="s">
        <v>84</v>
      </c>
    </row>
    <row r="105" s="11" customFormat="1">
      <c r="B105" s="177"/>
      <c r="D105" s="173" t="s">
        <v>144</v>
      </c>
      <c r="E105" s="178" t="s">
        <v>3</v>
      </c>
      <c r="F105" s="179" t="s">
        <v>1062</v>
      </c>
      <c r="H105" s="180">
        <v>7.29</v>
      </c>
      <c r="I105" s="181"/>
      <c r="L105" s="177"/>
      <c r="M105" s="182"/>
      <c r="N105" s="183"/>
      <c r="O105" s="183"/>
      <c r="P105" s="183"/>
      <c r="Q105" s="183"/>
      <c r="R105" s="183"/>
      <c r="S105" s="183"/>
      <c r="T105" s="184"/>
      <c r="AT105" s="178" t="s">
        <v>144</v>
      </c>
      <c r="AU105" s="178" t="s">
        <v>84</v>
      </c>
      <c r="AV105" s="11" t="s">
        <v>84</v>
      </c>
      <c r="AW105" s="11" t="s">
        <v>35</v>
      </c>
      <c r="AX105" s="11" t="s">
        <v>82</v>
      </c>
      <c r="AY105" s="178" t="s">
        <v>131</v>
      </c>
    </row>
    <row r="106" s="1" customFormat="1" ht="20.4" customHeight="1">
      <c r="B106" s="160"/>
      <c r="C106" s="161" t="s">
        <v>138</v>
      </c>
      <c r="D106" s="161" t="s">
        <v>133</v>
      </c>
      <c r="E106" s="162" t="s">
        <v>158</v>
      </c>
      <c r="F106" s="163" t="s">
        <v>159</v>
      </c>
      <c r="G106" s="164" t="s">
        <v>136</v>
      </c>
      <c r="H106" s="165">
        <v>26.010000000000002</v>
      </c>
      <c r="I106" s="166"/>
      <c r="J106" s="167">
        <f>ROUND(I106*H106,2)</f>
        <v>0</v>
      </c>
      <c r="K106" s="163" t="s">
        <v>137</v>
      </c>
      <c r="L106" s="33"/>
      <c r="M106" s="168" t="s">
        <v>3</v>
      </c>
      <c r="N106" s="169" t="s">
        <v>45</v>
      </c>
      <c r="O106" s="63"/>
      <c r="P106" s="170">
        <f>O106*H106</f>
        <v>0</v>
      </c>
      <c r="Q106" s="170">
        <v>0</v>
      </c>
      <c r="R106" s="170">
        <f>Q106*H106</f>
        <v>0</v>
      </c>
      <c r="S106" s="170">
        <v>0.098000000000000004</v>
      </c>
      <c r="T106" s="171">
        <f>S106*H106</f>
        <v>2.5489800000000002</v>
      </c>
      <c r="AR106" s="15" t="s">
        <v>138</v>
      </c>
      <c r="AT106" s="15" t="s">
        <v>133</v>
      </c>
      <c r="AU106" s="15" t="s">
        <v>84</v>
      </c>
      <c r="AY106" s="15" t="s">
        <v>131</v>
      </c>
      <c r="BE106" s="172">
        <f>IF(N106="základní",J106,0)</f>
        <v>0</v>
      </c>
      <c r="BF106" s="172">
        <f>IF(N106="snížená",J106,0)</f>
        <v>0</v>
      </c>
      <c r="BG106" s="172">
        <f>IF(N106="zákl. přenesená",J106,0)</f>
        <v>0</v>
      </c>
      <c r="BH106" s="172">
        <f>IF(N106="sníž. přenesená",J106,0)</f>
        <v>0</v>
      </c>
      <c r="BI106" s="172">
        <f>IF(N106="nulová",J106,0)</f>
        <v>0</v>
      </c>
      <c r="BJ106" s="15" t="s">
        <v>82</v>
      </c>
      <c r="BK106" s="172">
        <f>ROUND(I106*H106,2)</f>
        <v>0</v>
      </c>
      <c r="BL106" s="15" t="s">
        <v>138</v>
      </c>
      <c r="BM106" s="15" t="s">
        <v>1063</v>
      </c>
    </row>
    <row r="107" s="1" customFormat="1">
      <c r="B107" s="33"/>
      <c r="D107" s="173" t="s">
        <v>140</v>
      </c>
      <c r="F107" s="174" t="s">
        <v>161</v>
      </c>
      <c r="I107" s="106"/>
      <c r="L107" s="33"/>
      <c r="M107" s="175"/>
      <c r="N107" s="63"/>
      <c r="O107" s="63"/>
      <c r="P107" s="63"/>
      <c r="Q107" s="63"/>
      <c r="R107" s="63"/>
      <c r="S107" s="63"/>
      <c r="T107" s="64"/>
      <c r="AT107" s="15" t="s">
        <v>140</v>
      </c>
      <c r="AU107" s="15" t="s">
        <v>84</v>
      </c>
    </row>
    <row r="108" s="1" customFormat="1">
      <c r="B108" s="33"/>
      <c r="D108" s="173" t="s">
        <v>142</v>
      </c>
      <c r="F108" s="176" t="s">
        <v>150</v>
      </c>
      <c r="I108" s="106"/>
      <c r="L108" s="33"/>
      <c r="M108" s="175"/>
      <c r="N108" s="63"/>
      <c r="O108" s="63"/>
      <c r="P108" s="63"/>
      <c r="Q108" s="63"/>
      <c r="R108" s="63"/>
      <c r="S108" s="63"/>
      <c r="T108" s="64"/>
      <c r="AT108" s="15" t="s">
        <v>142</v>
      </c>
      <c r="AU108" s="15" t="s">
        <v>84</v>
      </c>
    </row>
    <row r="109" s="11" customFormat="1">
      <c r="B109" s="177"/>
      <c r="D109" s="173" t="s">
        <v>144</v>
      </c>
      <c r="E109" s="178" t="s">
        <v>3</v>
      </c>
      <c r="F109" s="179" t="s">
        <v>1064</v>
      </c>
      <c r="H109" s="180">
        <v>26.010000000000002</v>
      </c>
      <c r="I109" s="181"/>
      <c r="L109" s="177"/>
      <c r="M109" s="182"/>
      <c r="N109" s="183"/>
      <c r="O109" s="183"/>
      <c r="P109" s="183"/>
      <c r="Q109" s="183"/>
      <c r="R109" s="183"/>
      <c r="S109" s="183"/>
      <c r="T109" s="184"/>
      <c r="AT109" s="178" t="s">
        <v>144</v>
      </c>
      <c r="AU109" s="178" t="s">
        <v>84</v>
      </c>
      <c r="AV109" s="11" t="s">
        <v>84</v>
      </c>
      <c r="AW109" s="11" t="s">
        <v>35</v>
      </c>
      <c r="AX109" s="11" t="s">
        <v>82</v>
      </c>
      <c r="AY109" s="178" t="s">
        <v>131</v>
      </c>
    </row>
    <row r="110" s="1" customFormat="1" ht="20.4" customHeight="1">
      <c r="B110" s="160"/>
      <c r="C110" s="161" t="s">
        <v>163</v>
      </c>
      <c r="D110" s="161" t="s">
        <v>133</v>
      </c>
      <c r="E110" s="162" t="s">
        <v>164</v>
      </c>
      <c r="F110" s="163" t="s">
        <v>165</v>
      </c>
      <c r="G110" s="164" t="s">
        <v>136</v>
      </c>
      <c r="H110" s="165">
        <v>20.25</v>
      </c>
      <c r="I110" s="166"/>
      <c r="J110" s="167">
        <f>ROUND(I110*H110,2)</f>
        <v>0</v>
      </c>
      <c r="K110" s="163" t="s">
        <v>137</v>
      </c>
      <c r="L110" s="33"/>
      <c r="M110" s="168" t="s">
        <v>3</v>
      </c>
      <c r="N110" s="169" t="s">
        <v>45</v>
      </c>
      <c r="O110" s="63"/>
      <c r="P110" s="170">
        <f>O110*H110</f>
        <v>0</v>
      </c>
      <c r="Q110" s="170">
        <v>0</v>
      </c>
      <c r="R110" s="170">
        <f>Q110*H110</f>
        <v>0</v>
      </c>
      <c r="S110" s="170">
        <v>0.22</v>
      </c>
      <c r="T110" s="171">
        <f>S110*H110</f>
        <v>4.4550000000000001</v>
      </c>
      <c r="AR110" s="15" t="s">
        <v>138</v>
      </c>
      <c r="AT110" s="15" t="s">
        <v>133</v>
      </c>
      <c r="AU110" s="15" t="s">
        <v>84</v>
      </c>
      <c r="AY110" s="15" t="s">
        <v>131</v>
      </c>
      <c r="BE110" s="172">
        <f>IF(N110="základní",J110,0)</f>
        <v>0</v>
      </c>
      <c r="BF110" s="172">
        <f>IF(N110="snížená",J110,0)</f>
        <v>0</v>
      </c>
      <c r="BG110" s="172">
        <f>IF(N110="zákl. přenesená",J110,0)</f>
        <v>0</v>
      </c>
      <c r="BH110" s="172">
        <f>IF(N110="sníž. přenesená",J110,0)</f>
        <v>0</v>
      </c>
      <c r="BI110" s="172">
        <f>IF(N110="nulová",J110,0)</f>
        <v>0</v>
      </c>
      <c r="BJ110" s="15" t="s">
        <v>82</v>
      </c>
      <c r="BK110" s="172">
        <f>ROUND(I110*H110,2)</f>
        <v>0</v>
      </c>
      <c r="BL110" s="15" t="s">
        <v>138</v>
      </c>
      <c r="BM110" s="15" t="s">
        <v>1065</v>
      </c>
    </row>
    <row r="111" s="1" customFormat="1">
      <c r="B111" s="33"/>
      <c r="D111" s="173" t="s">
        <v>140</v>
      </c>
      <c r="F111" s="174" t="s">
        <v>167</v>
      </c>
      <c r="I111" s="106"/>
      <c r="L111" s="33"/>
      <c r="M111" s="175"/>
      <c r="N111" s="63"/>
      <c r="O111" s="63"/>
      <c r="P111" s="63"/>
      <c r="Q111" s="63"/>
      <c r="R111" s="63"/>
      <c r="S111" s="63"/>
      <c r="T111" s="64"/>
      <c r="AT111" s="15" t="s">
        <v>140</v>
      </c>
      <c r="AU111" s="15" t="s">
        <v>84</v>
      </c>
    </row>
    <row r="112" s="1" customFormat="1">
      <c r="B112" s="33"/>
      <c r="D112" s="173" t="s">
        <v>142</v>
      </c>
      <c r="F112" s="176" t="s">
        <v>150</v>
      </c>
      <c r="I112" s="106"/>
      <c r="L112" s="33"/>
      <c r="M112" s="175"/>
      <c r="N112" s="63"/>
      <c r="O112" s="63"/>
      <c r="P112" s="63"/>
      <c r="Q112" s="63"/>
      <c r="R112" s="63"/>
      <c r="S112" s="63"/>
      <c r="T112" s="64"/>
      <c r="AT112" s="15" t="s">
        <v>142</v>
      </c>
      <c r="AU112" s="15" t="s">
        <v>84</v>
      </c>
    </row>
    <row r="113" s="11" customFormat="1">
      <c r="B113" s="177"/>
      <c r="D113" s="173" t="s">
        <v>144</v>
      </c>
      <c r="E113" s="178" t="s">
        <v>3</v>
      </c>
      <c r="F113" s="179" t="s">
        <v>1066</v>
      </c>
      <c r="H113" s="180">
        <v>20.25</v>
      </c>
      <c r="I113" s="181"/>
      <c r="L113" s="177"/>
      <c r="M113" s="182"/>
      <c r="N113" s="183"/>
      <c r="O113" s="183"/>
      <c r="P113" s="183"/>
      <c r="Q113" s="183"/>
      <c r="R113" s="183"/>
      <c r="S113" s="183"/>
      <c r="T113" s="184"/>
      <c r="AT113" s="178" t="s">
        <v>144</v>
      </c>
      <c r="AU113" s="178" t="s">
        <v>84</v>
      </c>
      <c r="AV113" s="11" t="s">
        <v>84</v>
      </c>
      <c r="AW113" s="11" t="s">
        <v>35</v>
      </c>
      <c r="AX113" s="11" t="s">
        <v>82</v>
      </c>
      <c r="AY113" s="178" t="s">
        <v>131</v>
      </c>
    </row>
    <row r="114" s="1" customFormat="1" ht="20.4" customHeight="1">
      <c r="B114" s="160"/>
      <c r="C114" s="161" t="s">
        <v>169</v>
      </c>
      <c r="D114" s="161" t="s">
        <v>133</v>
      </c>
      <c r="E114" s="162" t="s">
        <v>170</v>
      </c>
      <c r="F114" s="163" t="s">
        <v>171</v>
      </c>
      <c r="G114" s="164" t="s">
        <v>172</v>
      </c>
      <c r="H114" s="165">
        <v>40</v>
      </c>
      <c r="I114" s="166"/>
      <c r="J114" s="167">
        <f>ROUND(I114*H114,2)</f>
        <v>0</v>
      </c>
      <c r="K114" s="163" t="s">
        <v>137</v>
      </c>
      <c r="L114" s="33"/>
      <c r="M114" s="168" t="s">
        <v>3</v>
      </c>
      <c r="N114" s="169" t="s">
        <v>45</v>
      </c>
      <c r="O114" s="63"/>
      <c r="P114" s="170">
        <f>O114*H114</f>
        <v>0</v>
      </c>
      <c r="Q114" s="170">
        <v>0</v>
      </c>
      <c r="R114" s="170">
        <f>Q114*H114</f>
        <v>0</v>
      </c>
      <c r="S114" s="170">
        <v>0</v>
      </c>
      <c r="T114" s="171">
        <f>S114*H114</f>
        <v>0</v>
      </c>
      <c r="AR114" s="15" t="s">
        <v>138</v>
      </c>
      <c r="AT114" s="15" t="s">
        <v>133</v>
      </c>
      <c r="AU114" s="15" t="s">
        <v>84</v>
      </c>
      <c r="AY114" s="15" t="s">
        <v>131</v>
      </c>
      <c r="BE114" s="172">
        <f>IF(N114="základní",J114,0)</f>
        <v>0</v>
      </c>
      <c r="BF114" s="172">
        <f>IF(N114="snížená",J114,0)</f>
        <v>0</v>
      </c>
      <c r="BG114" s="172">
        <f>IF(N114="zákl. přenesená",J114,0)</f>
        <v>0</v>
      </c>
      <c r="BH114" s="172">
        <f>IF(N114="sníž. přenesená",J114,0)</f>
        <v>0</v>
      </c>
      <c r="BI114" s="172">
        <f>IF(N114="nulová",J114,0)</f>
        <v>0</v>
      </c>
      <c r="BJ114" s="15" t="s">
        <v>82</v>
      </c>
      <c r="BK114" s="172">
        <f>ROUND(I114*H114,2)</f>
        <v>0</v>
      </c>
      <c r="BL114" s="15" t="s">
        <v>138</v>
      </c>
      <c r="BM114" s="15" t="s">
        <v>1067</v>
      </c>
    </row>
    <row r="115" s="1" customFormat="1">
      <c r="B115" s="33"/>
      <c r="D115" s="173" t="s">
        <v>140</v>
      </c>
      <c r="F115" s="174" t="s">
        <v>174</v>
      </c>
      <c r="I115" s="106"/>
      <c r="L115" s="33"/>
      <c r="M115" s="175"/>
      <c r="N115" s="63"/>
      <c r="O115" s="63"/>
      <c r="P115" s="63"/>
      <c r="Q115" s="63"/>
      <c r="R115" s="63"/>
      <c r="S115" s="63"/>
      <c r="T115" s="64"/>
      <c r="AT115" s="15" t="s">
        <v>140</v>
      </c>
      <c r="AU115" s="15" t="s">
        <v>84</v>
      </c>
    </row>
    <row r="116" s="1" customFormat="1">
      <c r="B116" s="33"/>
      <c r="D116" s="173" t="s">
        <v>142</v>
      </c>
      <c r="F116" s="176" t="s">
        <v>175</v>
      </c>
      <c r="I116" s="106"/>
      <c r="L116" s="33"/>
      <c r="M116" s="175"/>
      <c r="N116" s="63"/>
      <c r="O116" s="63"/>
      <c r="P116" s="63"/>
      <c r="Q116" s="63"/>
      <c r="R116" s="63"/>
      <c r="S116" s="63"/>
      <c r="T116" s="64"/>
      <c r="AT116" s="15" t="s">
        <v>142</v>
      </c>
      <c r="AU116" s="15" t="s">
        <v>84</v>
      </c>
    </row>
    <row r="117" s="1" customFormat="1" ht="20.4" customHeight="1">
      <c r="B117" s="160"/>
      <c r="C117" s="161" t="s">
        <v>176</v>
      </c>
      <c r="D117" s="161" t="s">
        <v>133</v>
      </c>
      <c r="E117" s="162" t="s">
        <v>177</v>
      </c>
      <c r="F117" s="163" t="s">
        <v>178</v>
      </c>
      <c r="G117" s="164" t="s">
        <v>179</v>
      </c>
      <c r="H117" s="165">
        <v>5</v>
      </c>
      <c r="I117" s="166"/>
      <c r="J117" s="167">
        <f>ROUND(I117*H117,2)</f>
        <v>0</v>
      </c>
      <c r="K117" s="163" t="s">
        <v>137</v>
      </c>
      <c r="L117" s="33"/>
      <c r="M117" s="168" t="s">
        <v>3</v>
      </c>
      <c r="N117" s="169" t="s">
        <v>45</v>
      </c>
      <c r="O117" s="63"/>
      <c r="P117" s="170">
        <f>O117*H117</f>
        <v>0</v>
      </c>
      <c r="Q117" s="170">
        <v>0</v>
      </c>
      <c r="R117" s="170">
        <f>Q117*H117</f>
        <v>0</v>
      </c>
      <c r="S117" s="170">
        <v>0</v>
      </c>
      <c r="T117" s="171">
        <f>S117*H117</f>
        <v>0</v>
      </c>
      <c r="AR117" s="15" t="s">
        <v>138</v>
      </c>
      <c r="AT117" s="15" t="s">
        <v>133</v>
      </c>
      <c r="AU117" s="15" t="s">
        <v>84</v>
      </c>
      <c r="AY117" s="15" t="s">
        <v>131</v>
      </c>
      <c r="BE117" s="172">
        <f>IF(N117="základní",J117,0)</f>
        <v>0</v>
      </c>
      <c r="BF117" s="172">
        <f>IF(N117="snížená",J117,0)</f>
        <v>0</v>
      </c>
      <c r="BG117" s="172">
        <f>IF(N117="zákl. přenesená",J117,0)</f>
        <v>0</v>
      </c>
      <c r="BH117" s="172">
        <f>IF(N117="sníž. přenesená",J117,0)</f>
        <v>0</v>
      </c>
      <c r="BI117" s="172">
        <f>IF(N117="nulová",J117,0)</f>
        <v>0</v>
      </c>
      <c r="BJ117" s="15" t="s">
        <v>82</v>
      </c>
      <c r="BK117" s="172">
        <f>ROUND(I117*H117,2)</f>
        <v>0</v>
      </c>
      <c r="BL117" s="15" t="s">
        <v>138</v>
      </c>
      <c r="BM117" s="15" t="s">
        <v>1068</v>
      </c>
    </row>
    <row r="118" s="1" customFormat="1">
      <c r="B118" s="33"/>
      <c r="D118" s="173" t="s">
        <v>140</v>
      </c>
      <c r="F118" s="174" t="s">
        <v>181</v>
      </c>
      <c r="I118" s="106"/>
      <c r="L118" s="33"/>
      <c r="M118" s="175"/>
      <c r="N118" s="63"/>
      <c r="O118" s="63"/>
      <c r="P118" s="63"/>
      <c r="Q118" s="63"/>
      <c r="R118" s="63"/>
      <c r="S118" s="63"/>
      <c r="T118" s="64"/>
      <c r="AT118" s="15" t="s">
        <v>140</v>
      </c>
      <c r="AU118" s="15" t="s">
        <v>84</v>
      </c>
    </row>
    <row r="119" s="1" customFormat="1">
      <c r="B119" s="33"/>
      <c r="D119" s="173" t="s">
        <v>142</v>
      </c>
      <c r="F119" s="176" t="s">
        <v>182</v>
      </c>
      <c r="I119" s="106"/>
      <c r="L119" s="33"/>
      <c r="M119" s="175"/>
      <c r="N119" s="63"/>
      <c r="O119" s="63"/>
      <c r="P119" s="63"/>
      <c r="Q119" s="63"/>
      <c r="R119" s="63"/>
      <c r="S119" s="63"/>
      <c r="T119" s="64"/>
      <c r="AT119" s="15" t="s">
        <v>142</v>
      </c>
      <c r="AU119" s="15" t="s">
        <v>84</v>
      </c>
    </row>
    <row r="120" s="1" customFormat="1" ht="20.4" customHeight="1">
      <c r="B120" s="160"/>
      <c r="C120" s="161" t="s">
        <v>183</v>
      </c>
      <c r="D120" s="161" t="s">
        <v>133</v>
      </c>
      <c r="E120" s="162" t="s">
        <v>201</v>
      </c>
      <c r="F120" s="163" t="s">
        <v>202</v>
      </c>
      <c r="G120" s="164" t="s">
        <v>186</v>
      </c>
      <c r="H120" s="165">
        <v>10</v>
      </c>
      <c r="I120" s="166"/>
      <c r="J120" s="167">
        <f>ROUND(I120*H120,2)</f>
        <v>0</v>
      </c>
      <c r="K120" s="163" t="s">
        <v>137</v>
      </c>
      <c r="L120" s="33"/>
      <c r="M120" s="168" t="s">
        <v>3</v>
      </c>
      <c r="N120" s="169" t="s">
        <v>45</v>
      </c>
      <c r="O120" s="63"/>
      <c r="P120" s="170">
        <f>O120*H120</f>
        <v>0</v>
      </c>
      <c r="Q120" s="170">
        <v>0.00013999999999999999</v>
      </c>
      <c r="R120" s="170">
        <f>Q120*H120</f>
        <v>0.0013999999999999998</v>
      </c>
      <c r="S120" s="170">
        <v>0</v>
      </c>
      <c r="T120" s="171">
        <f>S120*H120</f>
        <v>0</v>
      </c>
      <c r="AR120" s="15" t="s">
        <v>138</v>
      </c>
      <c r="AT120" s="15" t="s">
        <v>133</v>
      </c>
      <c r="AU120" s="15" t="s">
        <v>84</v>
      </c>
      <c r="AY120" s="15" t="s">
        <v>131</v>
      </c>
      <c r="BE120" s="172">
        <f>IF(N120="základní",J120,0)</f>
        <v>0</v>
      </c>
      <c r="BF120" s="172">
        <f>IF(N120="snížená",J120,0)</f>
        <v>0</v>
      </c>
      <c r="BG120" s="172">
        <f>IF(N120="zákl. přenesená",J120,0)</f>
        <v>0</v>
      </c>
      <c r="BH120" s="172">
        <f>IF(N120="sníž. přenesená",J120,0)</f>
        <v>0</v>
      </c>
      <c r="BI120" s="172">
        <f>IF(N120="nulová",J120,0)</f>
        <v>0</v>
      </c>
      <c r="BJ120" s="15" t="s">
        <v>82</v>
      </c>
      <c r="BK120" s="172">
        <f>ROUND(I120*H120,2)</f>
        <v>0</v>
      </c>
      <c r="BL120" s="15" t="s">
        <v>138</v>
      </c>
      <c r="BM120" s="15" t="s">
        <v>1069</v>
      </c>
    </row>
    <row r="121" s="1" customFormat="1">
      <c r="B121" s="33"/>
      <c r="D121" s="173" t="s">
        <v>140</v>
      </c>
      <c r="F121" s="174" t="s">
        <v>204</v>
      </c>
      <c r="I121" s="106"/>
      <c r="L121" s="33"/>
      <c r="M121" s="175"/>
      <c r="N121" s="63"/>
      <c r="O121" s="63"/>
      <c r="P121" s="63"/>
      <c r="Q121" s="63"/>
      <c r="R121" s="63"/>
      <c r="S121" s="63"/>
      <c r="T121" s="64"/>
      <c r="AT121" s="15" t="s">
        <v>140</v>
      </c>
      <c r="AU121" s="15" t="s">
        <v>84</v>
      </c>
    </row>
    <row r="122" s="1" customFormat="1">
      <c r="B122" s="33"/>
      <c r="D122" s="173" t="s">
        <v>142</v>
      </c>
      <c r="F122" s="176" t="s">
        <v>205</v>
      </c>
      <c r="I122" s="106"/>
      <c r="L122" s="33"/>
      <c r="M122" s="175"/>
      <c r="N122" s="63"/>
      <c r="O122" s="63"/>
      <c r="P122" s="63"/>
      <c r="Q122" s="63"/>
      <c r="R122" s="63"/>
      <c r="S122" s="63"/>
      <c r="T122" s="64"/>
      <c r="AT122" s="15" t="s">
        <v>142</v>
      </c>
      <c r="AU122" s="15" t="s">
        <v>84</v>
      </c>
    </row>
    <row r="123" s="1" customFormat="1" ht="20.4" customHeight="1">
      <c r="B123" s="160"/>
      <c r="C123" s="161" t="s">
        <v>190</v>
      </c>
      <c r="D123" s="161" t="s">
        <v>133</v>
      </c>
      <c r="E123" s="162" t="s">
        <v>207</v>
      </c>
      <c r="F123" s="163" t="s">
        <v>208</v>
      </c>
      <c r="G123" s="164" t="s">
        <v>186</v>
      </c>
      <c r="H123" s="165">
        <v>10</v>
      </c>
      <c r="I123" s="166"/>
      <c r="J123" s="167">
        <f>ROUND(I123*H123,2)</f>
        <v>0</v>
      </c>
      <c r="K123" s="163" t="s">
        <v>137</v>
      </c>
      <c r="L123" s="33"/>
      <c r="M123" s="168" t="s">
        <v>3</v>
      </c>
      <c r="N123" s="169" t="s">
        <v>45</v>
      </c>
      <c r="O123" s="63"/>
      <c r="P123" s="170">
        <f>O123*H123</f>
        <v>0</v>
      </c>
      <c r="Q123" s="170">
        <v>0</v>
      </c>
      <c r="R123" s="170">
        <f>Q123*H123</f>
        <v>0</v>
      </c>
      <c r="S123" s="170">
        <v>0</v>
      </c>
      <c r="T123" s="171">
        <f>S123*H123</f>
        <v>0</v>
      </c>
      <c r="AR123" s="15" t="s">
        <v>138</v>
      </c>
      <c r="AT123" s="15" t="s">
        <v>133</v>
      </c>
      <c r="AU123" s="15" t="s">
        <v>84</v>
      </c>
      <c r="AY123" s="15" t="s">
        <v>131</v>
      </c>
      <c r="BE123" s="172">
        <f>IF(N123="základní",J123,0)</f>
        <v>0</v>
      </c>
      <c r="BF123" s="172">
        <f>IF(N123="snížená",J123,0)</f>
        <v>0</v>
      </c>
      <c r="BG123" s="172">
        <f>IF(N123="zákl. přenesená",J123,0)</f>
        <v>0</v>
      </c>
      <c r="BH123" s="172">
        <f>IF(N123="sníž. přenesená",J123,0)</f>
        <v>0</v>
      </c>
      <c r="BI123" s="172">
        <f>IF(N123="nulová",J123,0)</f>
        <v>0</v>
      </c>
      <c r="BJ123" s="15" t="s">
        <v>82</v>
      </c>
      <c r="BK123" s="172">
        <f>ROUND(I123*H123,2)</f>
        <v>0</v>
      </c>
      <c r="BL123" s="15" t="s">
        <v>138</v>
      </c>
      <c r="BM123" s="15" t="s">
        <v>1070</v>
      </c>
    </row>
    <row r="124" s="1" customFormat="1">
      <c r="B124" s="33"/>
      <c r="D124" s="173" t="s">
        <v>140</v>
      </c>
      <c r="F124" s="174" t="s">
        <v>210</v>
      </c>
      <c r="I124" s="106"/>
      <c r="L124" s="33"/>
      <c r="M124" s="175"/>
      <c r="N124" s="63"/>
      <c r="O124" s="63"/>
      <c r="P124" s="63"/>
      <c r="Q124" s="63"/>
      <c r="R124" s="63"/>
      <c r="S124" s="63"/>
      <c r="T124" s="64"/>
      <c r="AT124" s="15" t="s">
        <v>140</v>
      </c>
      <c r="AU124" s="15" t="s">
        <v>84</v>
      </c>
    </row>
    <row r="125" s="1" customFormat="1">
      <c r="B125" s="33"/>
      <c r="D125" s="173" t="s">
        <v>142</v>
      </c>
      <c r="F125" s="176" t="s">
        <v>205</v>
      </c>
      <c r="I125" s="106"/>
      <c r="L125" s="33"/>
      <c r="M125" s="175"/>
      <c r="N125" s="63"/>
      <c r="O125" s="63"/>
      <c r="P125" s="63"/>
      <c r="Q125" s="63"/>
      <c r="R125" s="63"/>
      <c r="S125" s="63"/>
      <c r="T125" s="64"/>
      <c r="AT125" s="15" t="s">
        <v>142</v>
      </c>
      <c r="AU125" s="15" t="s">
        <v>84</v>
      </c>
    </row>
    <row r="126" s="1" customFormat="1" ht="20.4" customHeight="1">
      <c r="B126" s="160"/>
      <c r="C126" s="161" t="s">
        <v>195</v>
      </c>
      <c r="D126" s="161" t="s">
        <v>133</v>
      </c>
      <c r="E126" s="162" t="s">
        <v>212</v>
      </c>
      <c r="F126" s="163" t="s">
        <v>213</v>
      </c>
      <c r="G126" s="164" t="s">
        <v>214</v>
      </c>
      <c r="H126" s="165">
        <v>4.8109999999999999</v>
      </c>
      <c r="I126" s="166"/>
      <c r="J126" s="167">
        <f>ROUND(I126*H126,2)</f>
        <v>0</v>
      </c>
      <c r="K126" s="163" t="s">
        <v>137</v>
      </c>
      <c r="L126" s="33"/>
      <c r="M126" s="168" t="s">
        <v>3</v>
      </c>
      <c r="N126" s="169" t="s">
        <v>45</v>
      </c>
      <c r="O126" s="63"/>
      <c r="P126" s="170">
        <f>O126*H126</f>
        <v>0</v>
      </c>
      <c r="Q126" s="170">
        <v>0</v>
      </c>
      <c r="R126" s="170">
        <f>Q126*H126</f>
        <v>0</v>
      </c>
      <c r="S126" s="170">
        <v>0</v>
      </c>
      <c r="T126" s="171">
        <f>S126*H126</f>
        <v>0</v>
      </c>
      <c r="AR126" s="15" t="s">
        <v>138</v>
      </c>
      <c r="AT126" s="15" t="s">
        <v>133</v>
      </c>
      <c r="AU126" s="15" t="s">
        <v>84</v>
      </c>
      <c r="AY126" s="15" t="s">
        <v>131</v>
      </c>
      <c r="BE126" s="172">
        <f>IF(N126="základní",J126,0)</f>
        <v>0</v>
      </c>
      <c r="BF126" s="172">
        <f>IF(N126="snížená",J126,0)</f>
        <v>0</v>
      </c>
      <c r="BG126" s="172">
        <f>IF(N126="zákl. přenesená",J126,0)</f>
        <v>0</v>
      </c>
      <c r="BH126" s="172">
        <f>IF(N126="sníž. přenesená",J126,0)</f>
        <v>0</v>
      </c>
      <c r="BI126" s="172">
        <f>IF(N126="nulová",J126,0)</f>
        <v>0</v>
      </c>
      <c r="BJ126" s="15" t="s">
        <v>82</v>
      </c>
      <c r="BK126" s="172">
        <f>ROUND(I126*H126,2)</f>
        <v>0</v>
      </c>
      <c r="BL126" s="15" t="s">
        <v>138</v>
      </c>
      <c r="BM126" s="15" t="s">
        <v>1071</v>
      </c>
    </row>
    <row r="127" s="1" customFormat="1">
      <c r="B127" s="33"/>
      <c r="D127" s="173" t="s">
        <v>140</v>
      </c>
      <c r="F127" s="174" t="s">
        <v>216</v>
      </c>
      <c r="I127" s="106"/>
      <c r="L127" s="33"/>
      <c r="M127" s="175"/>
      <c r="N127" s="63"/>
      <c r="O127" s="63"/>
      <c r="P127" s="63"/>
      <c r="Q127" s="63"/>
      <c r="R127" s="63"/>
      <c r="S127" s="63"/>
      <c r="T127" s="64"/>
      <c r="AT127" s="15" t="s">
        <v>140</v>
      </c>
      <c r="AU127" s="15" t="s">
        <v>84</v>
      </c>
    </row>
    <row r="128" s="1" customFormat="1">
      <c r="B128" s="33"/>
      <c r="D128" s="173" t="s">
        <v>142</v>
      </c>
      <c r="F128" s="176" t="s">
        <v>217</v>
      </c>
      <c r="I128" s="106"/>
      <c r="L128" s="33"/>
      <c r="M128" s="175"/>
      <c r="N128" s="63"/>
      <c r="O128" s="63"/>
      <c r="P128" s="63"/>
      <c r="Q128" s="63"/>
      <c r="R128" s="63"/>
      <c r="S128" s="63"/>
      <c r="T128" s="64"/>
      <c r="AT128" s="15" t="s">
        <v>142</v>
      </c>
      <c r="AU128" s="15" t="s">
        <v>84</v>
      </c>
    </row>
    <row r="129" s="11" customFormat="1">
      <c r="B129" s="177"/>
      <c r="D129" s="173" t="s">
        <v>144</v>
      </c>
      <c r="E129" s="178" t="s">
        <v>3</v>
      </c>
      <c r="F129" s="179" t="s">
        <v>1072</v>
      </c>
      <c r="H129" s="180">
        <v>16.038</v>
      </c>
      <c r="I129" s="181"/>
      <c r="L129" s="177"/>
      <c r="M129" s="182"/>
      <c r="N129" s="183"/>
      <c r="O129" s="183"/>
      <c r="P129" s="183"/>
      <c r="Q129" s="183"/>
      <c r="R129" s="183"/>
      <c r="S129" s="183"/>
      <c r="T129" s="184"/>
      <c r="AT129" s="178" t="s">
        <v>144</v>
      </c>
      <c r="AU129" s="178" t="s">
        <v>84</v>
      </c>
      <c r="AV129" s="11" t="s">
        <v>84</v>
      </c>
      <c r="AW129" s="11" t="s">
        <v>35</v>
      </c>
      <c r="AX129" s="11" t="s">
        <v>82</v>
      </c>
      <c r="AY129" s="178" t="s">
        <v>131</v>
      </c>
    </row>
    <row r="130" s="11" customFormat="1">
      <c r="B130" s="177"/>
      <c r="D130" s="173" t="s">
        <v>144</v>
      </c>
      <c r="F130" s="179" t="s">
        <v>1073</v>
      </c>
      <c r="H130" s="180">
        <v>4.8109999999999999</v>
      </c>
      <c r="I130" s="181"/>
      <c r="L130" s="177"/>
      <c r="M130" s="182"/>
      <c r="N130" s="183"/>
      <c r="O130" s="183"/>
      <c r="P130" s="183"/>
      <c r="Q130" s="183"/>
      <c r="R130" s="183"/>
      <c r="S130" s="183"/>
      <c r="T130" s="184"/>
      <c r="AT130" s="178" t="s">
        <v>144</v>
      </c>
      <c r="AU130" s="178" t="s">
        <v>84</v>
      </c>
      <c r="AV130" s="11" t="s">
        <v>84</v>
      </c>
      <c r="AW130" s="11" t="s">
        <v>4</v>
      </c>
      <c r="AX130" s="11" t="s">
        <v>82</v>
      </c>
      <c r="AY130" s="178" t="s">
        <v>131</v>
      </c>
    </row>
    <row r="131" s="1" customFormat="1" ht="20.4" customHeight="1">
      <c r="B131" s="160"/>
      <c r="C131" s="161" t="s">
        <v>200</v>
      </c>
      <c r="D131" s="161" t="s">
        <v>133</v>
      </c>
      <c r="E131" s="162" t="s">
        <v>1074</v>
      </c>
      <c r="F131" s="163" t="s">
        <v>1075</v>
      </c>
      <c r="G131" s="164" t="s">
        <v>214</v>
      </c>
      <c r="H131" s="165">
        <v>4.8109999999999999</v>
      </c>
      <c r="I131" s="166"/>
      <c r="J131" s="167">
        <f>ROUND(I131*H131,2)</f>
        <v>0</v>
      </c>
      <c r="K131" s="163" t="s">
        <v>137</v>
      </c>
      <c r="L131" s="33"/>
      <c r="M131" s="168" t="s">
        <v>3</v>
      </c>
      <c r="N131" s="169" t="s">
        <v>45</v>
      </c>
      <c r="O131" s="63"/>
      <c r="P131" s="170">
        <f>O131*H131</f>
        <v>0</v>
      </c>
      <c r="Q131" s="170">
        <v>0</v>
      </c>
      <c r="R131" s="170">
        <f>Q131*H131</f>
        <v>0</v>
      </c>
      <c r="S131" s="170">
        <v>0</v>
      </c>
      <c r="T131" s="171">
        <f>S131*H131</f>
        <v>0</v>
      </c>
      <c r="AR131" s="15" t="s">
        <v>138</v>
      </c>
      <c r="AT131" s="15" t="s">
        <v>133</v>
      </c>
      <c r="AU131" s="15" t="s">
        <v>84</v>
      </c>
      <c r="AY131" s="15" t="s">
        <v>131</v>
      </c>
      <c r="BE131" s="172">
        <f>IF(N131="základní",J131,0)</f>
        <v>0</v>
      </c>
      <c r="BF131" s="172">
        <f>IF(N131="snížená",J131,0)</f>
        <v>0</v>
      </c>
      <c r="BG131" s="172">
        <f>IF(N131="zákl. přenesená",J131,0)</f>
        <v>0</v>
      </c>
      <c r="BH131" s="172">
        <f>IF(N131="sníž. přenesená",J131,0)</f>
        <v>0</v>
      </c>
      <c r="BI131" s="172">
        <f>IF(N131="nulová",J131,0)</f>
        <v>0</v>
      </c>
      <c r="BJ131" s="15" t="s">
        <v>82</v>
      </c>
      <c r="BK131" s="172">
        <f>ROUND(I131*H131,2)</f>
        <v>0</v>
      </c>
      <c r="BL131" s="15" t="s">
        <v>138</v>
      </c>
      <c r="BM131" s="15" t="s">
        <v>1076</v>
      </c>
    </row>
    <row r="132" s="1" customFormat="1">
      <c r="B132" s="33"/>
      <c r="D132" s="173" t="s">
        <v>140</v>
      </c>
      <c r="F132" s="174" t="s">
        <v>1077</v>
      </c>
      <c r="I132" s="106"/>
      <c r="L132" s="33"/>
      <c r="M132" s="175"/>
      <c r="N132" s="63"/>
      <c r="O132" s="63"/>
      <c r="P132" s="63"/>
      <c r="Q132" s="63"/>
      <c r="R132" s="63"/>
      <c r="S132" s="63"/>
      <c r="T132" s="64"/>
      <c r="AT132" s="15" t="s">
        <v>140</v>
      </c>
      <c r="AU132" s="15" t="s">
        <v>84</v>
      </c>
    </row>
    <row r="133" s="1" customFormat="1">
      <c r="B133" s="33"/>
      <c r="D133" s="173" t="s">
        <v>142</v>
      </c>
      <c r="F133" s="176" t="s">
        <v>1078</v>
      </c>
      <c r="I133" s="106"/>
      <c r="L133" s="33"/>
      <c r="M133" s="175"/>
      <c r="N133" s="63"/>
      <c r="O133" s="63"/>
      <c r="P133" s="63"/>
      <c r="Q133" s="63"/>
      <c r="R133" s="63"/>
      <c r="S133" s="63"/>
      <c r="T133" s="64"/>
      <c r="AT133" s="15" t="s">
        <v>142</v>
      </c>
      <c r="AU133" s="15" t="s">
        <v>84</v>
      </c>
    </row>
    <row r="134" s="11" customFormat="1">
      <c r="B134" s="177"/>
      <c r="D134" s="173" t="s">
        <v>144</v>
      </c>
      <c r="E134" s="178" t="s">
        <v>3</v>
      </c>
      <c r="F134" s="179" t="s">
        <v>1072</v>
      </c>
      <c r="H134" s="180">
        <v>16.038</v>
      </c>
      <c r="I134" s="181"/>
      <c r="L134" s="177"/>
      <c r="M134" s="182"/>
      <c r="N134" s="183"/>
      <c r="O134" s="183"/>
      <c r="P134" s="183"/>
      <c r="Q134" s="183"/>
      <c r="R134" s="183"/>
      <c r="S134" s="183"/>
      <c r="T134" s="184"/>
      <c r="AT134" s="178" t="s">
        <v>144</v>
      </c>
      <c r="AU134" s="178" t="s">
        <v>84</v>
      </c>
      <c r="AV134" s="11" t="s">
        <v>84</v>
      </c>
      <c r="AW134" s="11" t="s">
        <v>35</v>
      </c>
      <c r="AX134" s="11" t="s">
        <v>82</v>
      </c>
      <c r="AY134" s="178" t="s">
        <v>131</v>
      </c>
    </row>
    <row r="135" s="11" customFormat="1">
      <c r="B135" s="177"/>
      <c r="D135" s="173" t="s">
        <v>144</v>
      </c>
      <c r="F135" s="179" t="s">
        <v>1073</v>
      </c>
      <c r="H135" s="180">
        <v>4.8109999999999999</v>
      </c>
      <c r="I135" s="181"/>
      <c r="L135" s="177"/>
      <c r="M135" s="182"/>
      <c r="N135" s="183"/>
      <c r="O135" s="183"/>
      <c r="P135" s="183"/>
      <c r="Q135" s="183"/>
      <c r="R135" s="183"/>
      <c r="S135" s="183"/>
      <c r="T135" s="184"/>
      <c r="AT135" s="178" t="s">
        <v>144</v>
      </c>
      <c r="AU135" s="178" t="s">
        <v>84</v>
      </c>
      <c r="AV135" s="11" t="s">
        <v>84</v>
      </c>
      <c r="AW135" s="11" t="s">
        <v>4</v>
      </c>
      <c r="AX135" s="11" t="s">
        <v>82</v>
      </c>
      <c r="AY135" s="178" t="s">
        <v>131</v>
      </c>
    </row>
    <row r="136" s="1" customFormat="1" ht="20.4" customHeight="1">
      <c r="B136" s="160"/>
      <c r="C136" s="161" t="s">
        <v>206</v>
      </c>
      <c r="D136" s="161" t="s">
        <v>133</v>
      </c>
      <c r="E136" s="162" t="s">
        <v>1079</v>
      </c>
      <c r="F136" s="163" t="s">
        <v>1080</v>
      </c>
      <c r="G136" s="164" t="s">
        <v>214</v>
      </c>
      <c r="H136" s="165">
        <v>1.4430000000000001</v>
      </c>
      <c r="I136" s="166"/>
      <c r="J136" s="167">
        <f>ROUND(I136*H136,2)</f>
        <v>0</v>
      </c>
      <c r="K136" s="163" t="s">
        <v>137</v>
      </c>
      <c r="L136" s="33"/>
      <c r="M136" s="168" t="s">
        <v>3</v>
      </c>
      <c r="N136" s="169" t="s">
        <v>45</v>
      </c>
      <c r="O136" s="63"/>
      <c r="P136" s="170">
        <f>O136*H136</f>
        <v>0</v>
      </c>
      <c r="Q136" s="170">
        <v>0</v>
      </c>
      <c r="R136" s="170">
        <f>Q136*H136</f>
        <v>0</v>
      </c>
      <c r="S136" s="170">
        <v>0</v>
      </c>
      <c r="T136" s="171">
        <f>S136*H136</f>
        <v>0</v>
      </c>
      <c r="AR136" s="15" t="s">
        <v>138</v>
      </c>
      <c r="AT136" s="15" t="s">
        <v>133</v>
      </c>
      <c r="AU136" s="15" t="s">
        <v>84</v>
      </c>
      <c r="AY136" s="15" t="s">
        <v>131</v>
      </c>
      <c r="BE136" s="172">
        <f>IF(N136="základní",J136,0)</f>
        <v>0</v>
      </c>
      <c r="BF136" s="172">
        <f>IF(N136="snížená",J136,0)</f>
        <v>0</v>
      </c>
      <c r="BG136" s="172">
        <f>IF(N136="zákl. přenesená",J136,0)</f>
        <v>0</v>
      </c>
      <c r="BH136" s="172">
        <f>IF(N136="sníž. přenesená",J136,0)</f>
        <v>0</v>
      </c>
      <c r="BI136" s="172">
        <f>IF(N136="nulová",J136,0)</f>
        <v>0</v>
      </c>
      <c r="BJ136" s="15" t="s">
        <v>82</v>
      </c>
      <c r="BK136" s="172">
        <f>ROUND(I136*H136,2)</f>
        <v>0</v>
      </c>
      <c r="BL136" s="15" t="s">
        <v>138</v>
      </c>
      <c r="BM136" s="15" t="s">
        <v>1081</v>
      </c>
    </row>
    <row r="137" s="1" customFormat="1">
      <c r="B137" s="33"/>
      <c r="D137" s="173" t="s">
        <v>140</v>
      </c>
      <c r="F137" s="174" t="s">
        <v>1082</v>
      </c>
      <c r="I137" s="106"/>
      <c r="L137" s="33"/>
      <c r="M137" s="175"/>
      <c r="N137" s="63"/>
      <c r="O137" s="63"/>
      <c r="P137" s="63"/>
      <c r="Q137" s="63"/>
      <c r="R137" s="63"/>
      <c r="S137" s="63"/>
      <c r="T137" s="64"/>
      <c r="AT137" s="15" t="s">
        <v>140</v>
      </c>
      <c r="AU137" s="15" t="s">
        <v>84</v>
      </c>
    </row>
    <row r="138" s="1" customFormat="1">
      <c r="B138" s="33"/>
      <c r="D138" s="173" t="s">
        <v>142</v>
      </c>
      <c r="F138" s="176" t="s">
        <v>1078</v>
      </c>
      <c r="I138" s="106"/>
      <c r="L138" s="33"/>
      <c r="M138" s="175"/>
      <c r="N138" s="63"/>
      <c r="O138" s="63"/>
      <c r="P138" s="63"/>
      <c r="Q138" s="63"/>
      <c r="R138" s="63"/>
      <c r="S138" s="63"/>
      <c r="T138" s="64"/>
      <c r="AT138" s="15" t="s">
        <v>142</v>
      </c>
      <c r="AU138" s="15" t="s">
        <v>84</v>
      </c>
    </row>
    <row r="139" s="11" customFormat="1">
      <c r="B139" s="177"/>
      <c r="D139" s="173" t="s">
        <v>144</v>
      </c>
      <c r="E139" s="178" t="s">
        <v>3</v>
      </c>
      <c r="F139" s="179" t="s">
        <v>1072</v>
      </c>
      <c r="H139" s="180">
        <v>16.038</v>
      </c>
      <c r="I139" s="181"/>
      <c r="L139" s="177"/>
      <c r="M139" s="182"/>
      <c r="N139" s="183"/>
      <c r="O139" s="183"/>
      <c r="P139" s="183"/>
      <c r="Q139" s="183"/>
      <c r="R139" s="183"/>
      <c r="S139" s="183"/>
      <c r="T139" s="184"/>
      <c r="AT139" s="178" t="s">
        <v>144</v>
      </c>
      <c r="AU139" s="178" t="s">
        <v>84</v>
      </c>
      <c r="AV139" s="11" t="s">
        <v>84</v>
      </c>
      <c r="AW139" s="11" t="s">
        <v>35</v>
      </c>
      <c r="AX139" s="11" t="s">
        <v>82</v>
      </c>
      <c r="AY139" s="178" t="s">
        <v>131</v>
      </c>
    </row>
    <row r="140" s="11" customFormat="1">
      <c r="B140" s="177"/>
      <c r="D140" s="173" t="s">
        <v>144</v>
      </c>
      <c r="F140" s="179" t="s">
        <v>1083</v>
      </c>
      <c r="H140" s="180">
        <v>1.4430000000000001</v>
      </c>
      <c r="I140" s="181"/>
      <c r="L140" s="177"/>
      <c r="M140" s="182"/>
      <c r="N140" s="183"/>
      <c r="O140" s="183"/>
      <c r="P140" s="183"/>
      <c r="Q140" s="183"/>
      <c r="R140" s="183"/>
      <c r="S140" s="183"/>
      <c r="T140" s="184"/>
      <c r="AT140" s="178" t="s">
        <v>144</v>
      </c>
      <c r="AU140" s="178" t="s">
        <v>84</v>
      </c>
      <c r="AV140" s="11" t="s">
        <v>84</v>
      </c>
      <c r="AW140" s="11" t="s">
        <v>4</v>
      </c>
      <c r="AX140" s="11" t="s">
        <v>82</v>
      </c>
      <c r="AY140" s="178" t="s">
        <v>131</v>
      </c>
    </row>
    <row r="141" s="1" customFormat="1" ht="20.4" customHeight="1">
      <c r="B141" s="160"/>
      <c r="C141" s="161" t="s">
        <v>211</v>
      </c>
      <c r="D141" s="161" t="s">
        <v>133</v>
      </c>
      <c r="E141" s="162" t="s">
        <v>1084</v>
      </c>
      <c r="F141" s="163" t="s">
        <v>1085</v>
      </c>
      <c r="G141" s="164" t="s">
        <v>214</v>
      </c>
      <c r="H141" s="165">
        <v>6.415</v>
      </c>
      <c r="I141" s="166"/>
      <c r="J141" s="167">
        <f>ROUND(I141*H141,2)</f>
        <v>0</v>
      </c>
      <c r="K141" s="163" t="s">
        <v>137</v>
      </c>
      <c r="L141" s="33"/>
      <c r="M141" s="168" t="s">
        <v>3</v>
      </c>
      <c r="N141" s="169" t="s">
        <v>45</v>
      </c>
      <c r="O141" s="63"/>
      <c r="P141" s="170">
        <f>O141*H141</f>
        <v>0</v>
      </c>
      <c r="Q141" s="170">
        <v>0</v>
      </c>
      <c r="R141" s="170">
        <f>Q141*H141</f>
        <v>0</v>
      </c>
      <c r="S141" s="170">
        <v>0</v>
      </c>
      <c r="T141" s="171">
        <f>S141*H141</f>
        <v>0</v>
      </c>
      <c r="AR141" s="15" t="s">
        <v>138</v>
      </c>
      <c r="AT141" s="15" t="s">
        <v>133</v>
      </c>
      <c r="AU141" s="15" t="s">
        <v>84</v>
      </c>
      <c r="AY141" s="15" t="s">
        <v>131</v>
      </c>
      <c r="BE141" s="172">
        <f>IF(N141="základní",J141,0)</f>
        <v>0</v>
      </c>
      <c r="BF141" s="172">
        <f>IF(N141="snížená",J141,0)</f>
        <v>0</v>
      </c>
      <c r="BG141" s="172">
        <f>IF(N141="zákl. přenesená",J141,0)</f>
        <v>0</v>
      </c>
      <c r="BH141" s="172">
        <f>IF(N141="sníž. přenesená",J141,0)</f>
        <v>0</v>
      </c>
      <c r="BI141" s="172">
        <f>IF(N141="nulová",J141,0)</f>
        <v>0</v>
      </c>
      <c r="BJ141" s="15" t="s">
        <v>82</v>
      </c>
      <c r="BK141" s="172">
        <f>ROUND(I141*H141,2)</f>
        <v>0</v>
      </c>
      <c r="BL141" s="15" t="s">
        <v>138</v>
      </c>
      <c r="BM141" s="15" t="s">
        <v>1086</v>
      </c>
    </row>
    <row r="142" s="1" customFormat="1">
      <c r="B142" s="33"/>
      <c r="D142" s="173" t="s">
        <v>140</v>
      </c>
      <c r="F142" s="174" t="s">
        <v>1087</v>
      </c>
      <c r="I142" s="106"/>
      <c r="L142" s="33"/>
      <c r="M142" s="175"/>
      <c r="N142" s="63"/>
      <c r="O142" s="63"/>
      <c r="P142" s="63"/>
      <c r="Q142" s="63"/>
      <c r="R142" s="63"/>
      <c r="S142" s="63"/>
      <c r="T142" s="64"/>
      <c r="AT142" s="15" t="s">
        <v>140</v>
      </c>
      <c r="AU142" s="15" t="s">
        <v>84</v>
      </c>
    </row>
    <row r="143" s="1" customFormat="1">
      <c r="B143" s="33"/>
      <c r="D143" s="173" t="s">
        <v>142</v>
      </c>
      <c r="F143" s="176" t="s">
        <v>1078</v>
      </c>
      <c r="I143" s="106"/>
      <c r="L143" s="33"/>
      <c r="M143" s="175"/>
      <c r="N143" s="63"/>
      <c r="O143" s="63"/>
      <c r="P143" s="63"/>
      <c r="Q143" s="63"/>
      <c r="R143" s="63"/>
      <c r="S143" s="63"/>
      <c r="T143" s="64"/>
      <c r="AT143" s="15" t="s">
        <v>142</v>
      </c>
      <c r="AU143" s="15" t="s">
        <v>84</v>
      </c>
    </row>
    <row r="144" s="11" customFormat="1">
      <c r="B144" s="177"/>
      <c r="D144" s="173" t="s">
        <v>144</v>
      </c>
      <c r="E144" s="178" t="s">
        <v>3</v>
      </c>
      <c r="F144" s="179" t="s">
        <v>1072</v>
      </c>
      <c r="H144" s="180">
        <v>16.038</v>
      </c>
      <c r="I144" s="181"/>
      <c r="L144" s="177"/>
      <c r="M144" s="182"/>
      <c r="N144" s="183"/>
      <c r="O144" s="183"/>
      <c r="P144" s="183"/>
      <c r="Q144" s="183"/>
      <c r="R144" s="183"/>
      <c r="S144" s="183"/>
      <c r="T144" s="184"/>
      <c r="AT144" s="178" t="s">
        <v>144</v>
      </c>
      <c r="AU144" s="178" t="s">
        <v>84</v>
      </c>
      <c r="AV144" s="11" t="s">
        <v>84</v>
      </c>
      <c r="AW144" s="11" t="s">
        <v>35</v>
      </c>
      <c r="AX144" s="11" t="s">
        <v>82</v>
      </c>
      <c r="AY144" s="178" t="s">
        <v>131</v>
      </c>
    </row>
    <row r="145" s="11" customFormat="1">
      <c r="B145" s="177"/>
      <c r="D145" s="173" t="s">
        <v>144</v>
      </c>
      <c r="F145" s="179" t="s">
        <v>1088</v>
      </c>
      <c r="H145" s="180">
        <v>6.415</v>
      </c>
      <c r="I145" s="181"/>
      <c r="L145" s="177"/>
      <c r="M145" s="182"/>
      <c r="N145" s="183"/>
      <c r="O145" s="183"/>
      <c r="P145" s="183"/>
      <c r="Q145" s="183"/>
      <c r="R145" s="183"/>
      <c r="S145" s="183"/>
      <c r="T145" s="184"/>
      <c r="AT145" s="178" t="s">
        <v>144</v>
      </c>
      <c r="AU145" s="178" t="s">
        <v>84</v>
      </c>
      <c r="AV145" s="11" t="s">
        <v>84</v>
      </c>
      <c r="AW145" s="11" t="s">
        <v>4</v>
      </c>
      <c r="AX145" s="11" t="s">
        <v>82</v>
      </c>
      <c r="AY145" s="178" t="s">
        <v>131</v>
      </c>
    </row>
    <row r="146" s="1" customFormat="1" ht="20.4" customHeight="1">
      <c r="B146" s="160"/>
      <c r="C146" s="161" t="s">
        <v>220</v>
      </c>
      <c r="D146" s="161" t="s">
        <v>133</v>
      </c>
      <c r="E146" s="162" t="s">
        <v>1089</v>
      </c>
      <c r="F146" s="163" t="s">
        <v>1090</v>
      </c>
      <c r="G146" s="164" t="s">
        <v>214</v>
      </c>
      <c r="H146" s="165">
        <v>1.925</v>
      </c>
      <c r="I146" s="166"/>
      <c r="J146" s="167">
        <f>ROUND(I146*H146,2)</f>
        <v>0</v>
      </c>
      <c r="K146" s="163" t="s">
        <v>137</v>
      </c>
      <c r="L146" s="33"/>
      <c r="M146" s="168" t="s">
        <v>3</v>
      </c>
      <c r="N146" s="169" t="s">
        <v>45</v>
      </c>
      <c r="O146" s="63"/>
      <c r="P146" s="170">
        <f>O146*H146</f>
        <v>0</v>
      </c>
      <c r="Q146" s="170">
        <v>0</v>
      </c>
      <c r="R146" s="170">
        <f>Q146*H146</f>
        <v>0</v>
      </c>
      <c r="S146" s="170">
        <v>0</v>
      </c>
      <c r="T146" s="171">
        <f>S146*H146</f>
        <v>0</v>
      </c>
      <c r="AR146" s="15" t="s">
        <v>138</v>
      </c>
      <c r="AT146" s="15" t="s">
        <v>133</v>
      </c>
      <c r="AU146" s="15" t="s">
        <v>84</v>
      </c>
      <c r="AY146" s="15" t="s">
        <v>131</v>
      </c>
      <c r="BE146" s="172">
        <f>IF(N146="základní",J146,0)</f>
        <v>0</v>
      </c>
      <c r="BF146" s="172">
        <f>IF(N146="snížená",J146,0)</f>
        <v>0</v>
      </c>
      <c r="BG146" s="172">
        <f>IF(N146="zákl. přenesená",J146,0)</f>
        <v>0</v>
      </c>
      <c r="BH146" s="172">
        <f>IF(N146="sníž. přenesená",J146,0)</f>
        <v>0</v>
      </c>
      <c r="BI146" s="172">
        <f>IF(N146="nulová",J146,0)</f>
        <v>0</v>
      </c>
      <c r="BJ146" s="15" t="s">
        <v>82</v>
      </c>
      <c r="BK146" s="172">
        <f>ROUND(I146*H146,2)</f>
        <v>0</v>
      </c>
      <c r="BL146" s="15" t="s">
        <v>138</v>
      </c>
      <c r="BM146" s="15" t="s">
        <v>1091</v>
      </c>
    </row>
    <row r="147" s="1" customFormat="1">
      <c r="B147" s="33"/>
      <c r="D147" s="173" t="s">
        <v>140</v>
      </c>
      <c r="F147" s="174" t="s">
        <v>1092</v>
      </c>
      <c r="I147" s="106"/>
      <c r="L147" s="33"/>
      <c r="M147" s="175"/>
      <c r="N147" s="63"/>
      <c r="O147" s="63"/>
      <c r="P147" s="63"/>
      <c r="Q147" s="63"/>
      <c r="R147" s="63"/>
      <c r="S147" s="63"/>
      <c r="T147" s="64"/>
      <c r="AT147" s="15" t="s">
        <v>140</v>
      </c>
      <c r="AU147" s="15" t="s">
        <v>84</v>
      </c>
    </row>
    <row r="148" s="1" customFormat="1">
      <c r="B148" s="33"/>
      <c r="D148" s="173" t="s">
        <v>142</v>
      </c>
      <c r="F148" s="176" t="s">
        <v>1078</v>
      </c>
      <c r="I148" s="106"/>
      <c r="L148" s="33"/>
      <c r="M148" s="175"/>
      <c r="N148" s="63"/>
      <c r="O148" s="63"/>
      <c r="P148" s="63"/>
      <c r="Q148" s="63"/>
      <c r="R148" s="63"/>
      <c r="S148" s="63"/>
      <c r="T148" s="64"/>
      <c r="AT148" s="15" t="s">
        <v>142</v>
      </c>
      <c r="AU148" s="15" t="s">
        <v>84</v>
      </c>
    </row>
    <row r="149" s="11" customFormat="1">
      <c r="B149" s="177"/>
      <c r="D149" s="173" t="s">
        <v>144</v>
      </c>
      <c r="E149" s="178" t="s">
        <v>3</v>
      </c>
      <c r="F149" s="179" t="s">
        <v>1072</v>
      </c>
      <c r="H149" s="180">
        <v>16.038</v>
      </c>
      <c r="I149" s="181"/>
      <c r="L149" s="177"/>
      <c r="M149" s="182"/>
      <c r="N149" s="183"/>
      <c r="O149" s="183"/>
      <c r="P149" s="183"/>
      <c r="Q149" s="183"/>
      <c r="R149" s="183"/>
      <c r="S149" s="183"/>
      <c r="T149" s="184"/>
      <c r="AT149" s="178" t="s">
        <v>144</v>
      </c>
      <c r="AU149" s="178" t="s">
        <v>84</v>
      </c>
      <c r="AV149" s="11" t="s">
        <v>84</v>
      </c>
      <c r="AW149" s="11" t="s">
        <v>35</v>
      </c>
      <c r="AX149" s="11" t="s">
        <v>82</v>
      </c>
      <c r="AY149" s="178" t="s">
        <v>131</v>
      </c>
    </row>
    <row r="150" s="11" customFormat="1">
      <c r="B150" s="177"/>
      <c r="D150" s="173" t="s">
        <v>144</v>
      </c>
      <c r="F150" s="179" t="s">
        <v>1093</v>
      </c>
      <c r="H150" s="180">
        <v>1.925</v>
      </c>
      <c r="I150" s="181"/>
      <c r="L150" s="177"/>
      <c r="M150" s="182"/>
      <c r="N150" s="183"/>
      <c r="O150" s="183"/>
      <c r="P150" s="183"/>
      <c r="Q150" s="183"/>
      <c r="R150" s="183"/>
      <c r="S150" s="183"/>
      <c r="T150" s="184"/>
      <c r="AT150" s="178" t="s">
        <v>144</v>
      </c>
      <c r="AU150" s="178" t="s">
        <v>84</v>
      </c>
      <c r="AV150" s="11" t="s">
        <v>84</v>
      </c>
      <c r="AW150" s="11" t="s">
        <v>4</v>
      </c>
      <c r="AX150" s="11" t="s">
        <v>82</v>
      </c>
      <c r="AY150" s="178" t="s">
        <v>131</v>
      </c>
    </row>
    <row r="151" s="1" customFormat="1" ht="20.4" customHeight="1">
      <c r="B151" s="160"/>
      <c r="C151" s="161" t="s">
        <v>9</v>
      </c>
      <c r="D151" s="161" t="s">
        <v>133</v>
      </c>
      <c r="E151" s="162" t="s">
        <v>1094</v>
      </c>
      <c r="F151" s="163" t="s">
        <v>1095</v>
      </c>
      <c r="G151" s="164" t="s">
        <v>214</v>
      </c>
      <c r="H151" s="165">
        <v>3.2080000000000002</v>
      </c>
      <c r="I151" s="166"/>
      <c r="J151" s="167">
        <f>ROUND(I151*H151,2)</f>
        <v>0</v>
      </c>
      <c r="K151" s="163" t="s">
        <v>137</v>
      </c>
      <c r="L151" s="33"/>
      <c r="M151" s="168" t="s">
        <v>3</v>
      </c>
      <c r="N151" s="169" t="s">
        <v>45</v>
      </c>
      <c r="O151" s="63"/>
      <c r="P151" s="170">
        <f>O151*H151</f>
        <v>0</v>
      </c>
      <c r="Q151" s="170">
        <v>0.0035000000000000001</v>
      </c>
      <c r="R151" s="170">
        <f>Q151*H151</f>
        <v>0.011228</v>
      </c>
      <c r="S151" s="170">
        <v>0</v>
      </c>
      <c r="T151" s="171">
        <f>S151*H151</f>
        <v>0</v>
      </c>
      <c r="AR151" s="15" t="s">
        <v>138</v>
      </c>
      <c r="AT151" s="15" t="s">
        <v>133</v>
      </c>
      <c r="AU151" s="15" t="s">
        <v>84</v>
      </c>
      <c r="AY151" s="15" t="s">
        <v>131</v>
      </c>
      <c r="BE151" s="172">
        <f>IF(N151="základní",J151,0)</f>
        <v>0</v>
      </c>
      <c r="BF151" s="172">
        <f>IF(N151="snížená",J151,0)</f>
        <v>0</v>
      </c>
      <c r="BG151" s="172">
        <f>IF(N151="zákl. přenesená",J151,0)</f>
        <v>0</v>
      </c>
      <c r="BH151" s="172">
        <f>IF(N151="sníž. přenesená",J151,0)</f>
        <v>0</v>
      </c>
      <c r="BI151" s="172">
        <f>IF(N151="nulová",J151,0)</f>
        <v>0</v>
      </c>
      <c r="BJ151" s="15" t="s">
        <v>82</v>
      </c>
      <c r="BK151" s="172">
        <f>ROUND(I151*H151,2)</f>
        <v>0</v>
      </c>
      <c r="BL151" s="15" t="s">
        <v>138</v>
      </c>
      <c r="BM151" s="15" t="s">
        <v>1096</v>
      </c>
    </row>
    <row r="152" s="1" customFormat="1">
      <c r="B152" s="33"/>
      <c r="D152" s="173" t="s">
        <v>140</v>
      </c>
      <c r="F152" s="174" t="s">
        <v>1097</v>
      </c>
      <c r="I152" s="106"/>
      <c r="L152" s="33"/>
      <c r="M152" s="175"/>
      <c r="N152" s="63"/>
      <c r="O152" s="63"/>
      <c r="P152" s="63"/>
      <c r="Q152" s="63"/>
      <c r="R152" s="63"/>
      <c r="S152" s="63"/>
      <c r="T152" s="64"/>
      <c r="AT152" s="15" t="s">
        <v>140</v>
      </c>
      <c r="AU152" s="15" t="s">
        <v>84</v>
      </c>
    </row>
    <row r="153" s="1" customFormat="1">
      <c r="B153" s="33"/>
      <c r="D153" s="173" t="s">
        <v>142</v>
      </c>
      <c r="F153" s="176" t="s">
        <v>1078</v>
      </c>
      <c r="I153" s="106"/>
      <c r="L153" s="33"/>
      <c r="M153" s="175"/>
      <c r="N153" s="63"/>
      <c r="O153" s="63"/>
      <c r="P153" s="63"/>
      <c r="Q153" s="63"/>
      <c r="R153" s="63"/>
      <c r="S153" s="63"/>
      <c r="T153" s="64"/>
      <c r="AT153" s="15" t="s">
        <v>142</v>
      </c>
      <c r="AU153" s="15" t="s">
        <v>84</v>
      </c>
    </row>
    <row r="154" s="11" customFormat="1">
      <c r="B154" s="177"/>
      <c r="D154" s="173" t="s">
        <v>144</v>
      </c>
      <c r="E154" s="178" t="s">
        <v>3</v>
      </c>
      <c r="F154" s="179" t="s">
        <v>1072</v>
      </c>
      <c r="H154" s="180">
        <v>16.038</v>
      </c>
      <c r="I154" s="181"/>
      <c r="L154" s="177"/>
      <c r="M154" s="182"/>
      <c r="N154" s="183"/>
      <c r="O154" s="183"/>
      <c r="P154" s="183"/>
      <c r="Q154" s="183"/>
      <c r="R154" s="183"/>
      <c r="S154" s="183"/>
      <c r="T154" s="184"/>
      <c r="AT154" s="178" t="s">
        <v>144</v>
      </c>
      <c r="AU154" s="178" t="s">
        <v>84</v>
      </c>
      <c r="AV154" s="11" t="s">
        <v>84</v>
      </c>
      <c r="AW154" s="11" t="s">
        <v>35</v>
      </c>
      <c r="AX154" s="11" t="s">
        <v>82</v>
      </c>
      <c r="AY154" s="178" t="s">
        <v>131</v>
      </c>
    </row>
    <row r="155" s="11" customFormat="1">
      <c r="B155" s="177"/>
      <c r="D155" s="173" t="s">
        <v>144</v>
      </c>
      <c r="F155" s="179" t="s">
        <v>1098</v>
      </c>
      <c r="H155" s="180">
        <v>3.2080000000000002</v>
      </c>
      <c r="I155" s="181"/>
      <c r="L155" s="177"/>
      <c r="M155" s="182"/>
      <c r="N155" s="183"/>
      <c r="O155" s="183"/>
      <c r="P155" s="183"/>
      <c r="Q155" s="183"/>
      <c r="R155" s="183"/>
      <c r="S155" s="183"/>
      <c r="T155" s="184"/>
      <c r="AT155" s="178" t="s">
        <v>144</v>
      </c>
      <c r="AU155" s="178" t="s">
        <v>84</v>
      </c>
      <c r="AV155" s="11" t="s">
        <v>84</v>
      </c>
      <c r="AW155" s="11" t="s">
        <v>4</v>
      </c>
      <c r="AX155" s="11" t="s">
        <v>82</v>
      </c>
      <c r="AY155" s="178" t="s">
        <v>131</v>
      </c>
    </row>
    <row r="156" s="1" customFormat="1" ht="20.4" customHeight="1">
      <c r="B156" s="160"/>
      <c r="C156" s="161" t="s">
        <v>231</v>
      </c>
      <c r="D156" s="161" t="s">
        <v>133</v>
      </c>
      <c r="E156" s="162" t="s">
        <v>1099</v>
      </c>
      <c r="F156" s="163" t="s">
        <v>1100</v>
      </c>
      <c r="G156" s="164" t="s">
        <v>214</v>
      </c>
      <c r="H156" s="165">
        <v>1.6040000000000001</v>
      </c>
      <c r="I156" s="166"/>
      <c r="J156" s="167">
        <f>ROUND(I156*H156,2)</f>
        <v>0</v>
      </c>
      <c r="K156" s="163" t="s">
        <v>137</v>
      </c>
      <c r="L156" s="33"/>
      <c r="M156" s="168" t="s">
        <v>3</v>
      </c>
      <c r="N156" s="169" t="s">
        <v>45</v>
      </c>
      <c r="O156" s="63"/>
      <c r="P156" s="170">
        <f>O156*H156</f>
        <v>0</v>
      </c>
      <c r="Q156" s="170">
        <v>0.01541</v>
      </c>
      <c r="R156" s="170">
        <f>Q156*H156</f>
        <v>0.024717640000000003</v>
      </c>
      <c r="S156" s="170">
        <v>0</v>
      </c>
      <c r="T156" s="171">
        <f>S156*H156</f>
        <v>0</v>
      </c>
      <c r="AR156" s="15" t="s">
        <v>138</v>
      </c>
      <c r="AT156" s="15" t="s">
        <v>133</v>
      </c>
      <c r="AU156" s="15" t="s">
        <v>84</v>
      </c>
      <c r="AY156" s="15" t="s">
        <v>131</v>
      </c>
      <c r="BE156" s="172">
        <f>IF(N156="základní",J156,0)</f>
        <v>0</v>
      </c>
      <c r="BF156" s="172">
        <f>IF(N156="snížená",J156,0)</f>
        <v>0</v>
      </c>
      <c r="BG156" s="172">
        <f>IF(N156="zákl. přenesená",J156,0)</f>
        <v>0</v>
      </c>
      <c r="BH156" s="172">
        <f>IF(N156="sníž. přenesená",J156,0)</f>
        <v>0</v>
      </c>
      <c r="BI156" s="172">
        <f>IF(N156="nulová",J156,0)</f>
        <v>0</v>
      </c>
      <c r="BJ156" s="15" t="s">
        <v>82</v>
      </c>
      <c r="BK156" s="172">
        <f>ROUND(I156*H156,2)</f>
        <v>0</v>
      </c>
      <c r="BL156" s="15" t="s">
        <v>138</v>
      </c>
      <c r="BM156" s="15" t="s">
        <v>1101</v>
      </c>
    </row>
    <row r="157" s="1" customFormat="1">
      <c r="B157" s="33"/>
      <c r="D157" s="173" t="s">
        <v>140</v>
      </c>
      <c r="F157" s="174" t="s">
        <v>1102</v>
      </c>
      <c r="I157" s="106"/>
      <c r="L157" s="33"/>
      <c r="M157" s="175"/>
      <c r="N157" s="63"/>
      <c r="O157" s="63"/>
      <c r="P157" s="63"/>
      <c r="Q157" s="63"/>
      <c r="R157" s="63"/>
      <c r="S157" s="63"/>
      <c r="T157" s="64"/>
      <c r="AT157" s="15" t="s">
        <v>140</v>
      </c>
      <c r="AU157" s="15" t="s">
        <v>84</v>
      </c>
    </row>
    <row r="158" s="1" customFormat="1">
      <c r="B158" s="33"/>
      <c r="D158" s="173" t="s">
        <v>142</v>
      </c>
      <c r="F158" s="176" t="s">
        <v>1078</v>
      </c>
      <c r="I158" s="106"/>
      <c r="L158" s="33"/>
      <c r="M158" s="175"/>
      <c r="N158" s="63"/>
      <c r="O158" s="63"/>
      <c r="P158" s="63"/>
      <c r="Q158" s="63"/>
      <c r="R158" s="63"/>
      <c r="S158" s="63"/>
      <c r="T158" s="64"/>
      <c r="AT158" s="15" t="s">
        <v>142</v>
      </c>
      <c r="AU158" s="15" t="s">
        <v>84</v>
      </c>
    </row>
    <row r="159" s="11" customFormat="1">
      <c r="B159" s="177"/>
      <c r="D159" s="173" t="s">
        <v>144</v>
      </c>
      <c r="E159" s="178" t="s">
        <v>3</v>
      </c>
      <c r="F159" s="179" t="s">
        <v>1072</v>
      </c>
      <c r="H159" s="180">
        <v>16.038</v>
      </c>
      <c r="I159" s="181"/>
      <c r="L159" s="177"/>
      <c r="M159" s="182"/>
      <c r="N159" s="183"/>
      <c r="O159" s="183"/>
      <c r="P159" s="183"/>
      <c r="Q159" s="183"/>
      <c r="R159" s="183"/>
      <c r="S159" s="183"/>
      <c r="T159" s="184"/>
      <c r="AT159" s="178" t="s">
        <v>144</v>
      </c>
      <c r="AU159" s="178" t="s">
        <v>84</v>
      </c>
      <c r="AV159" s="11" t="s">
        <v>84</v>
      </c>
      <c r="AW159" s="11" t="s">
        <v>35</v>
      </c>
      <c r="AX159" s="11" t="s">
        <v>82</v>
      </c>
      <c r="AY159" s="178" t="s">
        <v>131</v>
      </c>
    </row>
    <row r="160" s="11" customFormat="1">
      <c r="B160" s="177"/>
      <c r="D160" s="173" t="s">
        <v>144</v>
      </c>
      <c r="F160" s="179" t="s">
        <v>1103</v>
      </c>
      <c r="H160" s="180">
        <v>1.6040000000000001</v>
      </c>
      <c r="I160" s="181"/>
      <c r="L160" s="177"/>
      <c r="M160" s="182"/>
      <c r="N160" s="183"/>
      <c r="O160" s="183"/>
      <c r="P160" s="183"/>
      <c r="Q160" s="183"/>
      <c r="R160" s="183"/>
      <c r="S160" s="183"/>
      <c r="T160" s="184"/>
      <c r="AT160" s="178" t="s">
        <v>144</v>
      </c>
      <c r="AU160" s="178" t="s">
        <v>84</v>
      </c>
      <c r="AV160" s="11" t="s">
        <v>84</v>
      </c>
      <c r="AW160" s="11" t="s">
        <v>4</v>
      </c>
      <c r="AX160" s="11" t="s">
        <v>82</v>
      </c>
      <c r="AY160" s="178" t="s">
        <v>131</v>
      </c>
    </row>
    <row r="161" s="1" customFormat="1" ht="20.4" customHeight="1">
      <c r="B161" s="160"/>
      <c r="C161" s="161" t="s">
        <v>237</v>
      </c>
      <c r="D161" s="161" t="s">
        <v>133</v>
      </c>
      <c r="E161" s="162" t="s">
        <v>256</v>
      </c>
      <c r="F161" s="163" t="s">
        <v>257</v>
      </c>
      <c r="G161" s="164" t="s">
        <v>136</v>
      </c>
      <c r="H161" s="165">
        <v>14.58</v>
      </c>
      <c r="I161" s="166"/>
      <c r="J161" s="167">
        <f>ROUND(I161*H161,2)</f>
        <v>0</v>
      </c>
      <c r="K161" s="163" t="s">
        <v>137</v>
      </c>
      <c r="L161" s="33"/>
      <c r="M161" s="168" t="s">
        <v>3</v>
      </c>
      <c r="N161" s="169" t="s">
        <v>45</v>
      </c>
      <c r="O161" s="63"/>
      <c r="P161" s="170">
        <f>O161*H161</f>
        <v>0</v>
      </c>
      <c r="Q161" s="170">
        <v>0.00084999999999999995</v>
      </c>
      <c r="R161" s="170">
        <f>Q161*H161</f>
        <v>0.012393</v>
      </c>
      <c r="S161" s="170">
        <v>0</v>
      </c>
      <c r="T161" s="171">
        <f>S161*H161</f>
        <v>0</v>
      </c>
      <c r="AR161" s="15" t="s">
        <v>138</v>
      </c>
      <c r="AT161" s="15" t="s">
        <v>133</v>
      </c>
      <c r="AU161" s="15" t="s">
        <v>84</v>
      </c>
      <c r="AY161" s="15" t="s">
        <v>131</v>
      </c>
      <c r="BE161" s="172">
        <f>IF(N161="základní",J161,0)</f>
        <v>0</v>
      </c>
      <c r="BF161" s="172">
        <f>IF(N161="snížená",J161,0)</f>
        <v>0</v>
      </c>
      <c r="BG161" s="172">
        <f>IF(N161="zákl. přenesená",J161,0)</f>
        <v>0</v>
      </c>
      <c r="BH161" s="172">
        <f>IF(N161="sníž. přenesená",J161,0)</f>
        <v>0</v>
      </c>
      <c r="BI161" s="172">
        <f>IF(N161="nulová",J161,0)</f>
        <v>0</v>
      </c>
      <c r="BJ161" s="15" t="s">
        <v>82</v>
      </c>
      <c r="BK161" s="172">
        <f>ROUND(I161*H161,2)</f>
        <v>0</v>
      </c>
      <c r="BL161" s="15" t="s">
        <v>138</v>
      </c>
      <c r="BM161" s="15" t="s">
        <v>1104</v>
      </c>
    </row>
    <row r="162" s="1" customFormat="1">
      <c r="B162" s="33"/>
      <c r="D162" s="173" t="s">
        <v>140</v>
      </c>
      <c r="F162" s="174" t="s">
        <v>259</v>
      </c>
      <c r="I162" s="106"/>
      <c r="L162" s="33"/>
      <c r="M162" s="175"/>
      <c r="N162" s="63"/>
      <c r="O162" s="63"/>
      <c r="P162" s="63"/>
      <c r="Q162" s="63"/>
      <c r="R162" s="63"/>
      <c r="S162" s="63"/>
      <c r="T162" s="64"/>
      <c r="AT162" s="15" t="s">
        <v>140</v>
      </c>
      <c r="AU162" s="15" t="s">
        <v>84</v>
      </c>
    </row>
    <row r="163" s="1" customFormat="1">
      <c r="B163" s="33"/>
      <c r="D163" s="173" t="s">
        <v>142</v>
      </c>
      <c r="F163" s="176" t="s">
        <v>260</v>
      </c>
      <c r="I163" s="106"/>
      <c r="L163" s="33"/>
      <c r="M163" s="175"/>
      <c r="N163" s="63"/>
      <c r="O163" s="63"/>
      <c r="P163" s="63"/>
      <c r="Q163" s="63"/>
      <c r="R163" s="63"/>
      <c r="S163" s="63"/>
      <c r="T163" s="64"/>
      <c r="AT163" s="15" t="s">
        <v>142</v>
      </c>
      <c r="AU163" s="15" t="s">
        <v>84</v>
      </c>
    </row>
    <row r="164" s="11" customFormat="1">
      <c r="B164" s="177"/>
      <c r="D164" s="173" t="s">
        <v>144</v>
      </c>
      <c r="E164" s="178" t="s">
        <v>3</v>
      </c>
      <c r="F164" s="179" t="s">
        <v>1105</v>
      </c>
      <c r="H164" s="180">
        <v>14.58</v>
      </c>
      <c r="I164" s="181"/>
      <c r="L164" s="177"/>
      <c r="M164" s="182"/>
      <c r="N164" s="183"/>
      <c r="O164" s="183"/>
      <c r="P164" s="183"/>
      <c r="Q164" s="183"/>
      <c r="R164" s="183"/>
      <c r="S164" s="183"/>
      <c r="T164" s="184"/>
      <c r="AT164" s="178" t="s">
        <v>144</v>
      </c>
      <c r="AU164" s="178" t="s">
        <v>84</v>
      </c>
      <c r="AV164" s="11" t="s">
        <v>84</v>
      </c>
      <c r="AW164" s="11" t="s">
        <v>35</v>
      </c>
      <c r="AX164" s="11" t="s">
        <v>82</v>
      </c>
      <c r="AY164" s="178" t="s">
        <v>131</v>
      </c>
    </row>
    <row r="165" s="1" customFormat="1" ht="20.4" customHeight="1">
      <c r="B165" s="160"/>
      <c r="C165" s="161" t="s">
        <v>243</v>
      </c>
      <c r="D165" s="161" t="s">
        <v>133</v>
      </c>
      <c r="E165" s="162" t="s">
        <v>262</v>
      </c>
      <c r="F165" s="163" t="s">
        <v>263</v>
      </c>
      <c r="G165" s="164" t="s">
        <v>136</v>
      </c>
      <c r="H165" s="165">
        <v>14.58</v>
      </c>
      <c r="I165" s="166"/>
      <c r="J165" s="167">
        <f>ROUND(I165*H165,2)</f>
        <v>0</v>
      </c>
      <c r="K165" s="163" t="s">
        <v>137</v>
      </c>
      <c r="L165" s="33"/>
      <c r="M165" s="168" t="s">
        <v>3</v>
      </c>
      <c r="N165" s="169" t="s">
        <v>45</v>
      </c>
      <c r="O165" s="63"/>
      <c r="P165" s="170">
        <f>O165*H165</f>
        <v>0</v>
      </c>
      <c r="Q165" s="170">
        <v>0</v>
      </c>
      <c r="R165" s="170">
        <f>Q165*H165</f>
        <v>0</v>
      </c>
      <c r="S165" s="170">
        <v>0</v>
      </c>
      <c r="T165" s="171">
        <f>S165*H165</f>
        <v>0</v>
      </c>
      <c r="AR165" s="15" t="s">
        <v>138</v>
      </c>
      <c r="AT165" s="15" t="s">
        <v>133</v>
      </c>
      <c r="AU165" s="15" t="s">
        <v>84</v>
      </c>
      <c r="AY165" s="15" t="s">
        <v>131</v>
      </c>
      <c r="BE165" s="172">
        <f>IF(N165="základní",J165,0)</f>
        <v>0</v>
      </c>
      <c r="BF165" s="172">
        <f>IF(N165="snížená",J165,0)</f>
        <v>0</v>
      </c>
      <c r="BG165" s="172">
        <f>IF(N165="zákl. přenesená",J165,0)</f>
        <v>0</v>
      </c>
      <c r="BH165" s="172">
        <f>IF(N165="sníž. přenesená",J165,0)</f>
        <v>0</v>
      </c>
      <c r="BI165" s="172">
        <f>IF(N165="nulová",J165,0)</f>
        <v>0</v>
      </c>
      <c r="BJ165" s="15" t="s">
        <v>82</v>
      </c>
      <c r="BK165" s="172">
        <f>ROUND(I165*H165,2)</f>
        <v>0</v>
      </c>
      <c r="BL165" s="15" t="s">
        <v>138</v>
      </c>
      <c r="BM165" s="15" t="s">
        <v>1106</v>
      </c>
    </row>
    <row r="166" s="1" customFormat="1">
      <c r="B166" s="33"/>
      <c r="D166" s="173" t="s">
        <v>140</v>
      </c>
      <c r="F166" s="174" t="s">
        <v>265</v>
      </c>
      <c r="I166" s="106"/>
      <c r="L166" s="33"/>
      <c r="M166" s="175"/>
      <c r="N166" s="63"/>
      <c r="O166" s="63"/>
      <c r="P166" s="63"/>
      <c r="Q166" s="63"/>
      <c r="R166" s="63"/>
      <c r="S166" s="63"/>
      <c r="T166" s="64"/>
      <c r="AT166" s="15" t="s">
        <v>140</v>
      </c>
      <c r="AU166" s="15" t="s">
        <v>84</v>
      </c>
    </row>
    <row r="167" s="11" customFormat="1">
      <c r="B167" s="177"/>
      <c r="D167" s="173" t="s">
        <v>144</v>
      </c>
      <c r="E167" s="178" t="s">
        <v>3</v>
      </c>
      <c r="F167" s="179" t="s">
        <v>1105</v>
      </c>
      <c r="H167" s="180">
        <v>14.58</v>
      </c>
      <c r="I167" s="181"/>
      <c r="L167" s="177"/>
      <c r="M167" s="182"/>
      <c r="N167" s="183"/>
      <c r="O167" s="183"/>
      <c r="P167" s="183"/>
      <c r="Q167" s="183"/>
      <c r="R167" s="183"/>
      <c r="S167" s="183"/>
      <c r="T167" s="184"/>
      <c r="AT167" s="178" t="s">
        <v>144</v>
      </c>
      <c r="AU167" s="178" t="s">
        <v>84</v>
      </c>
      <c r="AV167" s="11" t="s">
        <v>84</v>
      </c>
      <c r="AW167" s="11" t="s">
        <v>35</v>
      </c>
      <c r="AX167" s="11" t="s">
        <v>82</v>
      </c>
      <c r="AY167" s="178" t="s">
        <v>131</v>
      </c>
    </row>
    <row r="168" s="1" customFormat="1" ht="20.4" customHeight="1">
      <c r="B168" s="160"/>
      <c r="C168" s="161" t="s">
        <v>249</v>
      </c>
      <c r="D168" s="161" t="s">
        <v>133</v>
      </c>
      <c r="E168" s="162" t="s">
        <v>267</v>
      </c>
      <c r="F168" s="163" t="s">
        <v>268</v>
      </c>
      <c r="G168" s="164" t="s">
        <v>214</v>
      </c>
      <c r="H168" s="165">
        <v>11.227</v>
      </c>
      <c r="I168" s="166"/>
      <c r="J168" s="167">
        <f>ROUND(I168*H168,2)</f>
        <v>0</v>
      </c>
      <c r="K168" s="163" t="s">
        <v>137</v>
      </c>
      <c r="L168" s="33"/>
      <c r="M168" s="168" t="s">
        <v>3</v>
      </c>
      <c r="N168" s="169" t="s">
        <v>45</v>
      </c>
      <c r="O168" s="63"/>
      <c r="P168" s="170">
        <f>O168*H168</f>
        <v>0</v>
      </c>
      <c r="Q168" s="170">
        <v>0</v>
      </c>
      <c r="R168" s="170">
        <f>Q168*H168</f>
        <v>0</v>
      </c>
      <c r="S168" s="170">
        <v>0</v>
      </c>
      <c r="T168" s="171">
        <f>S168*H168</f>
        <v>0</v>
      </c>
      <c r="AR168" s="15" t="s">
        <v>138</v>
      </c>
      <c r="AT168" s="15" t="s">
        <v>133</v>
      </c>
      <c r="AU168" s="15" t="s">
        <v>84</v>
      </c>
      <c r="AY168" s="15" t="s">
        <v>131</v>
      </c>
      <c r="BE168" s="172">
        <f>IF(N168="základní",J168,0)</f>
        <v>0</v>
      </c>
      <c r="BF168" s="172">
        <f>IF(N168="snížená",J168,0)</f>
        <v>0</v>
      </c>
      <c r="BG168" s="172">
        <f>IF(N168="zákl. přenesená",J168,0)</f>
        <v>0</v>
      </c>
      <c r="BH168" s="172">
        <f>IF(N168="sníž. přenesená",J168,0)</f>
        <v>0</v>
      </c>
      <c r="BI168" s="172">
        <f>IF(N168="nulová",J168,0)</f>
        <v>0</v>
      </c>
      <c r="BJ168" s="15" t="s">
        <v>82</v>
      </c>
      <c r="BK168" s="172">
        <f>ROUND(I168*H168,2)</f>
        <v>0</v>
      </c>
      <c r="BL168" s="15" t="s">
        <v>138</v>
      </c>
      <c r="BM168" s="15" t="s">
        <v>1107</v>
      </c>
    </row>
    <row r="169" s="1" customFormat="1">
      <c r="B169" s="33"/>
      <c r="D169" s="173" t="s">
        <v>140</v>
      </c>
      <c r="F169" s="174" t="s">
        <v>270</v>
      </c>
      <c r="I169" s="106"/>
      <c r="L169" s="33"/>
      <c r="M169" s="175"/>
      <c r="N169" s="63"/>
      <c r="O169" s="63"/>
      <c r="P169" s="63"/>
      <c r="Q169" s="63"/>
      <c r="R169" s="63"/>
      <c r="S169" s="63"/>
      <c r="T169" s="64"/>
      <c r="AT169" s="15" t="s">
        <v>140</v>
      </c>
      <c r="AU169" s="15" t="s">
        <v>84</v>
      </c>
    </row>
    <row r="170" s="1" customFormat="1">
      <c r="B170" s="33"/>
      <c r="D170" s="173" t="s">
        <v>142</v>
      </c>
      <c r="F170" s="176" t="s">
        <v>271</v>
      </c>
      <c r="I170" s="106"/>
      <c r="L170" s="33"/>
      <c r="M170" s="175"/>
      <c r="N170" s="63"/>
      <c r="O170" s="63"/>
      <c r="P170" s="63"/>
      <c r="Q170" s="63"/>
      <c r="R170" s="63"/>
      <c r="S170" s="63"/>
      <c r="T170" s="64"/>
      <c r="AT170" s="15" t="s">
        <v>142</v>
      </c>
      <c r="AU170" s="15" t="s">
        <v>84</v>
      </c>
    </row>
    <row r="171" s="11" customFormat="1">
      <c r="B171" s="177"/>
      <c r="D171" s="173" t="s">
        <v>144</v>
      </c>
      <c r="E171" s="178" t="s">
        <v>3</v>
      </c>
      <c r="F171" s="179" t="s">
        <v>1072</v>
      </c>
      <c r="H171" s="180">
        <v>16.038</v>
      </c>
      <c r="I171" s="181"/>
      <c r="L171" s="177"/>
      <c r="M171" s="182"/>
      <c r="N171" s="183"/>
      <c r="O171" s="183"/>
      <c r="P171" s="183"/>
      <c r="Q171" s="183"/>
      <c r="R171" s="183"/>
      <c r="S171" s="183"/>
      <c r="T171" s="184"/>
      <c r="AT171" s="178" t="s">
        <v>144</v>
      </c>
      <c r="AU171" s="178" t="s">
        <v>84</v>
      </c>
      <c r="AV171" s="11" t="s">
        <v>84</v>
      </c>
      <c r="AW171" s="11" t="s">
        <v>35</v>
      </c>
      <c r="AX171" s="11" t="s">
        <v>82</v>
      </c>
      <c r="AY171" s="178" t="s">
        <v>131</v>
      </c>
    </row>
    <row r="172" s="11" customFormat="1">
      <c r="B172" s="177"/>
      <c r="D172" s="173" t="s">
        <v>144</v>
      </c>
      <c r="F172" s="179" t="s">
        <v>1108</v>
      </c>
      <c r="H172" s="180">
        <v>11.227</v>
      </c>
      <c r="I172" s="181"/>
      <c r="L172" s="177"/>
      <c r="M172" s="182"/>
      <c r="N172" s="183"/>
      <c r="O172" s="183"/>
      <c r="P172" s="183"/>
      <c r="Q172" s="183"/>
      <c r="R172" s="183"/>
      <c r="S172" s="183"/>
      <c r="T172" s="184"/>
      <c r="AT172" s="178" t="s">
        <v>144</v>
      </c>
      <c r="AU172" s="178" t="s">
        <v>84</v>
      </c>
      <c r="AV172" s="11" t="s">
        <v>84</v>
      </c>
      <c r="AW172" s="11" t="s">
        <v>4</v>
      </c>
      <c r="AX172" s="11" t="s">
        <v>82</v>
      </c>
      <c r="AY172" s="178" t="s">
        <v>131</v>
      </c>
    </row>
    <row r="173" s="1" customFormat="1" ht="20.4" customHeight="1">
      <c r="B173" s="160"/>
      <c r="C173" s="161" t="s">
        <v>255</v>
      </c>
      <c r="D173" s="161" t="s">
        <v>133</v>
      </c>
      <c r="E173" s="162" t="s">
        <v>1109</v>
      </c>
      <c r="F173" s="163" t="s">
        <v>1110</v>
      </c>
      <c r="G173" s="164" t="s">
        <v>214</v>
      </c>
      <c r="H173" s="165">
        <v>4.8109999999999999</v>
      </c>
      <c r="I173" s="166"/>
      <c r="J173" s="167">
        <f>ROUND(I173*H173,2)</f>
        <v>0</v>
      </c>
      <c r="K173" s="163" t="s">
        <v>137</v>
      </c>
      <c r="L173" s="33"/>
      <c r="M173" s="168" t="s">
        <v>3</v>
      </c>
      <c r="N173" s="169" t="s">
        <v>45</v>
      </c>
      <c r="O173" s="63"/>
      <c r="P173" s="170">
        <f>O173*H173</f>
        <v>0</v>
      </c>
      <c r="Q173" s="170">
        <v>0</v>
      </c>
      <c r="R173" s="170">
        <f>Q173*H173</f>
        <v>0</v>
      </c>
      <c r="S173" s="170">
        <v>0</v>
      </c>
      <c r="T173" s="171">
        <f>S173*H173</f>
        <v>0</v>
      </c>
      <c r="AR173" s="15" t="s">
        <v>138</v>
      </c>
      <c r="AT173" s="15" t="s">
        <v>133</v>
      </c>
      <c r="AU173" s="15" t="s">
        <v>84</v>
      </c>
      <c r="AY173" s="15" t="s">
        <v>131</v>
      </c>
      <c r="BE173" s="172">
        <f>IF(N173="základní",J173,0)</f>
        <v>0</v>
      </c>
      <c r="BF173" s="172">
        <f>IF(N173="snížená",J173,0)</f>
        <v>0</v>
      </c>
      <c r="BG173" s="172">
        <f>IF(N173="zákl. přenesená",J173,0)</f>
        <v>0</v>
      </c>
      <c r="BH173" s="172">
        <f>IF(N173="sníž. přenesená",J173,0)</f>
        <v>0</v>
      </c>
      <c r="BI173" s="172">
        <f>IF(N173="nulová",J173,0)</f>
        <v>0</v>
      </c>
      <c r="BJ173" s="15" t="s">
        <v>82</v>
      </c>
      <c r="BK173" s="172">
        <f>ROUND(I173*H173,2)</f>
        <v>0</v>
      </c>
      <c r="BL173" s="15" t="s">
        <v>138</v>
      </c>
      <c r="BM173" s="15" t="s">
        <v>1111</v>
      </c>
    </row>
    <row r="174" s="1" customFormat="1">
      <c r="B174" s="33"/>
      <c r="D174" s="173" t="s">
        <v>140</v>
      </c>
      <c r="F174" s="174" t="s">
        <v>1112</v>
      </c>
      <c r="I174" s="106"/>
      <c r="L174" s="33"/>
      <c r="M174" s="175"/>
      <c r="N174" s="63"/>
      <c r="O174" s="63"/>
      <c r="P174" s="63"/>
      <c r="Q174" s="63"/>
      <c r="R174" s="63"/>
      <c r="S174" s="63"/>
      <c r="T174" s="64"/>
      <c r="AT174" s="15" t="s">
        <v>140</v>
      </c>
      <c r="AU174" s="15" t="s">
        <v>84</v>
      </c>
    </row>
    <row r="175" s="1" customFormat="1">
      <c r="B175" s="33"/>
      <c r="D175" s="173" t="s">
        <v>142</v>
      </c>
      <c r="F175" s="176" t="s">
        <v>271</v>
      </c>
      <c r="I175" s="106"/>
      <c r="L175" s="33"/>
      <c r="M175" s="175"/>
      <c r="N175" s="63"/>
      <c r="O175" s="63"/>
      <c r="P175" s="63"/>
      <c r="Q175" s="63"/>
      <c r="R175" s="63"/>
      <c r="S175" s="63"/>
      <c r="T175" s="64"/>
      <c r="AT175" s="15" t="s">
        <v>142</v>
      </c>
      <c r="AU175" s="15" t="s">
        <v>84</v>
      </c>
    </row>
    <row r="176" s="11" customFormat="1">
      <c r="B176" s="177"/>
      <c r="D176" s="173" t="s">
        <v>144</v>
      </c>
      <c r="E176" s="178" t="s">
        <v>3</v>
      </c>
      <c r="F176" s="179" t="s">
        <v>1072</v>
      </c>
      <c r="H176" s="180">
        <v>16.038</v>
      </c>
      <c r="I176" s="181"/>
      <c r="L176" s="177"/>
      <c r="M176" s="182"/>
      <c r="N176" s="183"/>
      <c r="O176" s="183"/>
      <c r="P176" s="183"/>
      <c r="Q176" s="183"/>
      <c r="R176" s="183"/>
      <c r="S176" s="183"/>
      <c r="T176" s="184"/>
      <c r="AT176" s="178" t="s">
        <v>144</v>
      </c>
      <c r="AU176" s="178" t="s">
        <v>84</v>
      </c>
      <c r="AV176" s="11" t="s">
        <v>84</v>
      </c>
      <c r="AW176" s="11" t="s">
        <v>35</v>
      </c>
      <c r="AX176" s="11" t="s">
        <v>82</v>
      </c>
      <c r="AY176" s="178" t="s">
        <v>131</v>
      </c>
    </row>
    <row r="177" s="11" customFormat="1">
      <c r="B177" s="177"/>
      <c r="D177" s="173" t="s">
        <v>144</v>
      </c>
      <c r="F177" s="179" t="s">
        <v>1073</v>
      </c>
      <c r="H177" s="180">
        <v>4.8109999999999999</v>
      </c>
      <c r="I177" s="181"/>
      <c r="L177" s="177"/>
      <c r="M177" s="182"/>
      <c r="N177" s="183"/>
      <c r="O177" s="183"/>
      <c r="P177" s="183"/>
      <c r="Q177" s="183"/>
      <c r="R177" s="183"/>
      <c r="S177" s="183"/>
      <c r="T177" s="184"/>
      <c r="AT177" s="178" t="s">
        <v>144</v>
      </c>
      <c r="AU177" s="178" t="s">
        <v>84</v>
      </c>
      <c r="AV177" s="11" t="s">
        <v>84</v>
      </c>
      <c r="AW177" s="11" t="s">
        <v>4</v>
      </c>
      <c r="AX177" s="11" t="s">
        <v>82</v>
      </c>
      <c r="AY177" s="178" t="s">
        <v>131</v>
      </c>
    </row>
    <row r="178" s="1" customFormat="1" ht="20.4" customHeight="1">
      <c r="B178" s="160"/>
      <c r="C178" s="161" t="s">
        <v>8</v>
      </c>
      <c r="D178" s="161" t="s">
        <v>133</v>
      </c>
      <c r="E178" s="162" t="s">
        <v>280</v>
      </c>
      <c r="F178" s="163" t="s">
        <v>281</v>
      </c>
      <c r="G178" s="164" t="s">
        <v>214</v>
      </c>
      <c r="H178" s="165">
        <v>6.5010000000000003</v>
      </c>
      <c r="I178" s="166"/>
      <c r="J178" s="167">
        <f>ROUND(I178*H178,2)</f>
        <v>0</v>
      </c>
      <c r="K178" s="163" t="s">
        <v>137</v>
      </c>
      <c r="L178" s="33"/>
      <c r="M178" s="168" t="s">
        <v>3</v>
      </c>
      <c r="N178" s="169" t="s">
        <v>45</v>
      </c>
      <c r="O178" s="63"/>
      <c r="P178" s="170">
        <f>O178*H178</f>
        <v>0</v>
      </c>
      <c r="Q178" s="170">
        <v>0</v>
      </c>
      <c r="R178" s="170">
        <f>Q178*H178</f>
        <v>0</v>
      </c>
      <c r="S178" s="170">
        <v>0</v>
      </c>
      <c r="T178" s="171">
        <f>S178*H178</f>
        <v>0</v>
      </c>
      <c r="AR178" s="15" t="s">
        <v>138</v>
      </c>
      <c r="AT178" s="15" t="s">
        <v>133</v>
      </c>
      <c r="AU178" s="15" t="s">
        <v>84</v>
      </c>
      <c r="AY178" s="15" t="s">
        <v>131</v>
      </c>
      <c r="BE178" s="172">
        <f>IF(N178="základní",J178,0)</f>
        <v>0</v>
      </c>
      <c r="BF178" s="172">
        <f>IF(N178="snížená",J178,0)</f>
        <v>0</v>
      </c>
      <c r="BG178" s="172">
        <f>IF(N178="zákl. přenesená",J178,0)</f>
        <v>0</v>
      </c>
      <c r="BH178" s="172">
        <f>IF(N178="sníž. přenesená",J178,0)</f>
        <v>0</v>
      </c>
      <c r="BI178" s="172">
        <f>IF(N178="nulová",J178,0)</f>
        <v>0</v>
      </c>
      <c r="BJ178" s="15" t="s">
        <v>82</v>
      </c>
      <c r="BK178" s="172">
        <f>ROUND(I178*H178,2)</f>
        <v>0</v>
      </c>
      <c r="BL178" s="15" t="s">
        <v>138</v>
      </c>
      <c r="BM178" s="15" t="s">
        <v>1113</v>
      </c>
    </row>
    <row r="179" s="1" customFormat="1">
      <c r="B179" s="33"/>
      <c r="D179" s="173" t="s">
        <v>140</v>
      </c>
      <c r="F179" s="174" t="s">
        <v>283</v>
      </c>
      <c r="I179" s="106"/>
      <c r="L179" s="33"/>
      <c r="M179" s="175"/>
      <c r="N179" s="63"/>
      <c r="O179" s="63"/>
      <c r="P179" s="63"/>
      <c r="Q179" s="63"/>
      <c r="R179" s="63"/>
      <c r="S179" s="63"/>
      <c r="T179" s="64"/>
      <c r="AT179" s="15" t="s">
        <v>140</v>
      </c>
      <c r="AU179" s="15" t="s">
        <v>84</v>
      </c>
    </row>
    <row r="180" s="1" customFormat="1">
      <c r="B180" s="33"/>
      <c r="D180" s="173" t="s">
        <v>142</v>
      </c>
      <c r="F180" s="176" t="s">
        <v>284</v>
      </c>
      <c r="I180" s="106"/>
      <c r="L180" s="33"/>
      <c r="M180" s="175"/>
      <c r="N180" s="63"/>
      <c r="O180" s="63"/>
      <c r="P180" s="63"/>
      <c r="Q180" s="63"/>
      <c r="R180" s="63"/>
      <c r="S180" s="63"/>
      <c r="T180" s="64"/>
      <c r="AT180" s="15" t="s">
        <v>142</v>
      </c>
      <c r="AU180" s="15" t="s">
        <v>84</v>
      </c>
    </row>
    <row r="181" s="11" customFormat="1">
      <c r="B181" s="177"/>
      <c r="D181" s="173" t="s">
        <v>144</v>
      </c>
      <c r="E181" s="178" t="s">
        <v>3</v>
      </c>
      <c r="F181" s="179" t="s">
        <v>1114</v>
      </c>
      <c r="H181" s="180">
        <v>9.2870000000000008</v>
      </c>
      <c r="I181" s="181"/>
      <c r="L181" s="177"/>
      <c r="M181" s="182"/>
      <c r="N181" s="183"/>
      <c r="O181" s="183"/>
      <c r="P181" s="183"/>
      <c r="Q181" s="183"/>
      <c r="R181" s="183"/>
      <c r="S181" s="183"/>
      <c r="T181" s="184"/>
      <c r="AT181" s="178" t="s">
        <v>144</v>
      </c>
      <c r="AU181" s="178" t="s">
        <v>84</v>
      </c>
      <c r="AV181" s="11" t="s">
        <v>84</v>
      </c>
      <c r="AW181" s="11" t="s">
        <v>35</v>
      </c>
      <c r="AX181" s="11" t="s">
        <v>74</v>
      </c>
      <c r="AY181" s="178" t="s">
        <v>131</v>
      </c>
    </row>
    <row r="182" s="11" customFormat="1">
      <c r="B182" s="177"/>
      <c r="D182" s="173" t="s">
        <v>144</v>
      </c>
      <c r="F182" s="179" t="s">
        <v>1115</v>
      </c>
      <c r="H182" s="180">
        <v>6.5010000000000003</v>
      </c>
      <c r="I182" s="181"/>
      <c r="L182" s="177"/>
      <c r="M182" s="182"/>
      <c r="N182" s="183"/>
      <c r="O182" s="183"/>
      <c r="P182" s="183"/>
      <c r="Q182" s="183"/>
      <c r="R182" s="183"/>
      <c r="S182" s="183"/>
      <c r="T182" s="184"/>
      <c r="AT182" s="178" t="s">
        <v>144</v>
      </c>
      <c r="AU182" s="178" t="s">
        <v>84</v>
      </c>
      <c r="AV182" s="11" t="s">
        <v>84</v>
      </c>
      <c r="AW182" s="11" t="s">
        <v>4</v>
      </c>
      <c r="AX182" s="11" t="s">
        <v>82</v>
      </c>
      <c r="AY182" s="178" t="s">
        <v>131</v>
      </c>
    </row>
    <row r="183" s="1" customFormat="1" ht="20.4" customHeight="1">
      <c r="B183" s="160"/>
      <c r="C183" s="161" t="s">
        <v>266</v>
      </c>
      <c r="D183" s="161" t="s">
        <v>133</v>
      </c>
      <c r="E183" s="162" t="s">
        <v>289</v>
      </c>
      <c r="F183" s="163" t="s">
        <v>290</v>
      </c>
      <c r="G183" s="164" t="s">
        <v>214</v>
      </c>
      <c r="H183" s="165">
        <v>2.786</v>
      </c>
      <c r="I183" s="166"/>
      <c r="J183" s="167">
        <f>ROUND(I183*H183,2)</f>
        <v>0</v>
      </c>
      <c r="K183" s="163" t="s">
        <v>137</v>
      </c>
      <c r="L183" s="33"/>
      <c r="M183" s="168" t="s">
        <v>3</v>
      </c>
      <c r="N183" s="169" t="s">
        <v>45</v>
      </c>
      <c r="O183" s="63"/>
      <c r="P183" s="170">
        <f>O183*H183</f>
        <v>0</v>
      </c>
      <c r="Q183" s="170">
        <v>0</v>
      </c>
      <c r="R183" s="170">
        <f>Q183*H183</f>
        <v>0</v>
      </c>
      <c r="S183" s="170">
        <v>0</v>
      </c>
      <c r="T183" s="171">
        <f>S183*H183</f>
        <v>0</v>
      </c>
      <c r="AR183" s="15" t="s">
        <v>138</v>
      </c>
      <c r="AT183" s="15" t="s">
        <v>133</v>
      </c>
      <c r="AU183" s="15" t="s">
        <v>84</v>
      </c>
      <c r="AY183" s="15" t="s">
        <v>131</v>
      </c>
      <c r="BE183" s="172">
        <f>IF(N183="základní",J183,0)</f>
        <v>0</v>
      </c>
      <c r="BF183" s="172">
        <f>IF(N183="snížená",J183,0)</f>
        <v>0</v>
      </c>
      <c r="BG183" s="172">
        <f>IF(N183="zákl. přenesená",J183,0)</f>
        <v>0</v>
      </c>
      <c r="BH183" s="172">
        <f>IF(N183="sníž. přenesená",J183,0)</f>
        <v>0</v>
      </c>
      <c r="BI183" s="172">
        <f>IF(N183="nulová",J183,0)</f>
        <v>0</v>
      </c>
      <c r="BJ183" s="15" t="s">
        <v>82</v>
      </c>
      <c r="BK183" s="172">
        <f>ROUND(I183*H183,2)</f>
        <v>0</v>
      </c>
      <c r="BL183" s="15" t="s">
        <v>138</v>
      </c>
      <c r="BM183" s="15" t="s">
        <v>1116</v>
      </c>
    </row>
    <row r="184" s="1" customFormat="1">
      <c r="B184" s="33"/>
      <c r="D184" s="173" t="s">
        <v>140</v>
      </c>
      <c r="F184" s="174" t="s">
        <v>292</v>
      </c>
      <c r="I184" s="106"/>
      <c r="L184" s="33"/>
      <c r="M184" s="175"/>
      <c r="N184" s="63"/>
      <c r="O184" s="63"/>
      <c r="P184" s="63"/>
      <c r="Q184" s="63"/>
      <c r="R184" s="63"/>
      <c r="S184" s="63"/>
      <c r="T184" s="64"/>
      <c r="AT184" s="15" t="s">
        <v>140</v>
      </c>
      <c r="AU184" s="15" t="s">
        <v>84</v>
      </c>
    </row>
    <row r="185" s="1" customFormat="1">
      <c r="B185" s="33"/>
      <c r="D185" s="173" t="s">
        <v>142</v>
      </c>
      <c r="F185" s="176" t="s">
        <v>284</v>
      </c>
      <c r="I185" s="106"/>
      <c r="L185" s="33"/>
      <c r="M185" s="175"/>
      <c r="N185" s="63"/>
      <c r="O185" s="63"/>
      <c r="P185" s="63"/>
      <c r="Q185" s="63"/>
      <c r="R185" s="63"/>
      <c r="S185" s="63"/>
      <c r="T185" s="64"/>
      <c r="AT185" s="15" t="s">
        <v>142</v>
      </c>
      <c r="AU185" s="15" t="s">
        <v>84</v>
      </c>
    </row>
    <row r="186" s="11" customFormat="1">
      <c r="B186" s="177"/>
      <c r="D186" s="173" t="s">
        <v>144</v>
      </c>
      <c r="E186" s="178" t="s">
        <v>3</v>
      </c>
      <c r="F186" s="179" t="s">
        <v>1114</v>
      </c>
      <c r="H186" s="180">
        <v>9.2870000000000008</v>
      </c>
      <c r="I186" s="181"/>
      <c r="L186" s="177"/>
      <c r="M186" s="182"/>
      <c r="N186" s="183"/>
      <c r="O186" s="183"/>
      <c r="P186" s="183"/>
      <c r="Q186" s="183"/>
      <c r="R186" s="183"/>
      <c r="S186" s="183"/>
      <c r="T186" s="184"/>
      <c r="AT186" s="178" t="s">
        <v>144</v>
      </c>
      <c r="AU186" s="178" t="s">
        <v>84</v>
      </c>
      <c r="AV186" s="11" t="s">
        <v>84</v>
      </c>
      <c r="AW186" s="11" t="s">
        <v>35</v>
      </c>
      <c r="AX186" s="11" t="s">
        <v>74</v>
      </c>
      <c r="AY186" s="178" t="s">
        <v>131</v>
      </c>
    </row>
    <row r="187" s="11" customFormat="1">
      <c r="B187" s="177"/>
      <c r="D187" s="173" t="s">
        <v>144</v>
      </c>
      <c r="F187" s="179" t="s">
        <v>1117</v>
      </c>
      <c r="H187" s="180">
        <v>2.786</v>
      </c>
      <c r="I187" s="181"/>
      <c r="L187" s="177"/>
      <c r="M187" s="182"/>
      <c r="N187" s="183"/>
      <c r="O187" s="183"/>
      <c r="P187" s="183"/>
      <c r="Q187" s="183"/>
      <c r="R187" s="183"/>
      <c r="S187" s="183"/>
      <c r="T187" s="184"/>
      <c r="AT187" s="178" t="s">
        <v>144</v>
      </c>
      <c r="AU187" s="178" t="s">
        <v>84</v>
      </c>
      <c r="AV187" s="11" t="s">
        <v>84</v>
      </c>
      <c r="AW187" s="11" t="s">
        <v>4</v>
      </c>
      <c r="AX187" s="11" t="s">
        <v>82</v>
      </c>
      <c r="AY187" s="178" t="s">
        <v>131</v>
      </c>
    </row>
    <row r="188" s="1" customFormat="1" ht="20.4" customHeight="1">
      <c r="B188" s="160"/>
      <c r="C188" s="161" t="s">
        <v>273</v>
      </c>
      <c r="D188" s="161" t="s">
        <v>133</v>
      </c>
      <c r="E188" s="162" t="s">
        <v>295</v>
      </c>
      <c r="F188" s="163" t="s">
        <v>296</v>
      </c>
      <c r="G188" s="164" t="s">
        <v>214</v>
      </c>
      <c r="H188" s="165">
        <v>6.5010000000000003</v>
      </c>
      <c r="I188" s="166"/>
      <c r="J188" s="167">
        <f>ROUND(I188*H188,2)</f>
        <v>0</v>
      </c>
      <c r="K188" s="163" t="s">
        <v>137</v>
      </c>
      <c r="L188" s="33"/>
      <c r="M188" s="168" t="s">
        <v>3</v>
      </c>
      <c r="N188" s="169" t="s">
        <v>45</v>
      </c>
      <c r="O188" s="63"/>
      <c r="P188" s="170">
        <f>O188*H188</f>
        <v>0</v>
      </c>
      <c r="Q188" s="170">
        <v>0</v>
      </c>
      <c r="R188" s="170">
        <f>Q188*H188</f>
        <v>0</v>
      </c>
      <c r="S188" s="170">
        <v>0</v>
      </c>
      <c r="T188" s="171">
        <f>S188*H188</f>
        <v>0</v>
      </c>
      <c r="AR188" s="15" t="s">
        <v>138</v>
      </c>
      <c r="AT188" s="15" t="s">
        <v>133</v>
      </c>
      <c r="AU188" s="15" t="s">
        <v>84</v>
      </c>
      <c r="AY188" s="15" t="s">
        <v>131</v>
      </c>
      <c r="BE188" s="172">
        <f>IF(N188="základní",J188,0)</f>
        <v>0</v>
      </c>
      <c r="BF188" s="172">
        <f>IF(N188="snížená",J188,0)</f>
        <v>0</v>
      </c>
      <c r="BG188" s="172">
        <f>IF(N188="zákl. přenesená",J188,0)</f>
        <v>0</v>
      </c>
      <c r="BH188" s="172">
        <f>IF(N188="sníž. přenesená",J188,0)</f>
        <v>0</v>
      </c>
      <c r="BI188" s="172">
        <f>IF(N188="nulová",J188,0)</f>
        <v>0</v>
      </c>
      <c r="BJ188" s="15" t="s">
        <v>82</v>
      </c>
      <c r="BK188" s="172">
        <f>ROUND(I188*H188,2)</f>
        <v>0</v>
      </c>
      <c r="BL188" s="15" t="s">
        <v>138</v>
      </c>
      <c r="BM188" s="15" t="s">
        <v>1118</v>
      </c>
    </row>
    <row r="189" s="1" customFormat="1">
      <c r="B189" s="33"/>
      <c r="D189" s="173" t="s">
        <v>140</v>
      </c>
      <c r="F189" s="174" t="s">
        <v>298</v>
      </c>
      <c r="I189" s="106"/>
      <c r="L189" s="33"/>
      <c r="M189" s="175"/>
      <c r="N189" s="63"/>
      <c r="O189" s="63"/>
      <c r="P189" s="63"/>
      <c r="Q189" s="63"/>
      <c r="R189" s="63"/>
      <c r="S189" s="63"/>
      <c r="T189" s="64"/>
      <c r="AT189" s="15" t="s">
        <v>140</v>
      </c>
      <c r="AU189" s="15" t="s">
        <v>84</v>
      </c>
    </row>
    <row r="190" s="1" customFormat="1">
      <c r="B190" s="33"/>
      <c r="D190" s="173" t="s">
        <v>142</v>
      </c>
      <c r="F190" s="176" t="s">
        <v>299</v>
      </c>
      <c r="I190" s="106"/>
      <c r="L190" s="33"/>
      <c r="M190" s="175"/>
      <c r="N190" s="63"/>
      <c r="O190" s="63"/>
      <c r="P190" s="63"/>
      <c r="Q190" s="63"/>
      <c r="R190" s="63"/>
      <c r="S190" s="63"/>
      <c r="T190" s="64"/>
      <c r="AT190" s="15" t="s">
        <v>142</v>
      </c>
      <c r="AU190" s="15" t="s">
        <v>84</v>
      </c>
    </row>
    <row r="191" s="11" customFormat="1">
      <c r="B191" s="177"/>
      <c r="D191" s="173" t="s">
        <v>144</v>
      </c>
      <c r="E191" s="178" t="s">
        <v>3</v>
      </c>
      <c r="F191" s="179" t="s">
        <v>1114</v>
      </c>
      <c r="H191" s="180">
        <v>9.2870000000000008</v>
      </c>
      <c r="I191" s="181"/>
      <c r="L191" s="177"/>
      <c r="M191" s="182"/>
      <c r="N191" s="183"/>
      <c r="O191" s="183"/>
      <c r="P191" s="183"/>
      <c r="Q191" s="183"/>
      <c r="R191" s="183"/>
      <c r="S191" s="183"/>
      <c r="T191" s="184"/>
      <c r="AT191" s="178" t="s">
        <v>144</v>
      </c>
      <c r="AU191" s="178" t="s">
        <v>84</v>
      </c>
      <c r="AV191" s="11" t="s">
        <v>84</v>
      </c>
      <c r="AW191" s="11" t="s">
        <v>35</v>
      </c>
      <c r="AX191" s="11" t="s">
        <v>74</v>
      </c>
      <c r="AY191" s="178" t="s">
        <v>131</v>
      </c>
    </row>
    <row r="192" s="11" customFormat="1">
      <c r="B192" s="177"/>
      <c r="D192" s="173" t="s">
        <v>144</v>
      </c>
      <c r="F192" s="179" t="s">
        <v>1115</v>
      </c>
      <c r="H192" s="180">
        <v>6.5010000000000003</v>
      </c>
      <c r="I192" s="181"/>
      <c r="L192" s="177"/>
      <c r="M192" s="182"/>
      <c r="N192" s="183"/>
      <c r="O192" s="183"/>
      <c r="P192" s="183"/>
      <c r="Q192" s="183"/>
      <c r="R192" s="183"/>
      <c r="S192" s="183"/>
      <c r="T192" s="184"/>
      <c r="AT192" s="178" t="s">
        <v>144</v>
      </c>
      <c r="AU192" s="178" t="s">
        <v>84</v>
      </c>
      <c r="AV192" s="11" t="s">
        <v>84</v>
      </c>
      <c r="AW192" s="11" t="s">
        <v>4</v>
      </c>
      <c r="AX192" s="11" t="s">
        <v>82</v>
      </c>
      <c r="AY192" s="178" t="s">
        <v>131</v>
      </c>
    </row>
    <row r="193" s="1" customFormat="1" ht="20.4" customHeight="1">
      <c r="B193" s="160"/>
      <c r="C193" s="161" t="s">
        <v>279</v>
      </c>
      <c r="D193" s="161" t="s">
        <v>133</v>
      </c>
      <c r="E193" s="162" t="s">
        <v>301</v>
      </c>
      <c r="F193" s="163" t="s">
        <v>302</v>
      </c>
      <c r="G193" s="164" t="s">
        <v>214</v>
      </c>
      <c r="H193" s="165">
        <v>2.786</v>
      </c>
      <c r="I193" s="166"/>
      <c r="J193" s="167">
        <f>ROUND(I193*H193,2)</f>
        <v>0</v>
      </c>
      <c r="K193" s="163" t="s">
        <v>137</v>
      </c>
      <c r="L193" s="33"/>
      <c r="M193" s="168" t="s">
        <v>3</v>
      </c>
      <c r="N193" s="169" t="s">
        <v>45</v>
      </c>
      <c r="O193" s="63"/>
      <c r="P193" s="170">
        <f>O193*H193</f>
        <v>0</v>
      </c>
      <c r="Q193" s="170">
        <v>0</v>
      </c>
      <c r="R193" s="170">
        <f>Q193*H193</f>
        <v>0</v>
      </c>
      <c r="S193" s="170">
        <v>0</v>
      </c>
      <c r="T193" s="171">
        <f>S193*H193</f>
        <v>0</v>
      </c>
      <c r="AR193" s="15" t="s">
        <v>138</v>
      </c>
      <c r="AT193" s="15" t="s">
        <v>133</v>
      </c>
      <c r="AU193" s="15" t="s">
        <v>84</v>
      </c>
      <c r="AY193" s="15" t="s">
        <v>131</v>
      </c>
      <c r="BE193" s="172">
        <f>IF(N193="základní",J193,0)</f>
        <v>0</v>
      </c>
      <c r="BF193" s="172">
        <f>IF(N193="snížená",J193,0)</f>
        <v>0</v>
      </c>
      <c r="BG193" s="172">
        <f>IF(N193="zákl. přenesená",J193,0)</f>
        <v>0</v>
      </c>
      <c r="BH193" s="172">
        <f>IF(N193="sníž. přenesená",J193,0)</f>
        <v>0</v>
      </c>
      <c r="BI193" s="172">
        <f>IF(N193="nulová",J193,0)</f>
        <v>0</v>
      </c>
      <c r="BJ193" s="15" t="s">
        <v>82</v>
      </c>
      <c r="BK193" s="172">
        <f>ROUND(I193*H193,2)</f>
        <v>0</v>
      </c>
      <c r="BL193" s="15" t="s">
        <v>138</v>
      </c>
      <c r="BM193" s="15" t="s">
        <v>1119</v>
      </c>
    </row>
    <row r="194" s="1" customFormat="1">
      <c r="B194" s="33"/>
      <c r="D194" s="173" t="s">
        <v>140</v>
      </c>
      <c r="F194" s="174" t="s">
        <v>304</v>
      </c>
      <c r="I194" s="106"/>
      <c r="L194" s="33"/>
      <c r="M194" s="175"/>
      <c r="N194" s="63"/>
      <c r="O194" s="63"/>
      <c r="P194" s="63"/>
      <c r="Q194" s="63"/>
      <c r="R194" s="63"/>
      <c r="S194" s="63"/>
      <c r="T194" s="64"/>
      <c r="AT194" s="15" t="s">
        <v>140</v>
      </c>
      <c r="AU194" s="15" t="s">
        <v>84</v>
      </c>
    </row>
    <row r="195" s="1" customFormat="1">
      <c r="B195" s="33"/>
      <c r="D195" s="173" t="s">
        <v>142</v>
      </c>
      <c r="F195" s="176" t="s">
        <v>299</v>
      </c>
      <c r="I195" s="106"/>
      <c r="L195" s="33"/>
      <c r="M195" s="175"/>
      <c r="N195" s="63"/>
      <c r="O195" s="63"/>
      <c r="P195" s="63"/>
      <c r="Q195" s="63"/>
      <c r="R195" s="63"/>
      <c r="S195" s="63"/>
      <c r="T195" s="64"/>
      <c r="AT195" s="15" t="s">
        <v>142</v>
      </c>
      <c r="AU195" s="15" t="s">
        <v>84</v>
      </c>
    </row>
    <row r="196" s="11" customFormat="1">
      <c r="B196" s="177"/>
      <c r="D196" s="173" t="s">
        <v>144</v>
      </c>
      <c r="E196" s="178" t="s">
        <v>3</v>
      </c>
      <c r="F196" s="179" t="s">
        <v>1114</v>
      </c>
      <c r="H196" s="180">
        <v>9.2870000000000008</v>
      </c>
      <c r="I196" s="181"/>
      <c r="L196" s="177"/>
      <c r="M196" s="182"/>
      <c r="N196" s="183"/>
      <c r="O196" s="183"/>
      <c r="P196" s="183"/>
      <c r="Q196" s="183"/>
      <c r="R196" s="183"/>
      <c r="S196" s="183"/>
      <c r="T196" s="184"/>
      <c r="AT196" s="178" t="s">
        <v>144</v>
      </c>
      <c r="AU196" s="178" t="s">
        <v>84</v>
      </c>
      <c r="AV196" s="11" t="s">
        <v>84</v>
      </c>
      <c r="AW196" s="11" t="s">
        <v>35</v>
      </c>
      <c r="AX196" s="11" t="s">
        <v>74</v>
      </c>
      <c r="AY196" s="178" t="s">
        <v>131</v>
      </c>
    </row>
    <row r="197" s="11" customFormat="1">
      <c r="B197" s="177"/>
      <c r="D197" s="173" t="s">
        <v>144</v>
      </c>
      <c r="F197" s="179" t="s">
        <v>1117</v>
      </c>
      <c r="H197" s="180">
        <v>2.786</v>
      </c>
      <c r="I197" s="181"/>
      <c r="L197" s="177"/>
      <c r="M197" s="182"/>
      <c r="N197" s="183"/>
      <c r="O197" s="183"/>
      <c r="P197" s="183"/>
      <c r="Q197" s="183"/>
      <c r="R197" s="183"/>
      <c r="S197" s="183"/>
      <c r="T197" s="184"/>
      <c r="AT197" s="178" t="s">
        <v>144</v>
      </c>
      <c r="AU197" s="178" t="s">
        <v>84</v>
      </c>
      <c r="AV197" s="11" t="s">
        <v>84</v>
      </c>
      <c r="AW197" s="11" t="s">
        <v>4</v>
      </c>
      <c r="AX197" s="11" t="s">
        <v>82</v>
      </c>
      <c r="AY197" s="178" t="s">
        <v>131</v>
      </c>
    </row>
    <row r="198" s="1" customFormat="1" ht="20.4" customHeight="1">
      <c r="B198" s="160"/>
      <c r="C198" s="161" t="s">
        <v>288</v>
      </c>
      <c r="D198" s="161" t="s">
        <v>133</v>
      </c>
      <c r="E198" s="162" t="s">
        <v>306</v>
      </c>
      <c r="F198" s="163" t="s">
        <v>307</v>
      </c>
      <c r="G198" s="164" t="s">
        <v>214</v>
      </c>
      <c r="H198" s="165">
        <v>9.2870000000000008</v>
      </c>
      <c r="I198" s="166"/>
      <c r="J198" s="167">
        <f>ROUND(I198*H198,2)</f>
        <v>0</v>
      </c>
      <c r="K198" s="163" t="s">
        <v>137</v>
      </c>
      <c r="L198" s="33"/>
      <c r="M198" s="168" t="s">
        <v>3</v>
      </c>
      <c r="N198" s="169" t="s">
        <v>45</v>
      </c>
      <c r="O198" s="63"/>
      <c r="P198" s="170">
        <f>O198*H198</f>
        <v>0</v>
      </c>
      <c r="Q198" s="170">
        <v>0</v>
      </c>
      <c r="R198" s="170">
        <f>Q198*H198</f>
        <v>0</v>
      </c>
      <c r="S198" s="170">
        <v>0</v>
      </c>
      <c r="T198" s="171">
        <f>S198*H198</f>
        <v>0</v>
      </c>
      <c r="AR198" s="15" t="s">
        <v>138</v>
      </c>
      <c r="AT198" s="15" t="s">
        <v>133</v>
      </c>
      <c r="AU198" s="15" t="s">
        <v>84</v>
      </c>
      <c r="AY198" s="15" t="s">
        <v>131</v>
      </c>
      <c r="BE198" s="172">
        <f>IF(N198="základní",J198,0)</f>
        <v>0</v>
      </c>
      <c r="BF198" s="172">
        <f>IF(N198="snížená",J198,0)</f>
        <v>0</v>
      </c>
      <c r="BG198" s="172">
        <f>IF(N198="zákl. přenesená",J198,0)</f>
        <v>0</v>
      </c>
      <c r="BH198" s="172">
        <f>IF(N198="sníž. přenesená",J198,0)</f>
        <v>0</v>
      </c>
      <c r="BI198" s="172">
        <f>IF(N198="nulová",J198,0)</f>
        <v>0</v>
      </c>
      <c r="BJ198" s="15" t="s">
        <v>82</v>
      </c>
      <c r="BK198" s="172">
        <f>ROUND(I198*H198,2)</f>
        <v>0</v>
      </c>
      <c r="BL198" s="15" t="s">
        <v>138</v>
      </c>
      <c r="BM198" s="15" t="s">
        <v>1120</v>
      </c>
    </row>
    <row r="199" s="1" customFormat="1">
      <c r="B199" s="33"/>
      <c r="D199" s="173" t="s">
        <v>140</v>
      </c>
      <c r="F199" s="174" t="s">
        <v>307</v>
      </c>
      <c r="I199" s="106"/>
      <c r="L199" s="33"/>
      <c r="M199" s="175"/>
      <c r="N199" s="63"/>
      <c r="O199" s="63"/>
      <c r="P199" s="63"/>
      <c r="Q199" s="63"/>
      <c r="R199" s="63"/>
      <c r="S199" s="63"/>
      <c r="T199" s="64"/>
      <c r="AT199" s="15" t="s">
        <v>140</v>
      </c>
      <c r="AU199" s="15" t="s">
        <v>84</v>
      </c>
    </row>
    <row r="200" s="1" customFormat="1">
      <c r="B200" s="33"/>
      <c r="D200" s="173" t="s">
        <v>142</v>
      </c>
      <c r="F200" s="176" t="s">
        <v>309</v>
      </c>
      <c r="I200" s="106"/>
      <c r="L200" s="33"/>
      <c r="M200" s="175"/>
      <c r="N200" s="63"/>
      <c r="O200" s="63"/>
      <c r="P200" s="63"/>
      <c r="Q200" s="63"/>
      <c r="R200" s="63"/>
      <c r="S200" s="63"/>
      <c r="T200" s="64"/>
      <c r="AT200" s="15" t="s">
        <v>142</v>
      </c>
      <c r="AU200" s="15" t="s">
        <v>84</v>
      </c>
    </row>
    <row r="201" s="11" customFormat="1">
      <c r="B201" s="177"/>
      <c r="D201" s="173" t="s">
        <v>144</v>
      </c>
      <c r="E201" s="178" t="s">
        <v>3</v>
      </c>
      <c r="F201" s="179" t="s">
        <v>1114</v>
      </c>
      <c r="H201" s="180">
        <v>9.2870000000000008</v>
      </c>
      <c r="I201" s="181"/>
      <c r="L201" s="177"/>
      <c r="M201" s="182"/>
      <c r="N201" s="183"/>
      <c r="O201" s="183"/>
      <c r="P201" s="183"/>
      <c r="Q201" s="183"/>
      <c r="R201" s="183"/>
      <c r="S201" s="183"/>
      <c r="T201" s="184"/>
      <c r="AT201" s="178" t="s">
        <v>144</v>
      </c>
      <c r="AU201" s="178" t="s">
        <v>84</v>
      </c>
      <c r="AV201" s="11" t="s">
        <v>84</v>
      </c>
      <c r="AW201" s="11" t="s">
        <v>35</v>
      </c>
      <c r="AX201" s="11" t="s">
        <v>74</v>
      </c>
      <c r="AY201" s="178" t="s">
        <v>131</v>
      </c>
    </row>
    <row r="202" s="1" customFormat="1" ht="20.4" customHeight="1">
      <c r="B202" s="160"/>
      <c r="C202" s="161" t="s">
        <v>294</v>
      </c>
      <c r="D202" s="161" t="s">
        <v>133</v>
      </c>
      <c r="E202" s="162" t="s">
        <v>311</v>
      </c>
      <c r="F202" s="163" t="s">
        <v>312</v>
      </c>
      <c r="G202" s="164" t="s">
        <v>313</v>
      </c>
      <c r="H202" s="165">
        <v>18.574000000000002</v>
      </c>
      <c r="I202" s="166"/>
      <c r="J202" s="167">
        <f>ROUND(I202*H202,2)</f>
        <v>0</v>
      </c>
      <c r="K202" s="163" t="s">
        <v>137</v>
      </c>
      <c r="L202" s="33"/>
      <c r="M202" s="168" t="s">
        <v>3</v>
      </c>
      <c r="N202" s="169" t="s">
        <v>45</v>
      </c>
      <c r="O202" s="63"/>
      <c r="P202" s="170">
        <f>O202*H202</f>
        <v>0</v>
      </c>
      <c r="Q202" s="170">
        <v>0</v>
      </c>
      <c r="R202" s="170">
        <f>Q202*H202</f>
        <v>0</v>
      </c>
      <c r="S202" s="170">
        <v>0</v>
      </c>
      <c r="T202" s="171">
        <f>S202*H202</f>
        <v>0</v>
      </c>
      <c r="AR202" s="15" t="s">
        <v>138</v>
      </c>
      <c r="AT202" s="15" t="s">
        <v>133</v>
      </c>
      <c r="AU202" s="15" t="s">
        <v>84</v>
      </c>
      <c r="AY202" s="15" t="s">
        <v>131</v>
      </c>
      <c r="BE202" s="172">
        <f>IF(N202="základní",J202,0)</f>
        <v>0</v>
      </c>
      <c r="BF202" s="172">
        <f>IF(N202="snížená",J202,0)</f>
        <v>0</v>
      </c>
      <c r="BG202" s="172">
        <f>IF(N202="zákl. přenesená",J202,0)</f>
        <v>0</v>
      </c>
      <c r="BH202" s="172">
        <f>IF(N202="sníž. přenesená",J202,0)</f>
        <v>0</v>
      </c>
      <c r="BI202" s="172">
        <f>IF(N202="nulová",J202,0)</f>
        <v>0</v>
      </c>
      <c r="BJ202" s="15" t="s">
        <v>82</v>
      </c>
      <c r="BK202" s="172">
        <f>ROUND(I202*H202,2)</f>
        <v>0</v>
      </c>
      <c r="BL202" s="15" t="s">
        <v>138</v>
      </c>
      <c r="BM202" s="15" t="s">
        <v>1121</v>
      </c>
    </row>
    <row r="203" s="1" customFormat="1">
      <c r="B203" s="33"/>
      <c r="D203" s="173" t="s">
        <v>140</v>
      </c>
      <c r="F203" s="174" t="s">
        <v>315</v>
      </c>
      <c r="I203" s="106"/>
      <c r="L203" s="33"/>
      <c r="M203" s="175"/>
      <c r="N203" s="63"/>
      <c r="O203" s="63"/>
      <c r="P203" s="63"/>
      <c r="Q203" s="63"/>
      <c r="R203" s="63"/>
      <c r="S203" s="63"/>
      <c r="T203" s="64"/>
      <c r="AT203" s="15" t="s">
        <v>140</v>
      </c>
      <c r="AU203" s="15" t="s">
        <v>84</v>
      </c>
    </row>
    <row r="204" s="1" customFormat="1">
      <c r="B204" s="33"/>
      <c r="D204" s="173" t="s">
        <v>142</v>
      </c>
      <c r="F204" s="176" t="s">
        <v>316</v>
      </c>
      <c r="I204" s="106"/>
      <c r="L204" s="33"/>
      <c r="M204" s="175"/>
      <c r="N204" s="63"/>
      <c r="O204" s="63"/>
      <c r="P204" s="63"/>
      <c r="Q204" s="63"/>
      <c r="R204" s="63"/>
      <c r="S204" s="63"/>
      <c r="T204" s="64"/>
      <c r="AT204" s="15" t="s">
        <v>142</v>
      </c>
      <c r="AU204" s="15" t="s">
        <v>84</v>
      </c>
    </row>
    <row r="205" s="11" customFormat="1">
      <c r="B205" s="177"/>
      <c r="D205" s="173" t="s">
        <v>144</v>
      </c>
      <c r="E205" s="178" t="s">
        <v>3</v>
      </c>
      <c r="F205" s="179" t="s">
        <v>1114</v>
      </c>
      <c r="H205" s="180">
        <v>9.2870000000000008</v>
      </c>
      <c r="I205" s="181"/>
      <c r="L205" s="177"/>
      <c r="M205" s="182"/>
      <c r="N205" s="183"/>
      <c r="O205" s="183"/>
      <c r="P205" s="183"/>
      <c r="Q205" s="183"/>
      <c r="R205" s="183"/>
      <c r="S205" s="183"/>
      <c r="T205" s="184"/>
      <c r="AT205" s="178" t="s">
        <v>144</v>
      </c>
      <c r="AU205" s="178" t="s">
        <v>84</v>
      </c>
      <c r="AV205" s="11" t="s">
        <v>84</v>
      </c>
      <c r="AW205" s="11" t="s">
        <v>35</v>
      </c>
      <c r="AX205" s="11" t="s">
        <v>74</v>
      </c>
      <c r="AY205" s="178" t="s">
        <v>131</v>
      </c>
    </row>
    <row r="206" s="11" customFormat="1">
      <c r="B206" s="177"/>
      <c r="D206" s="173" t="s">
        <v>144</v>
      </c>
      <c r="F206" s="179" t="s">
        <v>1122</v>
      </c>
      <c r="H206" s="180">
        <v>18.574000000000002</v>
      </c>
      <c r="I206" s="181"/>
      <c r="L206" s="177"/>
      <c r="M206" s="182"/>
      <c r="N206" s="183"/>
      <c r="O206" s="183"/>
      <c r="P206" s="183"/>
      <c r="Q206" s="183"/>
      <c r="R206" s="183"/>
      <c r="S206" s="183"/>
      <c r="T206" s="184"/>
      <c r="AT206" s="178" t="s">
        <v>144</v>
      </c>
      <c r="AU206" s="178" t="s">
        <v>84</v>
      </c>
      <c r="AV206" s="11" t="s">
        <v>84</v>
      </c>
      <c r="AW206" s="11" t="s">
        <v>4</v>
      </c>
      <c r="AX206" s="11" t="s">
        <v>82</v>
      </c>
      <c r="AY206" s="178" t="s">
        <v>131</v>
      </c>
    </row>
    <row r="207" s="1" customFormat="1" ht="20.4" customHeight="1">
      <c r="B207" s="160"/>
      <c r="C207" s="161" t="s">
        <v>300</v>
      </c>
      <c r="D207" s="161" t="s">
        <v>133</v>
      </c>
      <c r="E207" s="162" t="s">
        <v>319</v>
      </c>
      <c r="F207" s="163" t="s">
        <v>320</v>
      </c>
      <c r="G207" s="164" t="s">
        <v>214</v>
      </c>
      <c r="H207" s="165">
        <v>6.7510000000000003</v>
      </c>
      <c r="I207" s="166"/>
      <c r="J207" s="167">
        <f>ROUND(I207*H207,2)</f>
        <v>0</v>
      </c>
      <c r="K207" s="163" t="s">
        <v>137</v>
      </c>
      <c r="L207" s="33"/>
      <c r="M207" s="168" t="s">
        <v>3</v>
      </c>
      <c r="N207" s="169" t="s">
        <v>45</v>
      </c>
      <c r="O207" s="63"/>
      <c r="P207" s="170">
        <f>O207*H207</f>
        <v>0</v>
      </c>
      <c r="Q207" s="170">
        <v>0</v>
      </c>
      <c r="R207" s="170">
        <f>Q207*H207</f>
        <v>0</v>
      </c>
      <c r="S207" s="170">
        <v>0</v>
      </c>
      <c r="T207" s="171">
        <f>S207*H207</f>
        <v>0</v>
      </c>
      <c r="AR207" s="15" t="s">
        <v>138</v>
      </c>
      <c r="AT207" s="15" t="s">
        <v>133</v>
      </c>
      <c r="AU207" s="15" t="s">
        <v>84</v>
      </c>
      <c r="AY207" s="15" t="s">
        <v>131</v>
      </c>
      <c r="BE207" s="172">
        <f>IF(N207="základní",J207,0)</f>
        <v>0</v>
      </c>
      <c r="BF207" s="172">
        <f>IF(N207="snížená",J207,0)</f>
        <v>0</v>
      </c>
      <c r="BG207" s="172">
        <f>IF(N207="zákl. přenesená",J207,0)</f>
        <v>0</v>
      </c>
      <c r="BH207" s="172">
        <f>IF(N207="sníž. přenesená",J207,0)</f>
        <v>0</v>
      </c>
      <c r="BI207" s="172">
        <f>IF(N207="nulová",J207,0)</f>
        <v>0</v>
      </c>
      <c r="BJ207" s="15" t="s">
        <v>82</v>
      </c>
      <c r="BK207" s="172">
        <f>ROUND(I207*H207,2)</f>
        <v>0</v>
      </c>
      <c r="BL207" s="15" t="s">
        <v>138</v>
      </c>
      <c r="BM207" s="15" t="s">
        <v>1123</v>
      </c>
    </row>
    <row r="208" s="1" customFormat="1">
      <c r="B208" s="33"/>
      <c r="D208" s="173" t="s">
        <v>140</v>
      </c>
      <c r="F208" s="174" t="s">
        <v>322</v>
      </c>
      <c r="I208" s="106"/>
      <c r="L208" s="33"/>
      <c r="M208" s="175"/>
      <c r="N208" s="63"/>
      <c r="O208" s="63"/>
      <c r="P208" s="63"/>
      <c r="Q208" s="63"/>
      <c r="R208" s="63"/>
      <c r="S208" s="63"/>
      <c r="T208" s="64"/>
      <c r="AT208" s="15" t="s">
        <v>140</v>
      </c>
      <c r="AU208" s="15" t="s">
        <v>84</v>
      </c>
    </row>
    <row r="209" s="1" customFormat="1">
      <c r="B209" s="33"/>
      <c r="D209" s="173" t="s">
        <v>142</v>
      </c>
      <c r="F209" s="176" t="s">
        <v>323</v>
      </c>
      <c r="I209" s="106"/>
      <c r="L209" s="33"/>
      <c r="M209" s="175"/>
      <c r="N209" s="63"/>
      <c r="O209" s="63"/>
      <c r="P209" s="63"/>
      <c r="Q209" s="63"/>
      <c r="R209" s="63"/>
      <c r="S209" s="63"/>
      <c r="T209" s="64"/>
      <c r="AT209" s="15" t="s">
        <v>142</v>
      </c>
      <c r="AU209" s="15" t="s">
        <v>84</v>
      </c>
    </row>
    <row r="210" s="11" customFormat="1">
      <c r="B210" s="177"/>
      <c r="D210" s="173" t="s">
        <v>144</v>
      </c>
      <c r="E210" s="178" t="s">
        <v>3</v>
      </c>
      <c r="F210" s="179" t="s">
        <v>1072</v>
      </c>
      <c r="H210" s="180">
        <v>16.038</v>
      </c>
      <c r="I210" s="181"/>
      <c r="L210" s="177"/>
      <c r="M210" s="182"/>
      <c r="N210" s="183"/>
      <c r="O210" s="183"/>
      <c r="P210" s="183"/>
      <c r="Q210" s="183"/>
      <c r="R210" s="183"/>
      <c r="S210" s="183"/>
      <c r="T210" s="184"/>
      <c r="AT210" s="178" t="s">
        <v>144</v>
      </c>
      <c r="AU210" s="178" t="s">
        <v>84</v>
      </c>
      <c r="AV210" s="11" t="s">
        <v>84</v>
      </c>
      <c r="AW210" s="11" t="s">
        <v>35</v>
      </c>
      <c r="AX210" s="11" t="s">
        <v>74</v>
      </c>
      <c r="AY210" s="178" t="s">
        <v>131</v>
      </c>
    </row>
    <row r="211" s="11" customFormat="1">
      <c r="B211" s="177"/>
      <c r="D211" s="173" t="s">
        <v>144</v>
      </c>
      <c r="E211" s="178" t="s">
        <v>3</v>
      </c>
      <c r="F211" s="179" t="s">
        <v>1124</v>
      </c>
      <c r="H211" s="180">
        <v>-9.2870000000000008</v>
      </c>
      <c r="I211" s="181"/>
      <c r="L211" s="177"/>
      <c r="M211" s="182"/>
      <c r="N211" s="183"/>
      <c r="O211" s="183"/>
      <c r="P211" s="183"/>
      <c r="Q211" s="183"/>
      <c r="R211" s="183"/>
      <c r="S211" s="183"/>
      <c r="T211" s="184"/>
      <c r="AT211" s="178" t="s">
        <v>144</v>
      </c>
      <c r="AU211" s="178" t="s">
        <v>84</v>
      </c>
      <c r="AV211" s="11" t="s">
        <v>84</v>
      </c>
      <c r="AW211" s="11" t="s">
        <v>35</v>
      </c>
      <c r="AX211" s="11" t="s">
        <v>74</v>
      </c>
      <c r="AY211" s="178" t="s">
        <v>131</v>
      </c>
    </row>
    <row r="212" s="1" customFormat="1" ht="20.4" customHeight="1">
      <c r="B212" s="160"/>
      <c r="C212" s="161" t="s">
        <v>305</v>
      </c>
      <c r="D212" s="161" t="s">
        <v>133</v>
      </c>
      <c r="E212" s="162" t="s">
        <v>341</v>
      </c>
      <c r="F212" s="163" t="s">
        <v>342</v>
      </c>
      <c r="G212" s="164" t="s">
        <v>136</v>
      </c>
      <c r="H212" s="165">
        <v>33.390000000000001</v>
      </c>
      <c r="I212" s="166"/>
      <c r="J212" s="167">
        <f>ROUND(I212*H212,2)</f>
        <v>0</v>
      </c>
      <c r="K212" s="163" t="s">
        <v>137</v>
      </c>
      <c r="L212" s="33"/>
      <c r="M212" s="168" t="s">
        <v>3</v>
      </c>
      <c r="N212" s="169" t="s">
        <v>45</v>
      </c>
      <c r="O212" s="63"/>
      <c r="P212" s="170">
        <f>O212*H212</f>
        <v>0</v>
      </c>
      <c r="Q212" s="170">
        <v>0</v>
      </c>
      <c r="R212" s="170">
        <f>Q212*H212</f>
        <v>0</v>
      </c>
      <c r="S212" s="170">
        <v>0</v>
      </c>
      <c r="T212" s="171">
        <f>S212*H212</f>
        <v>0</v>
      </c>
      <c r="AR212" s="15" t="s">
        <v>138</v>
      </c>
      <c r="AT212" s="15" t="s">
        <v>133</v>
      </c>
      <c r="AU212" s="15" t="s">
        <v>84</v>
      </c>
      <c r="AY212" s="15" t="s">
        <v>131</v>
      </c>
      <c r="BE212" s="172">
        <f>IF(N212="základní",J212,0)</f>
        <v>0</v>
      </c>
      <c r="BF212" s="172">
        <f>IF(N212="snížená",J212,0)</f>
        <v>0</v>
      </c>
      <c r="BG212" s="172">
        <f>IF(N212="zákl. přenesená",J212,0)</f>
        <v>0</v>
      </c>
      <c r="BH212" s="172">
        <f>IF(N212="sníž. přenesená",J212,0)</f>
        <v>0</v>
      </c>
      <c r="BI212" s="172">
        <f>IF(N212="nulová",J212,0)</f>
        <v>0</v>
      </c>
      <c r="BJ212" s="15" t="s">
        <v>82</v>
      </c>
      <c r="BK212" s="172">
        <f>ROUND(I212*H212,2)</f>
        <v>0</v>
      </c>
      <c r="BL212" s="15" t="s">
        <v>138</v>
      </c>
      <c r="BM212" s="15" t="s">
        <v>1125</v>
      </c>
    </row>
    <row r="213" s="1" customFormat="1">
      <c r="B213" s="33"/>
      <c r="D213" s="173" t="s">
        <v>140</v>
      </c>
      <c r="F213" s="174" t="s">
        <v>344</v>
      </c>
      <c r="I213" s="106"/>
      <c r="L213" s="33"/>
      <c r="M213" s="175"/>
      <c r="N213" s="63"/>
      <c r="O213" s="63"/>
      <c r="P213" s="63"/>
      <c r="Q213" s="63"/>
      <c r="R213" s="63"/>
      <c r="S213" s="63"/>
      <c r="T213" s="64"/>
      <c r="AT213" s="15" t="s">
        <v>140</v>
      </c>
      <c r="AU213" s="15" t="s">
        <v>84</v>
      </c>
    </row>
    <row r="214" s="1" customFormat="1">
      <c r="B214" s="33"/>
      <c r="D214" s="173" t="s">
        <v>142</v>
      </c>
      <c r="F214" s="176" t="s">
        <v>345</v>
      </c>
      <c r="I214" s="106"/>
      <c r="L214" s="33"/>
      <c r="M214" s="175"/>
      <c r="N214" s="63"/>
      <c r="O214" s="63"/>
      <c r="P214" s="63"/>
      <c r="Q214" s="63"/>
      <c r="R214" s="63"/>
      <c r="S214" s="63"/>
      <c r="T214" s="64"/>
      <c r="AT214" s="15" t="s">
        <v>142</v>
      </c>
      <c r="AU214" s="15" t="s">
        <v>84</v>
      </c>
    </row>
    <row r="215" s="11" customFormat="1">
      <c r="B215" s="177"/>
      <c r="D215" s="173" t="s">
        <v>144</v>
      </c>
      <c r="E215" s="178" t="s">
        <v>3</v>
      </c>
      <c r="F215" s="179" t="s">
        <v>1126</v>
      </c>
      <c r="H215" s="180">
        <v>33.390000000000001</v>
      </c>
      <c r="I215" s="181"/>
      <c r="L215" s="177"/>
      <c r="M215" s="182"/>
      <c r="N215" s="183"/>
      <c r="O215" s="183"/>
      <c r="P215" s="183"/>
      <c r="Q215" s="183"/>
      <c r="R215" s="183"/>
      <c r="S215" s="183"/>
      <c r="T215" s="184"/>
      <c r="AT215" s="178" t="s">
        <v>144</v>
      </c>
      <c r="AU215" s="178" t="s">
        <v>84</v>
      </c>
      <c r="AV215" s="11" t="s">
        <v>84</v>
      </c>
      <c r="AW215" s="11" t="s">
        <v>35</v>
      </c>
      <c r="AX215" s="11" t="s">
        <v>82</v>
      </c>
      <c r="AY215" s="178" t="s">
        <v>131</v>
      </c>
    </row>
    <row r="216" s="10" customFormat="1" ht="22.8" customHeight="1">
      <c r="B216" s="147"/>
      <c r="D216" s="148" t="s">
        <v>73</v>
      </c>
      <c r="E216" s="158" t="s">
        <v>152</v>
      </c>
      <c r="F216" s="158" t="s">
        <v>1127</v>
      </c>
      <c r="I216" s="150"/>
      <c r="J216" s="159">
        <f>BK216</f>
        <v>0</v>
      </c>
      <c r="L216" s="147"/>
      <c r="M216" s="152"/>
      <c r="N216" s="153"/>
      <c r="O216" s="153"/>
      <c r="P216" s="154">
        <f>SUM(P217:P222)</f>
        <v>0</v>
      </c>
      <c r="Q216" s="153"/>
      <c r="R216" s="154">
        <f>SUM(R217:R222)</f>
        <v>0.113</v>
      </c>
      <c r="S216" s="153"/>
      <c r="T216" s="155">
        <f>SUM(T217:T222)</f>
        <v>0</v>
      </c>
      <c r="AR216" s="148" t="s">
        <v>82</v>
      </c>
      <c r="AT216" s="156" t="s">
        <v>73</v>
      </c>
      <c r="AU216" s="156" t="s">
        <v>82</v>
      </c>
      <c r="AY216" s="148" t="s">
        <v>131</v>
      </c>
      <c r="BK216" s="157">
        <f>SUM(BK217:BK222)</f>
        <v>0</v>
      </c>
    </row>
    <row r="217" s="1" customFormat="1" ht="20.4" customHeight="1">
      <c r="B217" s="160"/>
      <c r="C217" s="161" t="s">
        <v>310</v>
      </c>
      <c r="D217" s="161" t="s">
        <v>133</v>
      </c>
      <c r="E217" s="162" t="s">
        <v>1128</v>
      </c>
      <c r="F217" s="163" t="s">
        <v>1129</v>
      </c>
      <c r="G217" s="164" t="s">
        <v>365</v>
      </c>
      <c r="H217" s="165">
        <v>1</v>
      </c>
      <c r="I217" s="166"/>
      <c r="J217" s="167">
        <f>ROUND(I217*H217,2)</f>
        <v>0</v>
      </c>
      <c r="K217" s="163" t="s">
        <v>137</v>
      </c>
      <c r="L217" s="33"/>
      <c r="M217" s="168" t="s">
        <v>3</v>
      </c>
      <c r="N217" s="169" t="s">
        <v>45</v>
      </c>
      <c r="O217" s="63"/>
      <c r="P217" s="170">
        <f>O217*H217</f>
        <v>0</v>
      </c>
      <c r="Q217" s="170">
        <v>0</v>
      </c>
      <c r="R217" s="170">
        <f>Q217*H217</f>
        <v>0</v>
      </c>
      <c r="S217" s="170">
        <v>0</v>
      </c>
      <c r="T217" s="171">
        <f>S217*H217</f>
        <v>0</v>
      </c>
      <c r="AR217" s="15" t="s">
        <v>138</v>
      </c>
      <c r="AT217" s="15" t="s">
        <v>133</v>
      </c>
      <c r="AU217" s="15" t="s">
        <v>84</v>
      </c>
      <c r="AY217" s="15" t="s">
        <v>131</v>
      </c>
      <c r="BE217" s="172">
        <f>IF(N217="základní",J217,0)</f>
        <v>0</v>
      </c>
      <c r="BF217" s="172">
        <f>IF(N217="snížená",J217,0)</f>
        <v>0</v>
      </c>
      <c r="BG217" s="172">
        <f>IF(N217="zákl. přenesená",J217,0)</f>
        <v>0</v>
      </c>
      <c r="BH217" s="172">
        <f>IF(N217="sníž. přenesená",J217,0)</f>
        <v>0</v>
      </c>
      <c r="BI217" s="172">
        <f>IF(N217="nulová",J217,0)</f>
        <v>0</v>
      </c>
      <c r="BJ217" s="15" t="s">
        <v>82</v>
      </c>
      <c r="BK217" s="172">
        <f>ROUND(I217*H217,2)</f>
        <v>0</v>
      </c>
      <c r="BL217" s="15" t="s">
        <v>138</v>
      </c>
      <c r="BM217" s="15" t="s">
        <v>1130</v>
      </c>
    </row>
    <row r="218" s="1" customFormat="1">
      <c r="B218" s="33"/>
      <c r="D218" s="173" t="s">
        <v>140</v>
      </c>
      <c r="F218" s="174" t="s">
        <v>1131</v>
      </c>
      <c r="I218" s="106"/>
      <c r="L218" s="33"/>
      <c r="M218" s="175"/>
      <c r="N218" s="63"/>
      <c r="O218" s="63"/>
      <c r="P218" s="63"/>
      <c r="Q218" s="63"/>
      <c r="R218" s="63"/>
      <c r="S218" s="63"/>
      <c r="T218" s="64"/>
      <c r="AT218" s="15" t="s">
        <v>140</v>
      </c>
      <c r="AU218" s="15" t="s">
        <v>84</v>
      </c>
    </row>
    <row r="219" s="1" customFormat="1">
      <c r="B219" s="33"/>
      <c r="D219" s="173" t="s">
        <v>142</v>
      </c>
      <c r="F219" s="176" t="s">
        <v>1132</v>
      </c>
      <c r="I219" s="106"/>
      <c r="L219" s="33"/>
      <c r="M219" s="175"/>
      <c r="N219" s="63"/>
      <c r="O219" s="63"/>
      <c r="P219" s="63"/>
      <c r="Q219" s="63"/>
      <c r="R219" s="63"/>
      <c r="S219" s="63"/>
      <c r="T219" s="64"/>
      <c r="AT219" s="15" t="s">
        <v>142</v>
      </c>
      <c r="AU219" s="15" t="s">
        <v>84</v>
      </c>
    </row>
    <row r="220" s="1" customFormat="1" ht="20.4" customHeight="1">
      <c r="B220" s="160"/>
      <c r="C220" s="185" t="s">
        <v>318</v>
      </c>
      <c r="D220" s="185" t="s">
        <v>335</v>
      </c>
      <c r="E220" s="186" t="s">
        <v>1133</v>
      </c>
      <c r="F220" s="187" t="s">
        <v>1134</v>
      </c>
      <c r="G220" s="188" t="s">
        <v>365</v>
      </c>
      <c r="H220" s="189">
        <v>1</v>
      </c>
      <c r="I220" s="190"/>
      <c r="J220" s="191">
        <f>ROUND(I220*H220,2)</f>
        <v>0</v>
      </c>
      <c r="K220" s="187" t="s">
        <v>137</v>
      </c>
      <c r="L220" s="192"/>
      <c r="M220" s="193" t="s">
        <v>3</v>
      </c>
      <c r="N220" s="194" t="s">
        <v>45</v>
      </c>
      <c r="O220" s="63"/>
      <c r="P220" s="170">
        <f>O220*H220</f>
        <v>0</v>
      </c>
      <c r="Q220" s="170">
        <v>0.113</v>
      </c>
      <c r="R220" s="170">
        <f>Q220*H220</f>
        <v>0.113</v>
      </c>
      <c r="S220" s="170">
        <v>0</v>
      </c>
      <c r="T220" s="171">
        <f>S220*H220</f>
        <v>0</v>
      </c>
      <c r="AR220" s="15" t="s">
        <v>183</v>
      </c>
      <c r="AT220" s="15" t="s">
        <v>335</v>
      </c>
      <c r="AU220" s="15" t="s">
        <v>84</v>
      </c>
      <c r="AY220" s="15" t="s">
        <v>131</v>
      </c>
      <c r="BE220" s="172">
        <f>IF(N220="základní",J220,0)</f>
        <v>0</v>
      </c>
      <c r="BF220" s="172">
        <f>IF(N220="snížená",J220,0)</f>
        <v>0</v>
      </c>
      <c r="BG220" s="172">
        <f>IF(N220="zákl. přenesená",J220,0)</f>
        <v>0</v>
      </c>
      <c r="BH220" s="172">
        <f>IF(N220="sníž. přenesená",J220,0)</f>
        <v>0</v>
      </c>
      <c r="BI220" s="172">
        <f>IF(N220="nulová",J220,0)</f>
        <v>0</v>
      </c>
      <c r="BJ220" s="15" t="s">
        <v>82</v>
      </c>
      <c r="BK220" s="172">
        <f>ROUND(I220*H220,2)</f>
        <v>0</v>
      </c>
      <c r="BL220" s="15" t="s">
        <v>138</v>
      </c>
      <c r="BM220" s="15" t="s">
        <v>1135</v>
      </c>
    </row>
    <row r="221" s="1" customFormat="1">
      <c r="B221" s="33"/>
      <c r="D221" s="173" t="s">
        <v>140</v>
      </c>
      <c r="F221" s="174" t="s">
        <v>1136</v>
      </c>
      <c r="I221" s="106"/>
      <c r="L221" s="33"/>
      <c r="M221" s="175"/>
      <c r="N221" s="63"/>
      <c r="O221" s="63"/>
      <c r="P221" s="63"/>
      <c r="Q221" s="63"/>
      <c r="R221" s="63"/>
      <c r="S221" s="63"/>
      <c r="T221" s="64"/>
      <c r="AT221" s="15" t="s">
        <v>140</v>
      </c>
      <c r="AU221" s="15" t="s">
        <v>84</v>
      </c>
    </row>
    <row r="222" s="1" customFormat="1">
      <c r="B222" s="33"/>
      <c r="D222" s="173" t="s">
        <v>845</v>
      </c>
      <c r="F222" s="176" t="s">
        <v>1137</v>
      </c>
      <c r="I222" s="106"/>
      <c r="L222" s="33"/>
      <c r="M222" s="175"/>
      <c r="N222" s="63"/>
      <c r="O222" s="63"/>
      <c r="P222" s="63"/>
      <c r="Q222" s="63"/>
      <c r="R222" s="63"/>
      <c r="S222" s="63"/>
      <c r="T222" s="64"/>
      <c r="AT222" s="15" t="s">
        <v>845</v>
      </c>
      <c r="AU222" s="15" t="s">
        <v>84</v>
      </c>
    </row>
    <row r="223" s="10" customFormat="1" ht="22.8" customHeight="1">
      <c r="B223" s="147"/>
      <c r="D223" s="148" t="s">
        <v>73</v>
      </c>
      <c r="E223" s="158" t="s">
        <v>138</v>
      </c>
      <c r="F223" s="158" t="s">
        <v>354</v>
      </c>
      <c r="I223" s="150"/>
      <c r="J223" s="159">
        <f>BK223</f>
        <v>0</v>
      </c>
      <c r="L223" s="147"/>
      <c r="M223" s="152"/>
      <c r="N223" s="153"/>
      <c r="O223" s="153"/>
      <c r="P223" s="154">
        <f>SUM(P224:P232)</f>
        <v>0</v>
      </c>
      <c r="Q223" s="153"/>
      <c r="R223" s="154">
        <f>SUM(R224:R232)</f>
        <v>0.1152</v>
      </c>
      <c r="S223" s="153"/>
      <c r="T223" s="155">
        <f>SUM(T224:T232)</f>
        <v>0</v>
      </c>
      <c r="AR223" s="148" t="s">
        <v>82</v>
      </c>
      <c r="AT223" s="156" t="s">
        <v>73</v>
      </c>
      <c r="AU223" s="156" t="s">
        <v>82</v>
      </c>
      <c r="AY223" s="148" t="s">
        <v>131</v>
      </c>
      <c r="BK223" s="157">
        <f>SUM(BK224:BK232)</f>
        <v>0</v>
      </c>
    </row>
    <row r="224" s="1" customFormat="1" ht="20.4" customHeight="1">
      <c r="B224" s="160"/>
      <c r="C224" s="161" t="s">
        <v>326</v>
      </c>
      <c r="D224" s="161" t="s">
        <v>133</v>
      </c>
      <c r="E224" s="162" t="s">
        <v>1138</v>
      </c>
      <c r="F224" s="163" t="s">
        <v>1139</v>
      </c>
      <c r="G224" s="164" t="s">
        <v>214</v>
      </c>
      <c r="H224" s="165">
        <v>1.0940000000000001</v>
      </c>
      <c r="I224" s="166"/>
      <c r="J224" s="167">
        <f>ROUND(I224*H224,2)</f>
        <v>0</v>
      </c>
      <c r="K224" s="163" t="s">
        <v>137</v>
      </c>
      <c r="L224" s="33"/>
      <c r="M224" s="168" t="s">
        <v>3</v>
      </c>
      <c r="N224" s="169" t="s">
        <v>45</v>
      </c>
      <c r="O224" s="63"/>
      <c r="P224" s="170">
        <f>O224*H224</f>
        <v>0</v>
      </c>
      <c r="Q224" s="170">
        <v>0</v>
      </c>
      <c r="R224" s="170">
        <f>Q224*H224</f>
        <v>0</v>
      </c>
      <c r="S224" s="170">
        <v>0</v>
      </c>
      <c r="T224" s="171">
        <f>S224*H224</f>
        <v>0</v>
      </c>
      <c r="AR224" s="15" t="s">
        <v>138</v>
      </c>
      <c r="AT224" s="15" t="s">
        <v>133</v>
      </c>
      <c r="AU224" s="15" t="s">
        <v>84</v>
      </c>
      <c r="AY224" s="15" t="s">
        <v>131</v>
      </c>
      <c r="BE224" s="172">
        <f>IF(N224="základní",J224,0)</f>
        <v>0</v>
      </c>
      <c r="BF224" s="172">
        <f>IF(N224="snížená",J224,0)</f>
        <v>0</v>
      </c>
      <c r="BG224" s="172">
        <f>IF(N224="zákl. přenesená",J224,0)</f>
        <v>0</v>
      </c>
      <c r="BH224" s="172">
        <f>IF(N224="sníž. přenesená",J224,0)</f>
        <v>0</v>
      </c>
      <c r="BI224" s="172">
        <f>IF(N224="nulová",J224,0)</f>
        <v>0</v>
      </c>
      <c r="BJ224" s="15" t="s">
        <v>82</v>
      </c>
      <c r="BK224" s="172">
        <f>ROUND(I224*H224,2)</f>
        <v>0</v>
      </c>
      <c r="BL224" s="15" t="s">
        <v>138</v>
      </c>
      <c r="BM224" s="15" t="s">
        <v>1140</v>
      </c>
    </row>
    <row r="225" s="1" customFormat="1">
      <c r="B225" s="33"/>
      <c r="D225" s="173" t="s">
        <v>140</v>
      </c>
      <c r="F225" s="174" t="s">
        <v>1141</v>
      </c>
      <c r="I225" s="106"/>
      <c r="L225" s="33"/>
      <c r="M225" s="175"/>
      <c r="N225" s="63"/>
      <c r="O225" s="63"/>
      <c r="P225" s="63"/>
      <c r="Q225" s="63"/>
      <c r="R225" s="63"/>
      <c r="S225" s="63"/>
      <c r="T225" s="64"/>
      <c r="AT225" s="15" t="s">
        <v>140</v>
      </c>
      <c r="AU225" s="15" t="s">
        <v>84</v>
      </c>
    </row>
    <row r="226" s="1" customFormat="1">
      <c r="B226" s="33"/>
      <c r="D226" s="173" t="s">
        <v>142</v>
      </c>
      <c r="F226" s="176" t="s">
        <v>360</v>
      </c>
      <c r="I226" s="106"/>
      <c r="L226" s="33"/>
      <c r="M226" s="175"/>
      <c r="N226" s="63"/>
      <c r="O226" s="63"/>
      <c r="P226" s="63"/>
      <c r="Q226" s="63"/>
      <c r="R226" s="63"/>
      <c r="S226" s="63"/>
      <c r="T226" s="64"/>
      <c r="AT226" s="15" t="s">
        <v>142</v>
      </c>
      <c r="AU226" s="15" t="s">
        <v>84</v>
      </c>
    </row>
    <row r="227" s="11" customFormat="1">
      <c r="B227" s="177"/>
      <c r="D227" s="173" t="s">
        <v>144</v>
      </c>
      <c r="E227" s="178" t="s">
        <v>3</v>
      </c>
      <c r="F227" s="179" t="s">
        <v>1142</v>
      </c>
      <c r="H227" s="180">
        <v>1.0940000000000001</v>
      </c>
      <c r="I227" s="181"/>
      <c r="L227" s="177"/>
      <c r="M227" s="182"/>
      <c r="N227" s="183"/>
      <c r="O227" s="183"/>
      <c r="P227" s="183"/>
      <c r="Q227" s="183"/>
      <c r="R227" s="183"/>
      <c r="S227" s="183"/>
      <c r="T227" s="184"/>
      <c r="AT227" s="178" t="s">
        <v>144</v>
      </c>
      <c r="AU227" s="178" t="s">
        <v>84</v>
      </c>
      <c r="AV227" s="11" t="s">
        <v>84</v>
      </c>
      <c r="AW227" s="11" t="s">
        <v>35</v>
      </c>
      <c r="AX227" s="11" t="s">
        <v>82</v>
      </c>
      <c r="AY227" s="178" t="s">
        <v>131</v>
      </c>
    </row>
    <row r="228" s="1" customFormat="1" ht="20.4" customHeight="1">
      <c r="B228" s="160"/>
      <c r="C228" s="161" t="s">
        <v>334</v>
      </c>
      <c r="D228" s="161" t="s">
        <v>133</v>
      </c>
      <c r="E228" s="162" t="s">
        <v>363</v>
      </c>
      <c r="F228" s="163" t="s">
        <v>364</v>
      </c>
      <c r="G228" s="164" t="s">
        <v>365</v>
      </c>
      <c r="H228" s="165">
        <v>2</v>
      </c>
      <c r="I228" s="166"/>
      <c r="J228" s="167">
        <f>ROUND(I228*H228,2)</f>
        <v>0</v>
      </c>
      <c r="K228" s="163" t="s">
        <v>137</v>
      </c>
      <c r="L228" s="33"/>
      <c r="M228" s="168" t="s">
        <v>3</v>
      </c>
      <c r="N228" s="169" t="s">
        <v>45</v>
      </c>
      <c r="O228" s="63"/>
      <c r="P228" s="170">
        <f>O228*H228</f>
        <v>0</v>
      </c>
      <c r="Q228" s="170">
        <v>0.0066</v>
      </c>
      <c r="R228" s="170">
        <f>Q228*H228</f>
        <v>0.0132</v>
      </c>
      <c r="S228" s="170">
        <v>0</v>
      </c>
      <c r="T228" s="171">
        <f>S228*H228</f>
        <v>0</v>
      </c>
      <c r="AR228" s="15" t="s">
        <v>138</v>
      </c>
      <c r="AT228" s="15" t="s">
        <v>133</v>
      </c>
      <c r="AU228" s="15" t="s">
        <v>84</v>
      </c>
      <c r="AY228" s="15" t="s">
        <v>131</v>
      </c>
      <c r="BE228" s="172">
        <f>IF(N228="základní",J228,0)</f>
        <v>0</v>
      </c>
      <c r="BF228" s="172">
        <f>IF(N228="snížená",J228,0)</f>
        <v>0</v>
      </c>
      <c r="BG228" s="172">
        <f>IF(N228="zákl. přenesená",J228,0)</f>
        <v>0</v>
      </c>
      <c r="BH228" s="172">
        <f>IF(N228="sníž. přenesená",J228,0)</f>
        <v>0</v>
      </c>
      <c r="BI228" s="172">
        <f>IF(N228="nulová",J228,0)</f>
        <v>0</v>
      </c>
      <c r="BJ228" s="15" t="s">
        <v>82</v>
      </c>
      <c r="BK228" s="172">
        <f>ROUND(I228*H228,2)</f>
        <v>0</v>
      </c>
      <c r="BL228" s="15" t="s">
        <v>138</v>
      </c>
      <c r="BM228" s="15" t="s">
        <v>1143</v>
      </c>
    </row>
    <row r="229" s="1" customFormat="1">
      <c r="B229" s="33"/>
      <c r="D229" s="173" t="s">
        <v>140</v>
      </c>
      <c r="F229" s="174" t="s">
        <v>367</v>
      </c>
      <c r="I229" s="106"/>
      <c r="L229" s="33"/>
      <c r="M229" s="175"/>
      <c r="N229" s="63"/>
      <c r="O229" s="63"/>
      <c r="P229" s="63"/>
      <c r="Q229" s="63"/>
      <c r="R229" s="63"/>
      <c r="S229" s="63"/>
      <c r="T229" s="64"/>
      <c r="AT229" s="15" t="s">
        <v>140</v>
      </c>
      <c r="AU229" s="15" t="s">
        <v>84</v>
      </c>
    </row>
    <row r="230" s="1" customFormat="1">
      <c r="B230" s="33"/>
      <c r="D230" s="173" t="s">
        <v>142</v>
      </c>
      <c r="F230" s="176" t="s">
        <v>368</v>
      </c>
      <c r="I230" s="106"/>
      <c r="L230" s="33"/>
      <c r="M230" s="175"/>
      <c r="N230" s="63"/>
      <c r="O230" s="63"/>
      <c r="P230" s="63"/>
      <c r="Q230" s="63"/>
      <c r="R230" s="63"/>
      <c r="S230" s="63"/>
      <c r="T230" s="64"/>
      <c r="AT230" s="15" t="s">
        <v>142</v>
      </c>
      <c r="AU230" s="15" t="s">
        <v>84</v>
      </c>
    </row>
    <row r="231" s="1" customFormat="1" ht="14.4" customHeight="1">
      <c r="B231" s="160"/>
      <c r="C231" s="185" t="s">
        <v>340</v>
      </c>
      <c r="D231" s="185" t="s">
        <v>335</v>
      </c>
      <c r="E231" s="186" t="s">
        <v>386</v>
      </c>
      <c r="F231" s="187" t="s">
        <v>375</v>
      </c>
      <c r="G231" s="188" t="s">
        <v>365</v>
      </c>
      <c r="H231" s="189">
        <v>2</v>
      </c>
      <c r="I231" s="190"/>
      <c r="J231" s="191">
        <f>ROUND(I231*H231,2)</f>
        <v>0</v>
      </c>
      <c r="K231" s="187" t="s">
        <v>3</v>
      </c>
      <c r="L231" s="192"/>
      <c r="M231" s="193" t="s">
        <v>3</v>
      </c>
      <c r="N231" s="194" t="s">
        <v>45</v>
      </c>
      <c r="O231" s="63"/>
      <c r="P231" s="170">
        <f>O231*H231</f>
        <v>0</v>
      </c>
      <c r="Q231" s="170">
        <v>0.050999999999999997</v>
      </c>
      <c r="R231" s="170">
        <f>Q231*H231</f>
        <v>0.10199999999999999</v>
      </c>
      <c r="S231" s="170">
        <v>0</v>
      </c>
      <c r="T231" s="171">
        <f>S231*H231</f>
        <v>0</v>
      </c>
      <c r="AR231" s="15" t="s">
        <v>183</v>
      </c>
      <c r="AT231" s="15" t="s">
        <v>335</v>
      </c>
      <c r="AU231" s="15" t="s">
        <v>84</v>
      </c>
      <c r="AY231" s="15" t="s">
        <v>131</v>
      </c>
      <c r="BE231" s="172">
        <f>IF(N231="základní",J231,0)</f>
        <v>0</v>
      </c>
      <c r="BF231" s="172">
        <f>IF(N231="snížená",J231,0)</f>
        <v>0</v>
      </c>
      <c r="BG231" s="172">
        <f>IF(N231="zákl. přenesená",J231,0)</f>
        <v>0</v>
      </c>
      <c r="BH231" s="172">
        <f>IF(N231="sníž. přenesená",J231,0)</f>
        <v>0</v>
      </c>
      <c r="BI231" s="172">
        <f>IF(N231="nulová",J231,0)</f>
        <v>0</v>
      </c>
      <c r="BJ231" s="15" t="s">
        <v>82</v>
      </c>
      <c r="BK231" s="172">
        <f>ROUND(I231*H231,2)</f>
        <v>0</v>
      </c>
      <c r="BL231" s="15" t="s">
        <v>138</v>
      </c>
      <c r="BM231" s="15" t="s">
        <v>1144</v>
      </c>
    </row>
    <row r="232" s="1" customFormat="1">
      <c r="B232" s="33"/>
      <c r="D232" s="173" t="s">
        <v>140</v>
      </c>
      <c r="F232" s="174" t="s">
        <v>388</v>
      </c>
      <c r="I232" s="106"/>
      <c r="L232" s="33"/>
      <c r="M232" s="175"/>
      <c r="N232" s="63"/>
      <c r="O232" s="63"/>
      <c r="P232" s="63"/>
      <c r="Q232" s="63"/>
      <c r="R232" s="63"/>
      <c r="S232" s="63"/>
      <c r="T232" s="64"/>
      <c r="AT232" s="15" t="s">
        <v>140</v>
      </c>
      <c r="AU232" s="15" t="s">
        <v>84</v>
      </c>
    </row>
    <row r="233" s="10" customFormat="1" ht="22.8" customHeight="1">
      <c r="B233" s="147"/>
      <c r="D233" s="148" t="s">
        <v>73</v>
      </c>
      <c r="E233" s="158" t="s">
        <v>163</v>
      </c>
      <c r="F233" s="158" t="s">
        <v>396</v>
      </c>
      <c r="I233" s="150"/>
      <c r="J233" s="159">
        <f>BK233</f>
        <v>0</v>
      </c>
      <c r="L233" s="147"/>
      <c r="M233" s="152"/>
      <c r="N233" s="153"/>
      <c r="O233" s="153"/>
      <c r="P233" s="154">
        <f>SUM(P234:P254)</f>
        <v>0</v>
      </c>
      <c r="Q233" s="153"/>
      <c r="R233" s="154">
        <f>SUM(R234:R254)</f>
        <v>0</v>
      </c>
      <c r="S233" s="153"/>
      <c r="T233" s="155">
        <f>SUM(T234:T254)</f>
        <v>0</v>
      </c>
      <c r="AR233" s="148" t="s">
        <v>82</v>
      </c>
      <c r="AT233" s="156" t="s">
        <v>73</v>
      </c>
      <c r="AU233" s="156" t="s">
        <v>82</v>
      </c>
      <c r="AY233" s="148" t="s">
        <v>131</v>
      </c>
      <c r="BK233" s="157">
        <f>SUM(BK234:BK254)</f>
        <v>0</v>
      </c>
    </row>
    <row r="234" s="1" customFormat="1" ht="20.4" customHeight="1">
      <c r="B234" s="160"/>
      <c r="C234" s="161" t="s">
        <v>348</v>
      </c>
      <c r="D234" s="161" t="s">
        <v>133</v>
      </c>
      <c r="E234" s="162" t="s">
        <v>398</v>
      </c>
      <c r="F234" s="163" t="s">
        <v>399</v>
      </c>
      <c r="G234" s="164" t="s">
        <v>136</v>
      </c>
      <c r="H234" s="165">
        <v>7.29</v>
      </c>
      <c r="I234" s="166"/>
      <c r="J234" s="167">
        <f>ROUND(I234*H234,2)</f>
        <v>0</v>
      </c>
      <c r="K234" s="163" t="s">
        <v>137</v>
      </c>
      <c r="L234" s="33"/>
      <c r="M234" s="168" t="s">
        <v>3</v>
      </c>
      <c r="N234" s="169" t="s">
        <v>45</v>
      </c>
      <c r="O234" s="63"/>
      <c r="P234" s="170">
        <f>O234*H234</f>
        <v>0</v>
      </c>
      <c r="Q234" s="170">
        <v>0</v>
      </c>
      <c r="R234" s="170">
        <f>Q234*H234</f>
        <v>0</v>
      </c>
      <c r="S234" s="170">
        <v>0</v>
      </c>
      <c r="T234" s="171">
        <f>S234*H234</f>
        <v>0</v>
      </c>
      <c r="AR234" s="15" t="s">
        <v>138</v>
      </c>
      <c r="AT234" s="15" t="s">
        <v>133</v>
      </c>
      <c r="AU234" s="15" t="s">
        <v>84</v>
      </c>
      <c r="AY234" s="15" t="s">
        <v>131</v>
      </c>
      <c r="BE234" s="172">
        <f>IF(N234="základní",J234,0)</f>
        <v>0</v>
      </c>
      <c r="BF234" s="172">
        <f>IF(N234="snížená",J234,0)</f>
        <v>0</v>
      </c>
      <c r="BG234" s="172">
        <f>IF(N234="zákl. přenesená",J234,0)</f>
        <v>0</v>
      </c>
      <c r="BH234" s="172">
        <f>IF(N234="sníž. přenesená",J234,0)</f>
        <v>0</v>
      </c>
      <c r="BI234" s="172">
        <f>IF(N234="nulová",J234,0)</f>
        <v>0</v>
      </c>
      <c r="BJ234" s="15" t="s">
        <v>82</v>
      </c>
      <c r="BK234" s="172">
        <f>ROUND(I234*H234,2)</f>
        <v>0</v>
      </c>
      <c r="BL234" s="15" t="s">
        <v>138</v>
      </c>
      <c r="BM234" s="15" t="s">
        <v>1145</v>
      </c>
    </row>
    <row r="235" s="1" customFormat="1">
      <c r="B235" s="33"/>
      <c r="D235" s="173" t="s">
        <v>140</v>
      </c>
      <c r="F235" s="174" t="s">
        <v>401</v>
      </c>
      <c r="I235" s="106"/>
      <c r="L235" s="33"/>
      <c r="M235" s="175"/>
      <c r="N235" s="63"/>
      <c r="O235" s="63"/>
      <c r="P235" s="63"/>
      <c r="Q235" s="63"/>
      <c r="R235" s="63"/>
      <c r="S235" s="63"/>
      <c r="T235" s="64"/>
      <c r="AT235" s="15" t="s">
        <v>140</v>
      </c>
      <c r="AU235" s="15" t="s">
        <v>84</v>
      </c>
    </row>
    <row r="236" s="11" customFormat="1">
      <c r="B236" s="177"/>
      <c r="D236" s="173" t="s">
        <v>144</v>
      </c>
      <c r="E236" s="178" t="s">
        <v>3</v>
      </c>
      <c r="F236" s="179" t="s">
        <v>1062</v>
      </c>
      <c r="H236" s="180">
        <v>7.29</v>
      </c>
      <c r="I236" s="181"/>
      <c r="L236" s="177"/>
      <c r="M236" s="182"/>
      <c r="N236" s="183"/>
      <c r="O236" s="183"/>
      <c r="P236" s="183"/>
      <c r="Q236" s="183"/>
      <c r="R236" s="183"/>
      <c r="S236" s="183"/>
      <c r="T236" s="184"/>
      <c r="AT236" s="178" t="s">
        <v>144</v>
      </c>
      <c r="AU236" s="178" t="s">
        <v>84</v>
      </c>
      <c r="AV236" s="11" t="s">
        <v>84</v>
      </c>
      <c r="AW236" s="11" t="s">
        <v>35</v>
      </c>
      <c r="AX236" s="11" t="s">
        <v>82</v>
      </c>
      <c r="AY236" s="178" t="s">
        <v>131</v>
      </c>
    </row>
    <row r="237" s="1" customFormat="1" ht="20.4" customHeight="1">
      <c r="B237" s="160"/>
      <c r="C237" s="161" t="s">
        <v>355</v>
      </c>
      <c r="D237" s="161" t="s">
        <v>133</v>
      </c>
      <c r="E237" s="162" t="s">
        <v>403</v>
      </c>
      <c r="F237" s="163" t="s">
        <v>404</v>
      </c>
      <c r="G237" s="164" t="s">
        <v>136</v>
      </c>
      <c r="H237" s="165">
        <v>10.890000000000001</v>
      </c>
      <c r="I237" s="166"/>
      <c r="J237" s="167">
        <f>ROUND(I237*H237,2)</f>
        <v>0</v>
      </c>
      <c r="K237" s="163" t="s">
        <v>137</v>
      </c>
      <c r="L237" s="33"/>
      <c r="M237" s="168" t="s">
        <v>3</v>
      </c>
      <c r="N237" s="169" t="s">
        <v>45</v>
      </c>
      <c r="O237" s="63"/>
      <c r="P237" s="170">
        <f>O237*H237</f>
        <v>0</v>
      </c>
      <c r="Q237" s="170">
        <v>0</v>
      </c>
      <c r="R237" s="170">
        <f>Q237*H237</f>
        <v>0</v>
      </c>
      <c r="S237" s="170">
        <v>0</v>
      </c>
      <c r="T237" s="171">
        <f>S237*H237</f>
        <v>0</v>
      </c>
      <c r="AR237" s="15" t="s">
        <v>138</v>
      </c>
      <c r="AT237" s="15" t="s">
        <v>133</v>
      </c>
      <c r="AU237" s="15" t="s">
        <v>84</v>
      </c>
      <c r="AY237" s="15" t="s">
        <v>131</v>
      </c>
      <c r="BE237" s="172">
        <f>IF(N237="základní",J237,0)</f>
        <v>0</v>
      </c>
      <c r="BF237" s="172">
        <f>IF(N237="snížená",J237,0)</f>
        <v>0</v>
      </c>
      <c r="BG237" s="172">
        <f>IF(N237="zákl. přenesená",J237,0)</f>
        <v>0</v>
      </c>
      <c r="BH237" s="172">
        <f>IF(N237="sníž. přenesená",J237,0)</f>
        <v>0</v>
      </c>
      <c r="BI237" s="172">
        <f>IF(N237="nulová",J237,0)</f>
        <v>0</v>
      </c>
      <c r="BJ237" s="15" t="s">
        <v>82</v>
      </c>
      <c r="BK237" s="172">
        <f>ROUND(I237*H237,2)</f>
        <v>0</v>
      </c>
      <c r="BL237" s="15" t="s">
        <v>138</v>
      </c>
      <c r="BM237" s="15" t="s">
        <v>1146</v>
      </c>
    </row>
    <row r="238" s="1" customFormat="1">
      <c r="B238" s="33"/>
      <c r="D238" s="173" t="s">
        <v>140</v>
      </c>
      <c r="F238" s="174" t="s">
        <v>406</v>
      </c>
      <c r="I238" s="106"/>
      <c r="L238" s="33"/>
      <c r="M238" s="175"/>
      <c r="N238" s="63"/>
      <c r="O238" s="63"/>
      <c r="P238" s="63"/>
      <c r="Q238" s="63"/>
      <c r="R238" s="63"/>
      <c r="S238" s="63"/>
      <c r="T238" s="64"/>
      <c r="AT238" s="15" t="s">
        <v>140</v>
      </c>
      <c r="AU238" s="15" t="s">
        <v>84</v>
      </c>
    </row>
    <row r="239" s="1" customFormat="1">
      <c r="B239" s="33"/>
      <c r="D239" s="173" t="s">
        <v>142</v>
      </c>
      <c r="F239" s="176" t="s">
        <v>407</v>
      </c>
      <c r="I239" s="106"/>
      <c r="L239" s="33"/>
      <c r="M239" s="175"/>
      <c r="N239" s="63"/>
      <c r="O239" s="63"/>
      <c r="P239" s="63"/>
      <c r="Q239" s="63"/>
      <c r="R239" s="63"/>
      <c r="S239" s="63"/>
      <c r="T239" s="64"/>
      <c r="AT239" s="15" t="s">
        <v>142</v>
      </c>
      <c r="AU239" s="15" t="s">
        <v>84</v>
      </c>
    </row>
    <row r="240" s="11" customFormat="1">
      <c r="B240" s="177"/>
      <c r="D240" s="173" t="s">
        <v>144</v>
      </c>
      <c r="E240" s="178" t="s">
        <v>3</v>
      </c>
      <c r="F240" s="179" t="s">
        <v>1060</v>
      </c>
      <c r="H240" s="180">
        <v>10.890000000000001</v>
      </c>
      <c r="I240" s="181"/>
      <c r="L240" s="177"/>
      <c r="M240" s="182"/>
      <c r="N240" s="183"/>
      <c r="O240" s="183"/>
      <c r="P240" s="183"/>
      <c r="Q240" s="183"/>
      <c r="R240" s="183"/>
      <c r="S240" s="183"/>
      <c r="T240" s="184"/>
      <c r="AT240" s="178" t="s">
        <v>144</v>
      </c>
      <c r="AU240" s="178" t="s">
        <v>84</v>
      </c>
      <c r="AV240" s="11" t="s">
        <v>84</v>
      </c>
      <c r="AW240" s="11" t="s">
        <v>35</v>
      </c>
      <c r="AX240" s="11" t="s">
        <v>82</v>
      </c>
      <c r="AY240" s="178" t="s">
        <v>131</v>
      </c>
    </row>
    <row r="241" s="1" customFormat="1" ht="20.4" customHeight="1">
      <c r="B241" s="160"/>
      <c r="C241" s="161" t="s">
        <v>362</v>
      </c>
      <c r="D241" s="161" t="s">
        <v>133</v>
      </c>
      <c r="E241" s="162" t="s">
        <v>409</v>
      </c>
      <c r="F241" s="163" t="s">
        <v>410</v>
      </c>
      <c r="G241" s="164" t="s">
        <v>136</v>
      </c>
      <c r="H241" s="165">
        <v>15.210000000000001</v>
      </c>
      <c r="I241" s="166"/>
      <c r="J241" s="167">
        <f>ROUND(I241*H241,2)</f>
        <v>0</v>
      </c>
      <c r="K241" s="163" t="s">
        <v>137</v>
      </c>
      <c r="L241" s="33"/>
      <c r="M241" s="168" t="s">
        <v>3</v>
      </c>
      <c r="N241" s="169" t="s">
        <v>45</v>
      </c>
      <c r="O241" s="63"/>
      <c r="P241" s="170">
        <f>O241*H241</f>
        <v>0</v>
      </c>
      <c r="Q241" s="170">
        <v>0</v>
      </c>
      <c r="R241" s="170">
        <f>Q241*H241</f>
        <v>0</v>
      </c>
      <c r="S241" s="170">
        <v>0</v>
      </c>
      <c r="T241" s="171">
        <f>S241*H241</f>
        <v>0</v>
      </c>
      <c r="AR241" s="15" t="s">
        <v>138</v>
      </c>
      <c r="AT241" s="15" t="s">
        <v>133</v>
      </c>
      <c r="AU241" s="15" t="s">
        <v>84</v>
      </c>
      <c r="AY241" s="15" t="s">
        <v>131</v>
      </c>
      <c r="BE241" s="172">
        <f>IF(N241="základní",J241,0)</f>
        <v>0</v>
      </c>
      <c r="BF241" s="172">
        <f>IF(N241="snížená",J241,0)</f>
        <v>0</v>
      </c>
      <c r="BG241" s="172">
        <f>IF(N241="zákl. přenesená",J241,0)</f>
        <v>0</v>
      </c>
      <c r="BH241" s="172">
        <f>IF(N241="sníž. přenesená",J241,0)</f>
        <v>0</v>
      </c>
      <c r="BI241" s="172">
        <f>IF(N241="nulová",J241,0)</f>
        <v>0</v>
      </c>
      <c r="BJ241" s="15" t="s">
        <v>82</v>
      </c>
      <c r="BK241" s="172">
        <f>ROUND(I241*H241,2)</f>
        <v>0</v>
      </c>
      <c r="BL241" s="15" t="s">
        <v>138</v>
      </c>
      <c r="BM241" s="15" t="s">
        <v>1147</v>
      </c>
    </row>
    <row r="242" s="1" customFormat="1">
      <c r="B242" s="33"/>
      <c r="D242" s="173" t="s">
        <v>140</v>
      </c>
      <c r="F242" s="174" t="s">
        <v>412</v>
      </c>
      <c r="I242" s="106"/>
      <c r="L242" s="33"/>
      <c r="M242" s="175"/>
      <c r="N242" s="63"/>
      <c r="O242" s="63"/>
      <c r="P242" s="63"/>
      <c r="Q242" s="63"/>
      <c r="R242" s="63"/>
      <c r="S242" s="63"/>
      <c r="T242" s="64"/>
      <c r="AT242" s="15" t="s">
        <v>140</v>
      </c>
      <c r="AU242" s="15" t="s">
        <v>84</v>
      </c>
    </row>
    <row r="243" s="1" customFormat="1">
      <c r="B243" s="33"/>
      <c r="D243" s="173" t="s">
        <v>142</v>
      </c>
      <c r="F243" s="176" t="s">
        <v>413</v>
      </c>
      <c r="I243" s="106"/>
      <c r="L243" s="33"/>
      <c r="M243" s="175"/>
      <c r="N243" s="63"/>
      <c r="O243" s="63"/>
      <c r="P243" s="63"/>
      <c r="Q243" s="63"/>
      <c r="R243" s="63"/>
      <c r="S243" s="63"/>
      <c r="T243" s="64"/>
      <c r="AT243" s="15" t="s">
        <v>142</v>
      </c>
      <c r="AU243" s="15" t="s">
        <v>84</v>
      </c>
    </row>
    <row r="244" s="11" customFormat="1">
      <c r="B244" s="177"/>
      <c r="D244" s="173" t="s">
        <v>144</v>
      </c>
      <c r="E244" s="178" t="s">
        <v>3</v>
      </c>
      <c r="F244" s="179" t="s">
        <v>1058</v>
      </c>
      <c r="H244" s="180">
        <v>15.210000000000001</v>
      </c>
      <c r="I244" s="181"/>
      <c r="L244" s="177"/>
      <c r="M244" s="182"/>
      <c r="N244" s="183"/>
      <c r="O244" s="183"/>
      <c r="P244" s="183"/>
      <c r="Q244" s="183"/>
      <c r="R244" s="183"/>
      <c r="S244" s="183"/>
      <c r="T244" s="184"/>
      <c r="AT244" s="178" t="s">
        <v>144</v>
      </c>
      <c r="AU244" s="178" t="s">
        <v>84</v>
      </c>
      <c r="AV244" s="11" t="s">
        <v>84</v>
      </c>
      <c r="AW244" s="11" t="s">
        <v>35</v>
      </c>
      <c r="AX244" s="11" t="s">
        <v>82</v>
      </c>
      <c r="AY244" s="178" t="s">
        <v>131</v>
      </c>
    </row>
    <row r="245" s="1" customFormat="1" ht="20.4" customHeight="1">
      <c r="B245" s="160"/>
      <c r="C245" s="161" t="s">
        <v>369</v>
      </c>
      <c r="D245" s="161" t="s">
        <v>133</v>
      </c>
      <c r="E245" s="162" t="s">
        <v>415</v>
      </c>
      <c r="F245" s="163" t="s">
        <v>416</v>
      </c>
      <c r="G245" s="164" t="s">
        <v>136</v>
      </c>
      <c r="H245" s="165">
        <v>46.259999999999998</v>
      </c>
      <c r="I245" s="166"/>
      <c r="J245" s="167">
        <f>ROUND(I245*H245,2)</f>
        <v>0</v>
      </c>
      <c r="K245" s="163" t="s">
        <v>137</v>
      </c>
      <c r="L245" s="33"/>
      <c r="M245" s="168" t="s">
        <v>3</v>
      </c>
      <c r="N245" s="169" t="s">
        <v>45</v>
      </c>
      <c r="O245" s="63"/>
      <c r="P245" s="170">
        <f>O245*H245</f>
        <v>0</v>
      </c>
      <c r="Q245" s="170">
        <v>0</v>
      </c>
      <c r="R245" s="170">
        <f>Q245*H245</f>
        <v>0</v>
      </c>
      <c r="S245" s="170">
        <v>0</v>
      </c>
      <c r="T245" s="171">
        <f>S245*H245</f>
        <v>0</v>
      </c>
      <c r="AR245" s="15" t="s">
        <v>138</v>
      </c>
      <c r="AT245" s="15" t="s">
        <v>133</v>
      </c>
      <c r="AU245" s="15" t="s">
        <v>84</v>
      </c>
      <c r="AY245" s="15" t="s">
        <v>131</v>
      </c>
      <c r="BE245" s="172">
        <f>IF(N245="základní",J245,0)</f>
        <v>0</v>
      </c>
      <c r="BF245" s="172">
        <f>IF(N245="snížená",J245,0)</f>
        <v>0</v>
      </c>
      <c r="BG245" s="172">
        <f>IF(N245="zákl. přenesená",J245,0)</f>
        <v>0</v>
      </c>
      <c r="BH245" s="172">
        <f>IF(N245="sníž. přenesená",J245,0)</f>
        <v>0</v>
      </c>
      <c r="BI245" s="172">
        <f>IF(N245="nulová",J245,0)</f>
        <v>0</v>
      </c>
      <c r="BJ245" s="15" t="s">
        <v>82</v>
      </c>
      <c r="BK245" s="172">
        <f>ROUND(I245*H245,2)</f>
        <v>0</v>
      </c>
      <c r="BL245" s="15" t="s">
        <v>138</v>
      </c>
      <c r="BM245" s="15" t="s">
        <v>1148</v>
      </c>
    </row>
    <row r="246" s="1" customFormat="1">
      <c r="B246" s="33"/>
      <c r="D246" s="173" t="s">
        <v>140</v>
      </c>
      <c r="F246" s="174" t="s">
        <v>418</v>
      </c>
      <c r="I246" s="106"/>
      <c r="L246" s="33"/>
      <c r="M246" s="175"/>
      <c r="N246" s="63"/>
      <c r="O246" s="63"/>
      <c r="P246" s="63"/>
      <c r="Q246" s="63"/>
      <c r="R246" s="63"/>
      <c r="S246" s="63"/>
      <c r="T246" s="64"/>
      <c r="AT246" s="15" t="s">
        <v>140</v>
      </c>
      <c r="AU246" s="15" t="s">
        <v>84</v>
      </c>
    </row>
    <row r="247" s="11" customFormat="1">
      <c r="B247" s="177"/>
      <c r="D247" s="173" t="s">
        <v>144</v>
      </c>
      <c r="E247" s="178" t="s">
        <v>3</v>
      </c>
      <c r="F247" s="179" t="s">
        <v>1149</v>
      </c>
      <c r="H247" s="180">
        <v>46.259999999999998</v>
      </c>
      <c r="I247" s="181"/>
      <c r="L247" s="177"/>
      <c r="M247" s="182"/>
      <c r="N247" s="183"/>
      <c r="O247" s="183"/>
      <c r="P247" s="183"/>
      <c r="Q247" s="183"/>
      <c r="R247" s="183"/>
      <c r="S247" s="183"/>
      <c r="T247" s="184"/>
      <c r="AT247" s="178" t="s">
        <v>144</v>
      </c>
      <c r="AU247" s="178" t="s">
        <v>84</v>
      </c>
      <c r="AV247" s="11" t="s">
        <v>84</v>
      </c>
      <c r="AW247" s="11" t="s">
        <v>35</v>
      </c>
      <c r="AX247" s="11" t="s">
        <v>74</v>
      </c>
      <c r="AY247" s="178" t="s">
        <v>131</v>
      </c>
    </row>
    <row r="248" s="1" customFormat="1" ht="20.4" customHeight="1">
      <c r="B248" s="160"/>
      <c r="C248" s="161" t="s">
        <v>373</v>
      </c>
      <c r="D248" s="161" t="s">
        <v>133</v>
      </c>
      <c r="E248" s="162" t="s">
        <v>420</v>
      </c>
      <c r="F248" s="163" t="s">
        <v>421</v>
      </c>
      <c r="G248" s="164" t="s">
        <v>136</v>
      </c>
      <c r="H248" s="165">
        <v>26.010000000000002</v>
      </c>
      <c r="I248" s="166"/>
      <c r="J248" s="167">
        <f>ROUND(I248*H248,2)</f>
        <v>0</v>
      </c>
      <c r="K248" s="163" t="s">
        <v>137</v>
      </c>
      <c r="L248" s="33"/>
      <c r="M248" s="168" t="s">
        <v>3</v>
      </c>
      <c r="N248" s="169" t="s">
        <v>45</v>
      </c>
      <c r="O248" s="63"/>
      <c r="P248" s="170">
        <f>O248*H248</f>
        <v>0</v>
      </c>
      <c r="Q248" s="170">
        <v>0</v>
      </c>
      <c r="R248" s="170">
        <f>Q248*H248</f>
        <v>0</v>
      </c>
      <c r="S248" s="170">
        <v>0</v>
      </c>
      <c r="T248" s="171">
        <f>S248*H248</f>
        <v>0</v>
      </c>
      <c r="AR248" s="15" t="s">
        <v>138</v>
      </c>
      <c r="AT248" s="15" t="s">
        <v>133</v>
      </c>
      <c r="AU248" s="15" t="s">
        <v>84</v>
      </c>
      <c r="AY248" s="15" t="s">
        <v>131</v>
      </c>
      <c r="BE248" s="172">
        <f>IF(N248="základní",J248,0)</f>
        <v>0</v>
      </c>
      <c r="BF248" s="172">
        <f>IF(N248="snížená",J248,0)</f>
        <v>0</v>
      </c>
      <c r="BG248" s="172">
        <f>IF(N248="zákl. přenesená",J248,0)</f>
        <v>0</v>
      </c>
      <c r="BH248" s="172">
        <f>IF(N248="sníž. přenesená",J248,0)</f>
        <v>0</v>
      </c>
      <c r="BI248" s="172">
        <f>IF(N248="nulová",J248,0)</f>
        <v>0</v>
      </c>
      <c r="BJ248" s="15" t="s">
        <v>82</v>
      </c>
      <c r="BK248" s="172">
        <f>ROUND(I248*H248,2)</f>
        <v>0</v>
      </c>
      <c r="BL248" s="15" t="s">
        <v>138</v>
      </c>
      <c r="BM248" s="15" t="s">
        <v>1150</v>
      </c>
    </row>
    <row r="249" s="1" customFormat="1">
      <c r="B249" s="33"/>
      <c r="D249" s="173" t="s">
        <v>140</v>
      </c>
      <c r="F249" s="174" t="s">
        <v>423</v>
      </c>
      <c r="I249" s="106"/>
      <c r="L249" s="33"/>
      <c r="M249" s="175"/>
      <c r="N249" s="63"/>
      <c r="O249" s="63"/>
      <c r="P249" s="63"/>
      <c r="Q249" s="63"/>
      <c r="R249" s="63"/>
      <c r="S249" s="63"/>
      <c r="T249" s="64"/>
      <c r="AT249" s="15" t="s">
        <v>140</v>
      </c>
      <c r="AU249" s="15" t="s">
        <v>84</v>
      </c>
    </row>
    <row r="250" s="11" customFormat="1">
      <c r="B250" s="177"/>
      <c r="D250" s="173" t="s">
        <v>144</v>
      </c>
      <c r="E250" s="178" t="s">
        <v>3</v>
      </c>
      <c r="F250" s="179" t="s">
        <v>1064</v>
      </c>
      <c r="H250" s="180">
        <v>26.010000000000002</v>
      </c>
      <c r="I250" s="181"/>
      <c r="L250" s="177"/>
      <c r="M250" s="182"/>
      <c r="N250" s="183"/>
      <c r="O250" s="183"/>
      <c r="P250" s="183"/>
      <c r="Q250" s="183"/>
      <c r="R250" s="183"/>
      <c r="S250" s="183"/>
      <c r="T250" s="184"/>
      <c r="AT250" s="178" t="s">
        <v>144</v>
      </c>
      <c r="AU250" s="178" t="s">
        <v>84</v>
      </c>
      <c r="AV250" s="11" t="s">
        <v>84</v>
      </c>
      <c r="AW250" s="11" t="s">
        <v>35</v>
      </c>
      <c r="AX250" s="11" t="s">
        <v>82</v>
      </c>
      <c r="AY250" s="178" t="s">
        <v>131</v>
      </c>
    </row>
    <row r="251" s="1" customFormat="1" ht="20.4" customHeight="1">
      <c r="B251" s="160"/>
      <c r="C251" s="161" t="s">
        <v>378</v>
      </c>
      <c r="D251" s="161" t="s">
        <v>133</v>
      </c>
      <c r="E251" s="162" t="s">
        <v>425</v>
      </c>
      <c r="F251" s="163" t="s">
        <v>426</v>
      </c>
      <c r="G251" s="164" t="s">
        <v>136</v>
      </c>
      <c r="H251" s="165">
        <v>20.25</v>
      </c>
      <c r="I251" s="166"/>
      <c r="J251" s="167">
        <f>ROUND(I251*H251,2)</f>
        <v>0</v>
      </c>
      <c r="K251" s="163" t="s">
        <v>137</v>
      </c>
      <c r="L251" s="33"/>
      <c r="M251" s="168" t="s">
        <v>3</v>
      </c>
      <c r="N251" s="169" t="s">
        <v>45</v>
      </c>
      <c r="O251" s="63"/>
      <c r="P251" s="170">
        <f>O251*H251</f>
        <v>0</v>
      </c>
      <c r="Q251" s="170">
        <v>0</v>
      </c>
      <c r="R251" s="170">
        <f>Q251*H251</f>
        <v>0</v>
      </c>
      <c r="S251" s="170">
        <v>0</v>
      </c>
      <c r="T251" s="171">
        <f>S251*H251</f>
        <v>0</v>
      </c>
      <c r="AR251" s="15" t="s">
        <v>138</v>
      </c>
      <c r="AT251" s="15" t="s">
        <v>133</v>
      </c>
      <c r="AU251" s="15" t="s">
        <v>84</v>
      </c>
      <c r="AY251" s="15" t="s">
        <v>131</v>
      </c>
      <c r="BE251" s="172">
        <f>IF(N251="základní",J251,0)</f>
        <v>0</v>
      </c>
      <c r="BF251" s="172">
        <f>IF(N251="snížená",J251,0)</f>
        <v>0</v>
      </c>
      <c r="BG251" s="172">
        <f>IF(N251="zákl. přenesená",J251,0)</f>
        <v>0</v>
      </c>
      <c r="BH251" s="172">
        <f>IF(N251="sníž. přenesená",J251,0)</f>
        <v>0</v>
      </c>
      <c r="BI251" s="172">
        <f>IF(N251="nulová",J251,0)</f>
        <v>0</v>
      </c>
      <c r="BJ251" s="15" t="s">
        <v>82</v>
      </c>
      <c r="BK251" s="172">
        <f>ROUND(I251*H251,2)</f>
        <v>0</v>
      </c>
      <c r="BL251" s="15" t="s">
        <v>138</v>
      </c>
      <c r="BM251" s="15" t="s">
        <v>1151</v>
      </c>
    </row>
    <row r="252" s="1" customFormat="1">
      <c r="B252" s="33"/>
      <c r="D252" s="173" t="s">
        <v>140</v>
      </c>
      <c r="F252" s="174" t="s">
        <v>428</v>
      </c>
      <c r="I252" s="106"/>
      <c r="L252" s="33"/>
      <c r="M252" s="175"/>
      <c r="N252" s="63"/>
      <c r="O252" s="63"/>
      <c r="P252" s="63"/>
      <c r="Q252" s="63"/>
      <c r="R252" s="63"/>
      <c r="S252" s="63"/>
      <c r="T252" s="64"/>
      <c r="AT252" s="15" t="s">
        <v>140</v>
      </c>
      <c r="AU252" s="15" t="s">
        <v>84</v>
      </c>
    </row>
    <row r="253" s="1" customFormat="1">
      <c r="B253" s="33"/>
      <c r="D253" s="173" t="s">
        <v>142</v>
      </c>
      <c r="F253" s="176" t="s">
        <v>429</v>
      </c>
      <c r="I253" s="106"/>
      <c r="L253" s="33"/>
      <c r="M253" s="175"/>
      <c r="N253" s="63"/>
      <c r="O253" s="63"/>
      <c r="P253" s="63"/>
      <c r="Q253" s="63"/>
      <c r="R253" s="63"/>
      <c r="S253" s="63"/>
      <c r="T253" s="64"/>
      <c r="AT253" s="15" t="s">
        <v>142</v>
      </c>
      <c r="AU253" s="15" t="s">
        <v>84</v>
      </c>
    </row>
    <row r="254" s="11" customFormat="1">
      <c r="B254" s="177"/>
      <c r="D254" s="173" t="s">
        <v>144</v>
      </c>
      <c r="E254" s="178" t="s">
        <v>3</v>
      </c>
      <c r="F254" s="179" t="s">
        <v>1066</v>
      </c>
      <c r="H254" s="180">
        <v>20.25</v>
      </c>
      <c r="I254" s="181"/>
      <c r="L254" s="177"/>
      <c r="M254" s="182"/>
      <c r="N254" s="183"/>
      <c r="O254" s="183"/>
      <c r="P254" s="183"/>
      <c r="Q254" s="183"/>
      <c r="R254" s="183"/>
      <c r="S254" s="183"/>
      <c r="T254" s="184"/>
      <c r="AT254" s="178" t="s">
        <v>144</v>
      </c>
      <c r="AU254" s="178" t="s">
        <v>84</v>
      </c>
      <c r="AV254" s="11" t="s">
        <v>84</v>
      </c>
      <c r="AW254" s="11" t="s">
        <v>35</v>
      </c>
      <c r="AX254" s="11" t="s">
        <v>82</v>
      </c>
      <c r="AY254" s="178" t="s">
        <v>131</v>
      </c>
    </row>
    <row r="255" s="10" customFormat="1" ht="22.8" customHeight="1">
      <c r="B255" s="147"/>
      <c r="D255" s="148" t="s">
        <v>73</v>
      </c>
      <c r="E255" s="158" t="s">
        <v>169</v>
      </c>
      <c r="F255" s="158" t="s">
        <v>1152</v>
      </c>
      <c r="I255" s="150"/>
      <c r="J255" s="159">
        <f>BK255</f>
        <v>0</v>
      </c>
      <c r="L255" s="147"/>
      <c r="M255" s="152"/>
      <c r="N255" s="153"/>
      <c r="O255" s="153"/>
      <c r="P255" s="154">
        <f>SUM(P256:P259)</f>
        <v>0</v>
      </c>
      <c r="Q255" s="153"/>
      <c r="R255" s="154">
        <f>SUM(R256:R259)</f>
        <v>0.028704</v>
      </c>
      <c r="S255" s="153"/>
      <c r="T255" s="155">
        <f>SUM(T256:T259)</f>
        <v>0</v>
      </c>
      <c r="AR255" s="148" t="s">
        <v>82</v>
      </c>
      <c r="AT255" s="156" t="s">
        <v>73</v>
      </c>
      <c r="AU255" s="156" t="s">
        <v>82</v>
      </c>
      <c r="AY255" s="148" t="s">
        <v>131</v>
      </c>
      <c r="BK255" s="157">
        <f>SUM(BK256:BK259)</f>
        <v>0</v>
      </c>
    </row>
    <row r="256" s="1" customFormat="1" ht="20.4" customHeight="1">
      <c r="B256" s="160"/>
      <c r="C256" s="161" t="s">
        <v>382</v>
      </c>
      <c r="D256" s="161" t="s">
        <v>133</v>
      </c>
      <c r="E256" s="162" t="s">
        <v>1153</v>
      </c>
      <c r="F256" s="163" t="s">
        <v>1154</v>
      </c>
      <c r="G256" s="164" t="s">
        <v>136</v>
      </c>
      <c r="H256" s="165">
        <v>3.5880000000000001</v>
      </c>
      <c r="I256" s="166"/>
      <c r="J256" s="167">
        <f>ROUND(I256*H256,2)</f>
        <v>0</v>
      </c>
      <c r="K256" s="163" t="s">
        <v>1155</v>
      </c>
      <c r="L256" s="33"/>
      <c r="M256" s="168" t="s">
        <v>3</v>
      </c>
      <c r="N256" s="169" t="s">
        <v>45</v>
      </c>
      <c r="O256" s="63"/>
      <c r="P256" s="170">
        <f>O256*H256</f>
        <v>0</v>
      </c>
      <c r="Q256" s="170">
        <v>0.0080000000000000002</v>
      </c>
      <c r="R256" s="170">
        <f>Q256*H256</f>
        <v>0.028704</v>
      </c>
      <c r="S256" s="170">
        <v>0</v>
      </c>
      <c r="T256" s="171">
        <f>S256*H256</f>
        <v>0</v>
      </c>
      <c r="AR256" s="15" t="s">
        <v>138</v>
      </c>
      <c r="AT256" s="15" t="s">
        <v>133</v>
      </c>
      <c r="AU256" s="15" t="s">
        <v>84</v>
      </c>
      <c r="AY256" s="15" t="s">
        <v>131</v>
      </c>
      <c r="BE256" s="172">
        <f>IF(N256="základní",J256,0)</f>
        <v>0</v>
      </c>
      <c r="BF256" s="172">
        <f>IF(N256="snížená",J256,0)</f>
        <v>0</v>
      </c>
      <c r="BG256" s="172">
        <f>IF(N256="zákl. přenesená",J256,0)</f>
        <v>0</v>
      </c>
      <c r="BH256" s="172">
        <f>IF(N256="sníž. přenesená",J256,0)</f>
        <v>0</v>
      </c>
      <c r="BI256" s="172">
        <f>IF(N256="nulová",J256,0)</f>
        <v>0</v>
      </c>
      <c r="BJ256" s="15" t="s">
        <v>82</v>
      </c>
      <c r="BK256" s="172">
        <f>ROUND(I256*H256,2)</f>
        <v>0</v>
      </c>
      <c r="BL256" s="15" t="s">
        <v>138</v>
      </c>
      <c r="BM256" s="15" t="s">
        <v>1156</v>
      </c>
    </row>
    <row r="257" s="1" customFormat="1">
      <c r="B257" s="33"/>
      <c r="D257" s="173" t="s">
        <v>140</v>
      </c>
      <c r="F257" s="174" t="s">
        <v>1157</v>
      </c>
      <c r="I257" s="106"/>
      <c r="L257" s="33"/>
      <c r="M257" s="175"/>
      <c r="N257" s="63"/>
      <c r="O257" s="63"/>
      <c r="P257" s="63"/>
      <c r="Q257" s="63"/>
      <c r="R257" s="63"/>
      <c r="S257" s="63"/>
      <c r="T257" s="64"/>
      <c r="AT257" s="15" t="s">
        <v>140</v>
      </c>
      <c r="AU257" s="15" t="s">
        <v>84</v>
      </c>
    </row>
    <row r="258" s="1" customFormat="1">
      <c r="B258" s="33"/>
      <c r="D258" s="173" t="s">
        <v>142</v>
      </c>
      <c r="F258" s="176" t="s">
        <v>1158</v>
      </c>
      <c r="I258" s="106"/>
      <c r="L258" s="33"/>
      <c r="M258" s="175"/>
      <c r="N258" s="63"/>
      <c r="O258" s="63"/>
      <c r="P258" s="63"/>
      <c r="Q258" s="63"/>
      <c r="R258" s="63"/>
      <c r="S258" s="63"/>
      <c r="T258" s="64"/>
      <c r="AT258" s="15" t="s">
        <v>142</v>
      </c>
      <c r="AU258" s="15" t="s">
        <v>84</v>
      </c>
    </row>
    <row r="259" s="11" customFormat="1">
      <c r="B259" s="177"/>
      <c r="D259" s="173" t="s">
        <v>144</v>
      </c>
      <c r="E259" s="178" t="s">
        <v>3</v>
      </c>
      <c r="F259" s="179" t="s">
        <v>1159</v>
      </c>
      <c r="H259" s="180">
        <v>3.5880000000000001</v>
      </c>
      <c r="I259" s="181"/>
      <c r="L259" s="177"/>
      <c r="M259" s="182"/>
      <c r="N259" s="183"/>
      <c r="O259" s="183"/>
      <c r="P259" s="183"/>
      <c r="Q259" s="183"/>
      <c r="R259" s="183"/>
      <c r="S259" s="183"/>
      <c r="T259" s="184"/>
      <c r="AT259" s="178" t="s">
        <v>144</v>
      </c>
      <c r="AU259" s="178" t="s">
        <v>84</v>
      </c>
      <c r="AV259" s="11" t="s">
        <v>84</v>
      </c>
      <c r="AW259" s="11" t="s">
        <v>35</v>
      </c>
      <c r="AX259" s="11" t="s">
        <v>82</v>
      </c>
      <c r="AY259" s="178" t="s">
        <v>131</v>
      </c>
    </row>
    <row r="260" s="10" customFormat="1" ht="22.8" customHeight="1">
      <c r="B260" s="147"/>
      <c r="D260" s="148" t="s">
        <v>73</v>
      </c>
      <c r="E260" s="158" t="s">
        <v>183</v>
      </c>
      <c r="F260" s="158" t="s">
        <v>430</v>
      </c>
      <c r="I260" s="150"/>
      <c r="J260" s="159">
        <f>BK260</f>
        <v>0</v>
      </c>
      <c r="L260" s="147"/>
      <c r="M260" s="152"/>
      <c r="N260" s="153"/>
      <c r="O260" s="153"/>
      <c r="P260" s="154">
        <f>SUM(P261:P272)</f>
        <v>0</v>
      </c>
      <c r="Q260" s="153"/>
      <c r="R260" s="154">
        <f>SUM(R261:R272)</f>
        <v>12.748601999999998</v>
      </c>
      <c r="S260" s="153"/>
      <c r="T260" s="155">
        <f>SUM(T261:T272)</f>
        <v>0</v>
      </c>
      <c r="AR260" s="148" t="s">
        <v>82</v>
      </c>
      <c r="AT260" s="156" t="s">
        <v>73</v>
      </c>
      <c r="AU260" s="156" t="s">
        <v>82</v>
      </c>
      <c r="AY260" s="148" t="s">
        <v>131</v>
      </c>
      <c r="BK260" s="157">
        <f>SUM(BK261:BK272)</f>
        <v>0</v>
      </c>
    </row>
    <row r="261" s="1" customFormat="1" ht="20.4" customHeight="1">
      <c r="B261" s="160"/>
      <c r="C261" s="161" t="s">
        <v>385</v>
      </c>
      <c r="D261" s="161" t="s">
        <v>133</v>
      </c>
      <c r="E261" s="162" t="s">
        <v>606</v>
      </c>
      <c r="F261" s="163" t="s">
        <v>607</v>
      </c>
      <c r="G261" s="164" t="s">
        <v>365</v>
      </c>
      <c r="H261" s="165">
        <v>1</v>
      </c>
      <c r="I261" s="166"/>
      <c r="J261" s="167">
        <f>ROUND(I261*H261,2)</f>
        <v>0</v>
      </c>
      <c r="K261" s="163" t="s">
        <v>137</v>
      </c>
      <c r="L261" s="33"/>
      <c r="M261" s="168" t="s">
        <v>3</v>
      </c>
      <c r="N261" s="169" t="s">
        <v>45</v>
      </c>
      <c r="O261" s="63"/>
      <c r="P261" s="170">
        <f>O261*H261</f>
        <v>0</v>
      </c>
      <c r="Q261" s="170">
        <v>0.011469999999999999</v>
      </c>
      <c r="R261" s="170">
        <f>Q261*H261</f>
        <v>0.011469999999999999</v>
      </c>
      <c r="S261" s="170">
        <v>0</v>
      </c>
      <c r="T261" s="171">
        <f>S261*H261</f>
        <v>0</v>
      </c>
      <c r="AR261" s="15" t="s">
        <v>138</v>
      </c>
      <c r="AT261" s="15" t="s">
        <v>133</v>
      </c>
      <c r="AU261" s="15" t="s">
        <v>84</v>
      </c>
      <c r="AY261" s="15" t="s">
        <v>131</v>
      </c>
      <c r="BE261" s="172">
        <f>IF(N261="základní",J261,0)</f>
        <v>0</v>
      </c>
      <c r="BF261" s="172">
        <f>IF(N261="snížená",J261,0)</f>
        <v>0</v>
      </c>
      <c r="BG261" s="172">
        <f>IF(N261="zákl. přenesená",J261,0)</f>
        <v>0</v>
      </c>
      <c r="BH261" s="172">
        <f>IF(N261="sníž. přenesená",J261,0)</f>
        <v>0</v>
      </c>
      <c r="BI261" s="172">
        <f>IF(N261="nulová",J261,0)</f>
        <v>0</v>
      </c>
      <c r="BJ261" s="15" t="s">
        <v>82</v>
      </c>
      <c r="BK261" s="172">
        <f>ROUND(I261*H261,2)</f>
        <v>0</v>
      </c>
      <c r="BL261" s="15" t="s">
        <v>138</v>
      </c>
      <c r="BM261" s="15" t="s">
        <v>1160</v>
      </c>
    </row>
    <row r="262" s="1" customFormat="1">
      <c r="B262" s="33"/>
      <c r="D262" s="173" t="s">
        <v>140</v>
      </c>
      <c r="F262" s="174" t="s">
        <v>607</v>
      </c>
      <c r="I262" s="106"/>
      <c r="L262" s="33"/>
      <c r="M262" s="175"/>
      <c r="N262" s="63"/>
      <c r="O262" s="63"/>
      <c r="P262" s="63"/>
      <c r="Q262" s="63"/>
      <c r="R262" s="63"/>
      <c r="S262" s="63"/>
      <c r="T262" s="64"/>
      <c r="AT262" s="15" t="s">
        <v>140</v>
      </c>
      <c r="AU262" s="15" t="s">
        <v>84</v>
      </c>
    </row>
    <row r="263" s="1" customFormat="1">
      <c r="B263" s="33"/>
      <c r="D263" s="173" t="s">
        <v>142</v>
      </c>
      <c r="F263" s="176" t="s">
        <v>592</v>
      </c>
      <c r="I263" s="106"/>
      <c r="L263" s="33"/>
      <c r="M263" s="175"/>
      <c r="N263" s="63"/>
      <c r="O263" s="63"/>
      <c r="P263" s="63"/>
      <c r="Q263" s="63"/>
      <c r="R263" s="63"/>
      <c r="S263" s="63"/>
      <c r="T263" s="64"/>
      <c r="AT263" s="15" t="s">
        <v>142</v>
      </c>
      <c r="AU263" s="15" t="s">
        <v>84</v>
      </c>
    </row>
    <row r="264" s="1" customFormat="1" ht="20.4" customHeight="1">
      <c r="B264" s="160"/>
      <c r="C264" s="185" t="s">
        <v>389</v>
      </c>
      <c r="D264" s="185" t="s">
        <v>335</v>
      </c>
      <c r="E264" s="186" t="s">
        <v>610</v>
      </c>
      <c r="F264" s="187" t="s">
        <v>611</v>
      </c>
      <c r="G264" s="188" t="s">
        <v>365</v>
      </c>
      <c r="H264" s="189">
        <v>1</v>
      </c>
      <c r="I264" s="190"/>
      <c r="J264" s="191">
        <f>ROUND(I264*H264,2)</f>
        <v>0</v>
      </c>
      <c r="K264" s="187" t="s">
        <v>137</v>
      </c>
      <c r="L264" s="192"/>
      <c r="M264" s="193" t="s">
        <v>3</v>
      </c>
      <c r="N264" s="194" t="s">
        <v>45</v>
      </c>
      <c r="O264" s="63"/>
      <c r="P264" s="170">
        <f>O264*H264</f>
        <v>0</v>
      </c>
      <c r="Q264" s="170">
        <v>0.54800000000000004</v>
      </c>
      <c r="R264" s="170">
        <f>Q264*H264</f>
        <v>0.54800000000000004</v>
      </c>
      <c r="S264" s="170">
        <v>0</v>
      </c>
      <c r="T264" s="171">
        <f>S264*H264</f>
        <v>0</v>
      </c>
      <c r="AR264" s="15" t="s">
        <v>183</v>
      </c>
      <c r="AT264" s="15" t="s">
        <v>335</v>
      </c>
      <c r="AU264" s="15" t="s">
        <v>84</v>
      </c>
      <c r="AY264" s="15" t="s">
        <v>131</v>
      </c>
      <c r="BE264" s="172">
        <f>IF(N264="základní",J264,0)</f>
        <v>0</v>
      </c>
      <c r="BF264" s="172">
        <f>IF(N264="snížená",J264,0)</f>
        <v>0</v>
      </c>
      <c r="BG264" s="172">
        <f>IF(N264="zákl. přenesená",J264,0)</f>
        <v>0</v>
      </c>
      <c r="BH264" s="172">
        <f>IF(N264="sníž. přenesená",J264,0)</f>
        <v>0</v>
      </c>
      <c r="BI264" s="172">
        <f>IF(N264="nulová",J264,0)</f>
        <v>0</v>
      </c>
      <c r="BJ264" s="15" t="s">
        <v>82</v>
      </c>
      <c r="BK264" s="172">
        <f>ROUND(I264*H264,2)</f>
        <v>0</v>
      </c>
      <c r="BL264" s="15" t="s">
        <v>138</v>
      </c>
      <c r="BM264" s="15" t="s">
        <v>1161</v>
      </c>
    </row>
    <row r="265" s="1" customFormat="1">
      <c r="B265" s="33"/>
      <c r="D265" s="173" t="s">
        <v>140</v>
      </c>
      <c r="F265" s="174" t="s">
        <v>611</v>
      </c>
      <c r="I265" s="106"/>
      <c r="L265" s="33"/>
      <c r="M265" s="175"/>
      <c r="N265" s="63"/>
      <c r="O265" s="63"/>
      <c r="P265" s="63"/>
      <c r="Q265" s="63"/>
      <c r="R265" s="63"/>
      <c r="S265" s="63"/>
      <c r="T265" s="64"/>
      <c r="AT265" s="15" t="s">
        <v>140</v>
      </c>
      <c r="AU265" s="15" t="s">
        <v>84</v>
      </c>
    </row>
    <row r="266" s="1" customFormat="1" ht="20.4" customHeight="1">
      <c r="B266" s="160"/>
      <c r="C266" s="161" t="s">
        <v>397</v>
      </c>
      <c r="D266" s="161" t="s">
        <v>133</v>
      </c>
      <c r="E266" s="162" t="s">
        <v>658</v>
      </c>
      <c r="F266" s="163" t="s">
        <v>659</v>
      </c>
      <c r="G266" s="164" t="s">
        <v>365</v>
      </c>
      <c r="H266" s="165">
        <v>1</v>
      </c>
      <c r="I266" s="166"/>
      <c r="J266" s="167">
        <f>ROUND(I266*H266,2)</f>
        <v>0</v>
      </c>
      <c r="K266" s="163" t="s">
        <v>137</v>
      </c>
      <c r="L266" s="33"/>
      <c r="M266" s="168" t="s">
        <v>3</v>
      </c>
      <c r="N266" s="169" t="s">
        <v>45</v>
      </c>
      <c r="O266" s="63"/>
      <c r="P266" s="170">
        <f>O266*H266</f>
        <v>0</v>
      </c>
      <c r="Q266" s="170">
        <v>0.21734000000000001</v>
      </c>
      <c r="R266" s="170">
        <f>Q266*H266</f>
        <v>0.21734000000000001</v>
      </c>
      <c r="S266" s="170">
        <v>0</v>
      </c>
      <c r="T266" s="171">
        <f>S266*H266</f>
        <v>0</v>
      </c>
      <c r="AR266" s="15" t="s">
        <v>138</v>
      </c>
      <c r="AT266" s="15" t="s">
        <v>133</v>
      </c>
      <c r="AU266" s="15" t="s">
        <v>84</v>
      </c>
      <c r="AY266" s="15" t="s">
        <v>131</v>
      </c>
      <c r="BE266" s="172">
        <f>IF(N266="základní",J266,0)</f>
        <v>0</v>
      </c>
      <c r="BF266" s="172">
        <f>IF(N266="snížená",J266,0)</f>
        <v>0</v>
      </c>
      <c r="BG266" s="172">
        <f>IF(N266="zákl. přenesená",J266,0)</f>
        <v>0</v>
      </c>
      <c r="BH266" s="172">
        <f>IF(N266="sníž. přenesená",J266,0)</f>
        <v>0</v>
      </c>
      <c r="BI266" s="172">
        <f>IF(N266="nulová",J266,0)</f>
        <v>0</v>
      </c>
      <c r="BJ266" s="15" t="s">
        <v>82</v>
      </c>
      <c r="BK266" s="172">
        <f>ROUND(I266*H266,2)</f>
        <v>0</v>
      </c>
      <c r="BL266" s="15" t="s">
        <v>138</v>
      </c>
      <c r="BM266" s="15" t="s">
        <v>1162</v>
      </c>
    </row>
    <row r="267" s="1" customFormat="1">
      <c r="B267" s="33"/>
      <c r="D267" s="173" t="s">
        <v>140</v>
      </c>
      <c r="F267" s="174" t="s">
        <v>661</v>
      </c>
      <c r="I267" s="106"/>
      <c r="L267" s="33"/>
      <c r="M267" s="175"/>
      <c r="N267" s="63"/>
      <c r="O267" s="63"/>
      <c r="P267" s="63"/>
      <c r="Q267" s="63"/>
      <c r="R267" s="63"/>
      <c r="S267" s="63"/>
      <c r="T267" s="64"/>
      <c r="AT267" s="15" t="s">
        <v>140</v>
      </c>
      <c r="AU267" s="15" t="s">
        <v>84</v>
      </c>
    </row>
    <row r="268" s="1" customFormat="1">
      <c r="B268" s="33"/>
      <c r="D268" s="173" t="s">
        <v>142</v>
      </c>
      <c r="F268" s="176" t="s">
        <v>662</v>
      </c>
      <c r="I268" s="106"/>
      <c r="L268" s="33"/>
      <c r="M268" s="175"/>
      <c r="N268" s="63"/>
      <c r="O268" s="63"/>
      <c r="P268" s="63"/>
      <c r="Q268" s="63"/>
      <c r="R268" s="63"/>
      <c r="S268" s="63"/>
      <c r="T268" s="64"/>
      <c r="AT268" s="15" t="s">
        <v>142</v>
      </c>
      <c r="AU268" s="15" t="s">
        <v>84</v>
      </c>
    </row>
    <row r="269" s="1" customFormat="1" ht="20.4" customHeight="1">
      <c r="B269" s="160"/>
      <c r="C269" s="185" t="s">
        <v>402</v>
      </c>
      <c r="D269" s="185" t="s">
        <v>335</v>
      </c>
      <c r="E269" s="186" t="s">
        <v>664</v>
      </c>
      <c r="F269" s="187" t="s">
        <v>665</v>
      </c>
      <c r="G269" s="188" t="s">
        <v>365</v>
      </c>
      <c r="H269" s="189">
        <v>1</v>
      </c>
      <c r="I269" s="190"/>
      <c r="J269" s="191">
        <f>ROUND(I269*H269,2)</f>
        <v>0</v>
      </c>
      <c r="K269" s="187" t="s">
        <v>137</v>
      </c>
      <c r="L269" s="192"/>
      <c r="M269" s="193" t="s">
        <v>3</v>
      </c>
      <c r="N269" s="194" t="s">
        <v>45</v>
      </c>
      <c r="O269" s="63"/>
      <c r="P269" s="170">
        <f>O269*H269</f>
        <v>0</v>
      </c>
      <c r="Q269" s="170">
        <v>0.19600000000000001</v>
      </c>
      <c r="R269" s="170">
        <f>Q269*H269</f>
        <v>0.19600000000000001</v>
      </c>
      <c r="S269" s="170">
        <v>0</v>
      </c>
      <c r="T269" s="171">
        <f>S269*H269</f>
        <v>0</v>
      </c>
      <c r="AR269" s="15" t="s">
        <v>183</v>
      </c>
      <c r="AT269" s="15" t="s">
        <v>335</v>
      </c>
      <c r="AU269" s="15" t="s">
        <v>84</v>
      </c>
      <c r="AY269" s="15" t="s">
        <v>131</v>
      </c>
      <c r="BE269" s="172">
        <f>IF(N269="základní",J269,0)</f>
        <v>0</v>
      </c>
      <c r="BF269" s="172">
        <f>IF(N269="snížená",J269,0)</f>
        <v>0</v>
      </c>
      <c r="BG269" s="172">
        <f>IF(N269="zákl. přenesená",J269,0)</f>
        <v>0</v>
      </c>
      <c r="BH269" s="172">
        <f>IF(N269="sníž. přenesená",J269,0)</f>
        <v>0</v>
      </c>
      <c r="BI269" s="172">
        <f>IF(N269="nulová",J269,0)</f>
        <v>0</v>
      </c>
      <c r="BJ269" s="15" t="s">
        <v>82</v>
      </c>
      <c r="BK269" s="172">
        <f>ROUND(I269*H269,2)</f>
        <v>0</v>
      </c>
      <c r="BL269" s="15" t="s">
        <v>138</v>
      </c>
      <c r="BM269" s="15" t="s">
        <v>1163</v>
      </c>
    </row>
    <row r="270" s="1" customFormat="1">
      <c r="B270" s="33"/>
      <c r="D270" s="173" t="s">
        <v>140</v>
      </c>
      <c r="F270" s="174" t="s">
        <v>665</v>
      </c>
      <c r="I270" s="106"/>
      <c r="L270" s="33"/>
      <c r="M270" s="175"/>
      <c r="N270" s="63"/>
      <c r="O270" s="63"/>
      <c r="P270" s="63"/>
      <c r="Q270" s="63"/>
      <c r="R270" s="63"/>
      <c r="S270" s="63"/>
      <c r="T270" s="64"/>
      <c r="AT270" s="15" t="s">
        <v>140</v>
      </c>
      <c r="AU270" s="15" t="s">
        <v>84</v>
      </c>
    </row>
    <row r="271" s="1" customFormat="1" ht="20.4" customHeight="1">
      <c r="B271" s="160"/>
      <c r="C271" s="161" t="s">
        <v>408</v>
      </c>
      <c r="D271" s="161" t="s">
        <v>133</v>
      </c>
      <c r="E271" s="162" t="s">
        <v>1164</v>
      </c>
      <c r="F271" s="163" t="s">
        <v>1165</v>
      </c>
      <c r="G271" s="164" t="s">
        <v>214</v>
      </c>
      <c r="H271" s="165">
        <v>4.7999999999999998</v>
      </c>
      <c r="I271" s="166"/>
      <c r="J271" s="167">
        <f>ROUND(I271*H271,2)</f>
        <v>0</v>
      </c>
      <c r="K271" s="163" t="s">
        <v>137</v>
      </c>
      <c r="L271" s="33"/>
      <c r="M271" s="168" t="s">
        <v>3</v>
      </c>
      <c r="N271" s="169" t="s">
        <v>45</v>
      </c>
      <c r="O271" s="63"/>
      <c r="P271" s="170">
        <f>O271*H271</f>
        <v>0</v>
      </c>
      <c r="Q271" s="170">
        <v>2.45329</v>
      </c>
      <c r="R271" s="170">
        <f>Q271*H271</f>
        <v>11.775791999999999</v>
      </c>
      <c r="S271" s="170">
        <v>0</v>
      </c>
      <c r="T271" s="171">
        <f>S271*H271</f>
        <v>0</v>
      </c>
      <c r="AR271" s="15" t="s">
        <v>138</v>
      </c>
      <c r="AT271" s="15" t="s">
        <v>133</v>
      </c>
      <c r="AU271" s="15" t="s">
        <v>84</v>
      </c>
      <c r="AY271" s="15" t="s">
        <v>131</v>
      </c>
      <c r="BE271" s="172">
        <f>IF(N271="základní",J271,0)</f>
        <v>0</v>
      </c>
      <c r="BF271" s="172">
        <f>IF(N271="snížená",J271,0)</f>
        <v>0</v>
      </c>
      <c r="BG271" s="172">
        <f>IF(N271="zákl. přenesená",J271,0)</f>
        <v>0</v>
      </c>
      <c r="BH271" s="172">
        <f>IF(N271="sníž. přenesená",J271,0)</f>
        <v>0</v>
      </c>
      <c r="BI271" s="172">
        <f>IF(N271="nulová",J271,0)</f>
        <v>0</v>
      </c>
      <c r="BJ271" s="15" t="s">
        <v>82</v>
      </c>
      <c r="BK271" s="172">
        <f>ROUND(I271*H271,2)</f>
        <v>0</v>
      </c>
      <c r="BL271" s="15" t="s">
        <v>138</v>
      </c>
      <c r="BM271" s="15" t="s">
        <v>1166</v>
      </c>
    </row>
    <row r="272" s="1" customFormat="1">
      <c r="B272" s="33"/>
      <c r="D272" s="173" t="s">
        <v>140</v>
      </c>
      <c r="F272" s="174" t="s">
        <v>1167</v>
      </c>
      <c r="I272" s="106"/>
      <c r="L272" s="33"/>
      <c r="M272" s="175"/>
      <c r="N272" s="63"/>
      <c r="O272" s="63"/>
      <c r="P272" s="63"/>
      <c r="Q272" s="63"/>
      <c r="R272" s="63"/>
      <c r="S272" s="63"/>
      <c r="T272" s="64"/>
      <c r="AT272" s="15" t="s">
        <v>140</v>
      </c>
      <c r="AU272" s="15" t="s">
        <v>84</v>
      </c>
    </row>
    <row r="273" s="10" customFormat="1" ht="22.8" customHeight="1">
      <c r="B273" s="147"/>
      <c r="D273" s="148" t="s">
        <v>73</v>
      </c>
      <c r="E273" s="158" t="s">
        <v>190</v>
      </c>
      <c r="F273" s="158" t="s">
        <v>680</v>
      </c>
      <c r="I273" s="150"/>
      <c r="J273" s="159">
        <f>BK273</f>
        <v>0</v>
      </c>
      <c r="L273" s="147"/>
      <c r="M273" s="152"/>
      <c r="N273" s="153"/>
      <c r="O273" s="153"/>
      <c r="P273" s="154">
        <f>SUM(P274:P282)</f>
        <v>0</v>
      </c>
      <c r="Q273" s="153"/>
      <c r="R273" s="154">
        <f>SUM(R274:R282)</f>
        <v>0</v>
      </c>
      <c r="S273" s="153"/>
      <c r="T273" s="155">
        <f>SUM(T274:T282)</f>
        <v>0</v>
      </c>
      <c r="AR273" s="148" t="s">
        <v>82</v>
      </c>
      <c r="AT273" s="156" t="s">
        <v>73</v>
      </c>
      <c r="AU273" s="156" t="s">
        <v>82</v>
      </c>
      <c r="AY273" s="148" t="s">
        <v>131</v>
      </c>
      <c r="BK273" s="157">
        <f>SUM(BK274:BK282)</f>
        <v>0</v>
      </c>
    </row>
    <row r="274" s="1" customFormat="1" ht="20.4" customHeight="1">
      <c r="B274" s="160"/>
      <c r="C274" s="161" t="s">
        <v>414</v>
      </c>
      <c r="D274" s="161" t="s">
        <v>133</v>
      </c>
      <c r="E274" s="162" t="s">
        <v>682</v>
      </c>
      <c r="F274" s="163" t="s">
        <v>683</v>
      </c>
      <c r="G274" s="164" t="s">
        <v>186</v>
      </c>
      <c r="H274" s="165">
        <v>10</v>
      </c>
      <c r="I274" s="166"/>
      <c r="J274" s="167">
        <f>ROUND(I274*H274,2)</f>
        <v>0</v>
      </c>
      <c r="K274" s="163" t="s">
        <v>137</v>
      </c>
      <c r="L274" s="33"/>
      <c r="M274" s="168" t="s">
        <v>3</v>
      </c>
      <c r="N274" s="169" t="s">
        <v>45</v>
      </c>
      <c r="O274" s="63"/>
      <c r="P274" s="170">
        <f>O274*H274</f>
        <v>0</v>
      </c>
      <c r="Q274" s="170">
        <v>0</v>
      </c>
      <c r="R274" s="170">
        <f>Q274*H274</f>
        <v>0</v>
      </c>
      <c r="S274" s="170">
        <v>0</v>
      </c>
      <c r="T274" s="171">
        <f>S274*H274</f>
        <v>0</v>
      </c>
      <c r="AR274" s="15" t="s">
        <v>138</v>
      </c>
      <c r="AT274" s="15" t="s">
        <v>133</v>
      </c>
      <c r="AU274" s="15" t="s">
        <v>84</v>
      </c>
      <c r="AY274" s="15" t="s">
        <v>131</v>
      </c>
      <c r="BE274" s="172">
        <f>IF(N274="základní",J274,0)</f>
        <v>0</v>
      </c>
      <c r="BF274" s="172">
        <f>IF(N274="snížená",J274,0)</f>
        <v>0</v>
      </c>
      <c r="BG274" s="172">
        <f>IF(N274="zákl. přenesená",J274,0)</f>
        <v>0</v>
      </c>
      <c r="BH274" s="172">
        <f>IF(N274="sníž. přenesená",J274,0)</f>
        <v>0</v>
      </c>
      <c r="BI274" s="172">
        <f>IF(N274="nulová",J274,0)</f>
        <v>0</v>
      </c>
      <c r="BJ274" s="15" t="s">
        <v>82</v>
      </c>
      <c r="BK274" s="172">
        <f>ROUND(I274*H274,2)</f>
        <v>0</v>
      </c>
      <c r="BL274" s="15" t="s">
        <v>138</v>
      </c>
      <c r="BM274" s="15" t="s">
        <v>1168</v>
      </c>
    </row>
    <row r="275" s="1" customFormat="1">
      <c r="B275" s="33"/>
      <c r="D275" s="173" t="s">
        <v>140</v>
      </c>
      <c r="F275" s="174" t="s">
        <v>685</v>
      </c>
      <c r="I275" s="106"/>
      <c r="L275" s="33"/>
      <c r="M275" s="175"/>
      <c r="N275" s="63"/>
      <c r="O275" s="63"/>
      <c r="P275" s="63"/>
      <c r="Q275" s="63"/>
      <c r="R275" s="63"/>
      <c r="S275" s="63"/>
      <c r="T275" s="64"/>
      <c r="AT275" s="15" t="s">
        <v>140</v>
      </c>
      <c r="AU275" s="15" t="s">
        <v>84</v>
      </c>
    </row>
    <row r="276" s="1" customFormat="1">
      <c r="B276" s="33"/>
      <c r="D276" s="173" t="s">
        <v>142</v>
      </c>
      <c r="F276" s="176" t="s">
        <v>686</v>
      </c>
      <c r="I276" s="106"/>
      <c r="L276" s="33"/>
      <c r="M276" s="175"/>
      <c r="N276" s="63"/>
      <c r="O276" s="63"/>
      <c r="P276" s="63"/>
      <c r="Q276" s="63"/>
      <c r="R276" s="63"/>
      <c r="S276" s="63"/>
      <c r="T276" s="64"/>
      <c r="AT276" s="15" t="s">
        <v>142</v>
      </c>
      <c r="AU276" s="15" t="s">
        <v>84</v>
      </c>
    </row>
    <row r="277" s="1" customFormat="1" ht="20.4" customHeight="1">
      <c r="B277" s="160"/>
      <c r="C277" s="161" t="s">
        <v>419</v>
      </c>
      <c r="D277" s="161" t="s">
        <v>133</v>
      </c>
      <c r="E277" s="162" t="s">
        <v>688</v>
      </c>
      <c r="F277" s="163" t="s">
        <v>689</v>
      </c>
      <c r="G277" s="164" t="s">
        <v>186</v>
      </c>
      <c r="H277" s="165">
        <v>10</v>
      </c>
      <c r="I277" s="166"/>
      <c r="J277" s="167">
        <f>ROUND(I277*H277,2)</f>
        <v>0</v>
      </c>
      <c r="K277" s="163" t="s">
        <v>137</v>
      </c>
      <c r="L277" s="33"/>
      <c r="M277" s="168" t="s">
        <v>3</v>
      </c>
      <c r="N277" s="169" t="s">
        <v>45</v>
      </c>
      <c r="O277" s="63"/>
      <c r="P277" s="170">
        <f>O277*H277</f>
        <v>0</v>
      </c>
      <c r="Q277" s="170">
        <v>0</v>
      </c>
      <c r="R277" s="170">
        <f>Q277*H277</f>
        <v>0</v>
      </c>
      <c r="S277" s="170">
        <v>0</v>
      </c>
      <c r="T277" s="171">
        <f>S277*H277</f>
        <v>0</v>
      </c>
      <c r="AR277" s="15" t="s">
        <v>138</v>
      </c>
      <c r="AT277" s="15" t="s">
        <v>133</v>
      </c>
      <c r="AU277" s="15" t="s">
        <v>84</v>
      </c>
      <c r="AY277" s="15" t="s">
        <v>131</v>
      </c>
      <c r="BE277" s="172">
        <f>IF(N277="základní",J277,0)</f>
        <v>0</v>
      </c>
      <c r="BF277" s="172">
        <f>IF(N277="snížená",J277,0)</f>
        <v>0</v>
      </c>
      <c r="BG277" s="172">
        <f>IF(N277="zákl. přenesená",J277,0)</f>
        <v>0</v>
      </c>
      <c r="BH277" s="172">
        <f>IF(N277="sníž. přenesená",J277,0)</f>
        <v>0</v>
      </c>
      <c r="BI277" s="172">
        <f>IF(N277="nulová",J277,0)</f>
        <v>0</v>
      </c>
      <c r="BJ277" s="15" t="s">
        <v>82</v>
      </c>
      <c r="BK277" s="172">
        <f>ROUND(I277*H277,2)</f>
        <v>0</v>
      </c>
      <c r="BL277" s="15" t="s">
        <v>138</v>
      </c>
      <c r="BM277" s="15" t="s">
        <v>1169</v>
      </c>
    </row>
    <row r="278" s="1" customFormat="1">
      <c r="B278" s="33"/>
      <c r="D278" s="173" t="s">
        <v>140</v>
      </c>
      <c r="F278" s="174" t="s">
        <v>691</v>
      </c>
      <c r="I278" s="106"/>
      <c r="L278" s="33"/>
      <c r="M278" s="175"/>
      <c r="N278" s="63"/>
      <c r="O278" s="63"/>
      <c r="P278" s="63"/>
      <c r="Q278" s="63"/>
      <c r="R278" s="63"/>
      <c r="S278" s="63"/>
      <c r="T278" s="64"/>
      <c r="AT278" s="15" t="s">
        <v>140</v>
      </c>
      <c r="AU278" s="15" t="s">
        <v>84</v>
      </c>
    </row>
    <row r="279" s="1" customFormat="1">
      <c r="B279" s="33"/>
      <c r="D279" s="173" t="s">
        <v>142</v>
      </c>
      <c r="F279" s="176" t="s">
        <v>692</v>
      </c>
      <c r="I279" s="106"/>
      <c r="L279" s="33"/>
      <c r="M279" s="175"/>
      <c r="N279" s="63"/>
      <c r="O279" s="63"/>
      <c r="P279" s="63"/>
      <c r="Q279" s="63"/>
      <c r="R279" s="63"/>
      <c r="S279" s="63"/>
      <c r="T279" s="64"/>
      <c r="AT279" s="15" t="s">
        <v>142</v>
      </c>
      <c r="AU279" s="15" t="s">
        <v>84</v>
      </c>
    </row>
    <row r="280" s="1" customFormat="1" ht="20.4" customHeight="1">
      <c r="B280" s="160"/>
      <c r="C280" s="161" t="s">
        <v>424</v>
      </c>
      <c r="D280" s="161" t="s">
        <v>133</v>
      </c>
      <c r="E280" s="162" t="s">
        <v>694</v>
      </c>
      <c r="F280" s="163" t="s">
        <v>695</v>
      </c>
      <c r="G280" s="164" t="s">
        <v>186</v>
      </c>
      <c r="H280" s="165">
        <v>10</v>
      </c>
      <c r="I280" s="166"/>
      <c r="J280" s="167">
        <f>ROUND(I280*H280,2)</f>
        <v>0</v>
      </c>
      <c r="K280" s="163" t="s">
        <v>137</v>
      </c>
      <c r="L280" s="33"/>
      <c r="M280" s="168" t="s">
        <v>3</v>
      </c>
      <c r="N280" s="169" t="s">
        <v>45</v>
      </c>
      <c r="O280" s="63"/>
      <c r="P280" s="170">
        <f>O280*H280</f>
        <v>0</v>
      </c>
      <c r="Q280" s="170">
        <v>0</v>
      </c>
      <c r="R280" s="170">
        <f>Q280*H280</f>
        <v>0</v>
      </c>
      <c r="S280" s="170">
        <v>0</v>
      </c>
      <c r="T280" s="171">
        <f>S280*H280</f>
        <v>0</v>
      </c>
      <c r="AR280" s="15" t="s">
        <v>138</v>
      </c>
      <c r="AT280" s="15" t="s">
        <v>133</v>
      </c>
      <c r="AU280" s="15" t="s">
        <v>84</v>
      </c>
      <c r="AY280" s="15" t="s">
        <v>131</v>
      </c>
      <c r="BE280" s="172">
        <f>IF(N280="základní",J280,0)</f>
        <v>0</v>
      </c>
      <c r="BF280" s="172">
        <f>IF(N280="snížená",J280,0)</f>
        <v>0</v>
      </c>
      <c r="BG280" s="172">
        <f>IF(N280="zákl. přenesená",J280,0)</f>
        <v>0</v>
      </c>
      <c r="BH280" s="172">
        <f>IF(N280="sníž. přenesená",J280,0)</f>
        <v>0</v>
      </c>
      <c r="BI280" s="172">
        <f>IF(N280="nulová",J280,0)</f>
        <v>0</v>
      </c>
      <c r="BJ280" s="15" t="s">
        <v>82</v>
      </c>
      <c r="BK280" s="172">
        <f>ROUND(I280*H280,2)</f>
        <v>0</v>
      </c>
      <c r="BL280" s="15" t="s">
        <v>138</v>
      </c>
      <c r="BM280" s="15" t="s">
        <v>1170</v>
      </c>
    </row>
    <row r="281" s="1" customFormat="1">
      <c r="B281" s="33"/>
      <c r="D281" s="173" t="s">
        <v>140</v>
      </c>
      <c r="F281" s="174" t="s">
        <v>697</v>
      </c>
      <c r="I281" s="106"/>
      <c r="L281" s="33"/>
      <c r="M281" s="175"/>
      <c r="N281" s="63"/>
      <c r="O281" s="63"/>
      <c r="P281" s="63"/>
      <c r="Q281" s="63"/>
      <c r="R281" s="63"/>
      <c r="S281" s="63"/>
      <c r="T281" s="64"/>
      <c r="AT281" s="15" t="s">
        <v>140</v>
      </c>
      <c r="AU281" s="15" t="s">
        <v>84</v>
      </c>
    </row>
    <row r="282" s="1" customFormat="1">
      <c r="B282" s="33"/>
      <c r="D282" s="173" t="s">
        <v>142</v>
      </c>
      <c r="F282" s="176" t="s">
        <v>698</v>
      </c>
      <c r="I282" s="106"/>
      <c r="L282" s="33"/>
      <c r="M282" s="175"/>
      <c r="N282" s="63"/>
      <c r="O282" s="63"/>
      <c r="P282" s="63"/>
      <c r="Q282" s="63"/>
      <c r="R282" s="63"/>
      <c r="S282" s="63"/>
      <c r="T282" s="64"/>
      <c r="AT282" s="15" t="s">
        <v>142</v>
      </c>
      <c r="AU282" s="15" t="s">
        <v>84</v>
      </c>
    </row>
    <row r="283" s="10" customFormat="1" ht="22.8" customHeight="1">
      <c r="B283" s="147"/>
      <c r="D283" s="148" t="s">
        <v>73</v>
      </c>
      <c r="E283" s="158" t="s">
        <v>699</v>
      </c>
      <c r="F283" s="158" t="s">
        <v>700</v>
      </c>
      <c r="I283" s="150"/>
      <c r="J283" s="159">
        <f>BK283</f>
        <v>0</v>
      </c>
      <c r="L283" s="147"/>
      <c r="M283" s="152"/>
      <c r="N283" s="153"/>
      <c r="O283" s="153"/>
      <c r="P283" s="154">
        <f>SUM(P284:P303)</f>
        <v>0</v>
      </c>
      <c r="Q283" s="153"/>
      <c r="R283" s="154">
        <f>SUM(R284:R303)</f>
        <v>0</v>
      </c>
      <c r="S283" s="153"/>
      <c r="T283" s="155">
        <f>SUM(T284:T303)</f>
        <v>0</v>
      </c>
      <c r="AR283" s="148" t="s">
        <v>82</v>
      </c>
      <c r="AT283" s="156" t="s">
        <v>73</v>
      </c>
      <c r="AU283" s="156" t="s">
        <v>82</v>
      </c>
      <c r="AY283" s="148" t="s">
        <v>131</v>
      </c>
      <c r="BK283" s="157">
        <f>SUM(BK284:BK303)</f>
        <v>0</v>
      </c>
    </row>
    <row r="284" s="1" customFormat="1" ht="20.4" customHeight="1">
      <c r="B284" s="160"/>
      <c r="C284" s="161" t="s">
        <v>431</v>
      </c>
      <c r="D284" s="161" t="s">
        <v>133</v>
      </c>
      <c r="E284" s="162" t="s">
        <v>702</v>
      </c>
      <c r="F284" s="163" t="s">
        <v>703</v>
      </c>
      <c r="G284" s="164" t="s">
        <v>313</v>
      </c>
      <c r="H284" s="165">
        <v>19.712</v>
      </c>
      <c r="I284" s="166"/>
      <c r="J284" s="167">
        <f>ROUND(I284*H284,2)</f>
        <v>0</v>
      </c>
      <c r="K284" s="163" t="s">
        <v>137</v>
      </c>
      <c r="L284" s="33"/>
      <c r="M284" s="168" t="s">
        <v>3</v>
      </c>
      <c r="N284" s="169" t="s">
        <v>45</v>
      </c>
      <c r="O284" s="63"/>
      <c r="P284" s="170">
        <f>O284*H284</f>
        <v>0</v>
      </c>
      <c r="Q284" s="170">
        <v>0</v>
      </c>
      <c r="R284" s="170">
        <f>Q284*H284</f>
        <v>0</v>
      </c>
      <c r="S284" s="170">
        <v>0</v>
      </c>
      <c r="T284" s="171">
        <f>S284*H284</f>
        <v>0</v>
      </c>
      <c r="AR284" s="15" t="s">
        <v>138</v>
      </c>
      <c r="AT284" s="15" t="s">
        <v>133</v>
      </c>
      <c r="AU284" s="15" t="s">
        <v>84</v>
      </c>
      <c r="AY284" s="15" t="s">
        <v>131</v>
      </c>
      <c r="BE284" s="172">
        <f>IF(N284="základní",J284,0)</f>
        <v>0</v>
      </c>
      <c r="BF284" s="172">
        <f>IF(N284="snížená",J284,0)</f>
        <v>0</v>
      </c>
      <c r="BG284" s="172">
        <f>IF(N284="zákl. přenesená",J284,0)</f>
        <v>0</v>
      </c>
      <c r="BH284" s="172">
        <f>IF(N284="sníž. přenesená",J284,0)</f>
        <v>0</v>
      </c>
      <c r="BI284" s="172">
        <f>IF(N284="nulová",J284,0)</f>
        <v>0</v>
      </c>
      <c r="BJ284" s="15" t="s">
        <v>82</v>
      </c>
      <c r="BK284" s="172">
        <f>ROUND(I284*H284,2)</f>
        <v>0</v>
      </c>
      <c r="BL284" s="15" t="s">
        <v>138</v>
      </c>
      <c r="BM284" s="15" t="s">
        <v>1171</v>
      </c>
    </row>
    <row r="285" s="1" customFormat="1">
      <c r="B285" s="33"/>
      <c r="D285" s="173" t="s">
        <v>140</v>
      </c>
      <c r="F285" s="174" t="s">
        <v>705</v>
      </c>
      <c r="I285" s="106"/>
      <c r="L285" s="33"/>
      <c r="M285" s="175"/>
      <c r="N285" s="63"/>
      <c r="O285" s="63"/>
      <c r="P285" s="63"/>
      <c r="Q285" s="63"/>
      <c r="R285" s="63"/>
      <c r="S285" s="63"/>
      <c r="T285" s="64"/>
      <c r="AT285" s="15" t="s">
        <v>140</v>
      </c>
      <c r="AU285" s="15" t="s">
        <v>84</v>
      </c>
    </row>
    <row r="286" s="1" customFormat="1">
      <c r="B286" s="33"/>
      <c r="D286" s="173" t="s">
        <v>142</v>
      </c>
      <c r="F286" s="176" t="s">
        <v>706</v>
      </c>
      <c r="I286" s="106"/>
      <c r="L286" s="33"/>
      <c r="M286" s="175"/>
      <c r="N286" s="63"/>
      <c r="O286" s="63"/>
      <c r="P286" s="63"/>
      <c r="Q286" s="63"/>
      <c r="R286" s="63"/>
      <c r="S286" s="63"/>
      <c r="T286" s="64"/>
      <c r="AT286" s="15" t="s">
        <v>142</v>
      </c>
      <c r="AU286" s="15" t="s">
        <v>84</v>
      </c>
    </row>
    <row r="287" s="1" customFormat="1" ht="20.4" customHeight="1">
      <c r="B287" s="160"/>
      <c r="C287" s="161" t="s">
        <v>437</v>
      </c>
      <c r="D287" s="161" t="s">
        <v>133</v>
      </c>
      <c r="E287" s="162" t="s">
        <v>708</v>
      </c>
      <c r="F287" s="163" t="s">
        <v>709</v>
      </c>
      <c r="G287" s="164" t="s">
        <v>313</v>
      </c>
      <c r="H287" s="165">
        <v>19.712</v>
      </c>
      <c r="I287" s="166"/>
      <c r="J287" s="167">
        <f>ROUND(I287*H287,2)</f>
        <v>0</v>
      </c>
      <c r="K287" s="163" t="s">
        <v>137</v>
      </c>
      <c r="L287" s="33"/>
      <c r="M287" s="168" t="s">
        <v>3</v>
      </c>
      <c r="N287" s="169" t="s">
        <v>45</v>
      </c>
      <c r="O287" s="63"/>
      <c r="P287" s="170">
        <f>O287*H287</f>
        <v>0</v>
      </c>
      <c r="Q287" s="170">
        <v>0</v>
      </c>
      <c r="R287" s="170">
        <f>Q287*H287</f>
        <v>0</v>
      </c>
      <c r="S287" s="170">
        <v>0</v>
      </c>
      <c r="T287" s="171">
        <f>S287*H287</f>
        <v>0</v>
      </c>
      <c r="AR287" s="15" t="s">
        <v>138</v>
      </c>
      <c r="AT287" s="15" t="s">
        <v>133</v>
      </c>
      <c r="AU287" s="15" t="s">
        <v>84</v>
      </c>
      <c r="AY287" s="15" t="s">
        <v>131</v>
      </c>
      <c r="BE287" s="172">
        <f>IF(N287="základní",J287,0)</f>
        <v>0</v>
      </c>
      <c r="BF287" s="172">
        <f>IF(N287="snížená",J287,0)</f>
        <v>0</v>
      </c>
      <c r="BG287" s="172">
        <f>IF(N287="zákl. přenesená",J287,0)</f>
        <v>0</v>
      </c>
      <c r="BH287" s="172">
        <f>IF(N287="sníž. přenesená",J287,0)</f>
        <v>0</v>
      </c>
      <c r="BI287" s="172">
        <f>IF(N287="nulová",J287,0)</f>
        <v>0</v>
      </c>
      <c r="BJ287" s="15" t="s">
        <v>82</v>
      </c>
      <c r="BK287" s="172">
        <f>ROUND(I287*H287,2)</f>
        <v>0</v>
      </c>
      <c r="BL287" s="15" t="s">
        <v>138</v>
      </c>
      <c r="BM287" s="15" t="s">
        <v>1172</v>
      </c>
    </row>
    <row r="288" s="1" customFormat="1">
      <c r="B288" s="33"/>
      <c r="D288" s="173" t="s">
        <v>140</v>
      </c>
      <c r="F288" s="174" t="s">
        <v>711</v>
      </c>
      <c r="I288" s="106"/>
      <c r="L288" s="33"/>
      <c r="M288" s="175"/>
      <c r="N288" s="63"/>
      <c r="O288" s="63"/>
      <c r="P288" s="63"/>
      <c r="Q288" s="63"/>
      <c r="R288" s="63"/>
      <c r="S288" s="63"/>
      <c r="T288" s="64"/>
      <c r="AT288" s="15" t="s">
        <v>140</v>
      </c>
      <c r="AU288" s="15" t="s">
        <v>84</v>
      </c>
    </row>
    <row r="289" s="1" customFormat="1">
      <c r="B289" s="33"/>
      <c r="D289" s="173" t="s">
        <v>142</v>
      </c>
      <c r="F289" s="176" t="s">
        <v>706</v>
      </c>
      <c r="I289" s="106"/>
      <c r="L289" s="33"/>
      <c r="M289" s="175"/>
      <c r="N289" s="63"/>
      <c r="O289" s="63"/>
      <c r="P289" s="63"/>
      <c r="Q289" s="63"/>
      <c r="R289" s="63"/>
      <c r="S289" s="63"/>
      <c r="T289" s="64"/>
      <c r="AT289" s="15" t="s">
        <v>142</v>
      </c>
      <c r="AU289" s="15" t="s">
        <v>84</v>
      </c>
    </row>
    <row r="290" s="1" customFormat="1" ht="20.4" customHeight="1">
      <c r="B290" s="160"/>
      <c r="C290" s="161" t="s">
        <v>442</v>
      </c>
      <c r="D290" s="161" t="s">
        <v>133</v>
      </c>
      <c r="E290" s="162" t="s">
        <v>714</v>
      </c>
      <c r="F290" s="163" t="s">
        <v>715</v>
      </c>
      <c r="G290" s="164" t="s">
        <v>313</v>
      </c>
      <c r="H290" s="165">
        <v>19.712</v>
      </c>
      <c r="I290" s="166"/>
      <c r="J290" s="167">
        <f>ROUND(I290*H290,2)</f>
        <v>0</v>
      </c>
      <c r="K290" s="163" t="s">
        <v>137</v>
      </c>
      <c r="L290" s="33"/>
      <c r="M290" s="168" t="s">
        <v>3</v>
      </c>
      <c r="N290" s="169" t="s">
        <v>45</v>
      </c>
      <c r="O290" s="63"/>
      <c r="P290" s="170">
        <f>O290*H290</f>
        <v>0</v>
      </c>
      <c r="Q290" s="170">
        <v>0</v>
      </c>
      <c r="R290" s="170">
        <f>Q290*H290</f>
        <v>0</v>
      </c>
      <c r="S290" s="170">
        <v>0</v>
      </c>
      <c r="T290" s="171">
        <f>S290*H290</f>
        <v>0</v>
      </c>
      <c r="AR290" s="15" t="s">
        <v>138</v>
      </c>
      <c r="AT290" s="15" t="s">
        <v>133</v>
      </c>
      <c r="AU290" s="15" t="s">
        <v>84</v>
      </c>
      <c r="AY290" s="15" t="s">
        <v>131</v>
      </c>
      <c r="BE290" s="172">
        <f>IF(N290="základní",J290,0)</f>
        <v>0</v>
      </c>
      <c r="BF290" s="172">
        <f>IF(N290="snížená",J290,0)</f>
        <v>0</v>
      </c>
      <c r="BG290" s="172">
        <f>IF(N290="zákl. přenesená",J290,0)</f>
        <v>0</v>
      </c>
      <c r="BH290" s="172">
        <f>IF(N290="sníž. přenesená",J290,0)</f>
        <v>0</v>
      </c>
      <c r="BI290" s="172">
        <f>IF(N290="nulová",J290,0)</f>
        <v>0</v>
      </c>
      <c r="BJ290" s="15" t="s">
        <v>82</v>
      </c>
      <c r="BK290" s="172">
        <f>ROUND(I290*H290,2)</f>
        <v>0</v>
      </c>
      <c r="BL290" s="15" t="s">
        <v>138</v>
      </c>
      <c r="BM290" s="15" t="s">
        <v>1173</v>
      </c>
    </row>
    <row r="291" s="1" customFormat="1">
      <c r="B291" s="33"/>
      <c r="D291" s="173" t="s">
        <v>140</v>
      </c>
      <c r="F291" s="174" t="s">
        <v>717</v>
      </c>
      <c r="I291" s="106"/>
      <c r="L291" s="33"/>
      <c r="M291" s="175"/>
      <c r="N291" s="63"/>
      <c r="O291" s="63"/>
      <c r="P291" s="63"/>
      <c r="Q291" s="63"/>
      <c r="R291" s="63"/>
      <c r="S291" s="63"/>
      <c r="T291" s="64"/>
      <c r="AT291" s="15" t="s">
        <v>140</v>
      </c>
      <c r="AU291" s="15" t="s">
        <v>84</v>
      </c>
    </row>
    <row r="292" s="1" customFormat="1">
      <c r="B292" s="33"/>
      <c r="D292" s="173" t="s">
        <v>142</v>
      </c>
      <c r="F292" s="176" t="s">
        <v>718</v>
      </c>
      <c r="I292" s="106"/>
      <c r="L292" s="33"/>
      <c r="M292" s="175"/>
      <c r="N292" s="63"/>
      <c r="O292" s="63"/>
      <c r="P292" s="63"/>
      <c r="Q292" s="63"/>
      <c r="R292" s="63"/>
      <c r="S292" s="63"/>
      <c r="T292" s="64"/>
      <c r="AT292" s="15" t="s">
        <v>142</v>
      </c>
      <c r="AU292" s="15" t="s">
        <v>84</v>
      </c>
    </row>
    <row r="293" s="1" customFormat="1" ht="20.4" customHeight="1">
      <c r="B293" s="160"/>
      <c r="C293" s="161" t="s">
        <v>447</v>
      </c>
      <c r="D293" s="161" t="s">
        <v>133</v>
      </c>
      <c r="E293" s="162" t="s">
        <v>720</v>
      </c>
      <c r="F293" s="163" t="s">
        <v>721</v>
      </c>
      <c r="G293" s="164" t="s">
        <v>313</v>
      </c>
      <c r="H293" s="165">
        <v>7.0039999999999996</v>
      </c>
      <c r="I293" s="166"/>
      <c r="J293" s="167">
        <f>ROUND(I293*H293,2)</f>
        <v>0</v>
      </c>
      <c r="K293" s="163" t="s">
        <v>137</v>
      </c>
      <c r="L293" s="33"/>
      <c r="M293" s="168" t="s">
        <v>3</v>
      </c>
      <c r="N293" s="169" t="s">
        <v>45</v>
      </c>
      <c r="O293" s="63"/>
      <c r="P293" s="170">
        <f>O293*H293</f>
        <v>0</v>
      </c>
      <c r="Q293" s="170">
        <v>0</v>
      </c>
      <c r="R293" s="170">
        <f>Q293*H293</f>
        <v>0</v>
      </c>
      <c r="S293" s="170">
        <v>0</v>
      </c>
      <c r="T293" s="171">
        <f>S293*H293</f>
        <v>0</v>
      </c>
      <c r="AR293" s="15" t="s">
        <v>138</v>
      </c>
      <c r="AT293" s="15" t="s">
        <v>133</v>
      </c>
      <c r="AU293" s="15" t="s">
        <v>84</v>
      </c>
      <c r="AY293" s="15" t="s">
        <v>131</v>
      </c>
      <c r="BE293" s="172">
        <f>IF(N293="základní",J293,0)</f>
        <v>0</v>
      </c>
      <c r="BF293" s="172">
        <f>IF(N293="snížená",J293,0)</f>
        <v>0</v>
      </c>
      <c r="BG293" s="172">
        <f>IF(N293="zákl. přenesená",J293,0)</f>
        <v>0</v>
      </c>
      <c r="BH293" s="172">
        <f>IF(N293="sníž. přenesená",J293,0)</f>
        <v>0</v>
      </c>
      <c r="BI293" s="172">
        <f>IF(N293="nulová",J293,0)</f>
        <v>0</v>
      </c>
      <c r="BJ293" s="15" t="s">
        <v>82</v>
      </c>
      <c r="BK293" s="172">
        <f>ROUND(I293*H293,2)</f>
        <v>0</v>
      </c>
      <c r="BL293" s="15" t="s">
        <v>138</v>
      </c>
      <c r="BM293" s="15" t="s">
        <v>1174</v>
      </c>
    </row>
    <row r="294" s="1" customFormat="1">
      <c r="B294" s="33"/>
      <c r="D294" s="173" t="s">
        <v>140</v>
      </c>
      <c r="F294" s="174" t="s">
        <v>723</v>
      </c>
      <c r="I294" s="106"/>
      <c r="L294" s="33"/>
      <c r="M294" s="175"/>
      <c r="N294" s="63"/>
      <c r="O294" s="63"/>
      <c r="P294" s="63"/>
      <c r="Q294" s="63"/>
      <c r="R294" s="63"/>
      <c r="S294" s="63"/>
      <c r="T294" s="64"/>
      <c r="AT294" s="15" t="s">
        <v>140</v>
      </c>
      <c r="AU294" s="15" t="s">
        <v>84</v>
      </c>
    </row>
    <row r="295" s="1" customFormat="1">
      <c r="B295" s="33"/>
      <c r="D295" s="173" t="s">
        <v>142</v>
      </c>
      <c r="F295" s="176" t="s">
        <v>724</v>
      </c>
      <c r="I295" s="106"/>
      <c r="L295" s="33"/>
      <c r="M295" s="175"/>
      <c r="N295" s="63"/>
      <c r="O295" s="63"/>
      <c r="P295" s="63"/>
      <c r="Q295" s="63"/>
      <c r="R295" s="63"/>
      <c r="S295" s="63"/>
      <c r="T295" s="64"/>
      <c r="AT295" s="15" t="s">
        <v>142</v>
      </c>
      <c r="AU295" s="15" t="s">
        <v>84</v>
      </c>
    </row>
    <row r="296" s="11" customFormat="1">
      <c r="B296" s="177"/>
      <c r="D296" s="173" t="s">
        <v>144</v>
      </c>
      <c r="E296" s="178" t="s">
        <v>3</v>
      </c>
      <c r="F296" s="179" t="s">
        <v>1175</v>
      </c>
      <c r="H296" s="180">
        <v>2.5489999999999999</v>
      </c>
      <c r="I296" s="181"/>
      <c r="L296" s="177"/>
      <c r="M296" s="182"/>
      <c r="N296" s="183"/>
      <c r="O296" s="183"/>
      <c r="P296" s="183"/>
      <c r="Q296" s="183"/>
      <c r="R296" s="183"/>
      <c r="S296" s="183"/>
      <c r="T296" s="184"/>
      <c r="AT296" s="178" t="s">
        <v>144</v>
      </c>
      <c r="AU296" s="178" t="s">
        <v>84</v>
      </c>
      <c r="AV296" s="11" t="s">
        <v>84</v>
      </c>
      <c r="AW296" s="11" t="s">
        <v>35</v>
      </c>
      <c r="AX296" s="11" t="s">
        <v>74</v>
      </c>
      <c r="AY296" s="178" t="s">
        <v>131</v>
      </c>
    </row>
    <row r="297" s="11" customFormat="1">
      <c r="B297" s="177"/>
      <c r="D297" s="173" t="s">
        <v>144</v>
      </c>
      <c r="E297" s="178" t="s">
        <v>3</v>
      </c>
      <c r="F297" s="179" t="s">
        <v>1176</v>
      </c>
      <c r="H297" s="180">
        <v>4.4550000000000001</v>
      </c>
      <c r="I297" s="181"/>
      <c r="L297" s="177"/>
      <c r="M297" s="182"/>
      <c r="N297" s="183"/>
      <c r="O297" s="183"/>
      <c r="P297" s="183"/>
      <c r="Q297" s="183"/>
      <c r="R297" s="183"/>
      <c r="S297" s="183"/>
      <c r="T297" s="184"/>
      <c r="AT297" s="178" t="s">
        <v>144</v>
      </c>
      <c r="AU297" s="178" t="s">
        <v>84</v>
      </c>
      <c r="AV297" s="11" t="s">
        <v>84</v>
      </c>
      <c r="AW297" s="11" t="s">
        <v>35</v>
      </c>
      <c r="AX297" s="11" t="s">
        <v>74</v>
      </c>
      <c r="AY297" s="178" t="s">
        <v>131</v>
      </c>
    </row>
    <row r="298" s="1" customFormat="1" ht="20.4" customHeight="1">
      <c r="B298" s="160"/>
      <c r="C298" s="161" t="s">
        <v>452</v>
      </c>
      <c r="D298" s="161" t="s">
        <v>133</v>
      </c>
      <c r="E298" s="162" t="s">
        <v>728</v>
      </c>
      <c r="F298" s="163" t="s">
        <v>729</v>
      </c>
      <c r="G298" s="164" t="s">
        <v>313</v>
      </c>
      <c r="H298" s="165">
        <v>12.709</v>
      </c>
      <c r="I298" s="166"/>
      <c r="J298" s="167">
        <f>ROUND(I298*H298,2)</f>
        <v>0</v>
      </c>
      <c r="K298" s="163" t="s">
        <v>137</v>
      </c>
      <c r="L298" s="33"/>
      <c r="M298" s="168" t="s">
        <v>3</v>
      </c>
      <c r="N298" s="169" t="s">
        <v>45</v>
      </c>
      <c r="O298" s="63"/>
      <c r="P298" s="170">
        <f>O298*H298</f>
        <v>0</v>
      </c>
      <c r="Q298" s="170">
        <v>0</v>
      </c>
      <c r="R298" s="170">
        <f>Q298*H298</f>
        <v>0</v>
      </c>
      <c r="S298" s="170">
        <v>0</v>
      </c>
      <c r="T298" s="171">
        <f>S298*H298</f>
        <v>0</v>
      </c>
      <c r="AR298" s="15" t="s">
        <v>138</v>
      </c>
      <c r="AT298" s="15" t="s">
        <v>133</v>
      </c>
      <c r="AU298" s="15" t="s">
        <v>84</v>
      </c>
      <c r="AY298" s="15" t="s">
        <v>131</v>
      </c>
      <c r="BE298" s="172">
        <f>IF(N298="základní",J298,0)</f>
        <v>0</v>
      </c>
      <c r="BF298" s="172">
        <f>IF(N298="snížená",J298,0)</f>
        <v>0</v>
      </c>
      <c r="BG298" s="172">
        <f>IF(N298="zákl. přenesená",J298,0)</f>
        <v>0</v>
      </c>
      <c r="BH298" s="172">
        <f>IF(N298="sníž. přenesená",J298,0)</f>
        <v>0</v>
      </c>
      <c r="BI298" s="172">
        <f>IF(N298="nulová",J298,0)</f>
        <v>0</v>
      </c>
      <c r="BJ298" s="15" t="s">
        <v>82</v>
      </c>
      <c r="BK298" s="172">
        <f>ROUND(I298*H298,2)</f>
        <v>0</v>
      </c>
      <c r="BL298" s="15" t="s">
        <v>138</v>
      </c>
      <c r="BM298" s="15" t="s">
        <v>1177</v>
      </c>
    </row>
    <row r="299" s="1" customFormat="1">
      <c r="B299" s="33"/>
      <c r="D299" s="173" t="s">
        <v>140</v>
      </c>
      <c r="F299" s="174" t="s">
        <v>315</v>
      </c>
      <c r="I299" s="106"/>
      <c r="L299" s="33"/>
      <c r="M299" s="175"/>
      <c r="N299" s="63"/>
      <c r="O299" s="63"/>
      <c r="P299" s="63"/>
      <c r="Q299" s="63"/>
      <c r="R299" s="63"/>
      <c r="S299" s="63"/>
      <c r="T299" s="64"/>
      <c r="AT299" s="15" t="s">
        <v>140</v>
      </c>
      <c r="AU299" s="15" t="s">
        <v>84</v>
      </c>
    </row>
    <row r="300" s="1" customFormat="1">
      <c r="B300" s="33"/>
      <c r="D300" s="173" t="s">
        <v>142</v>
      </c>
      <c r="F300" s="176" t="s">
        <v>724</v>
      </c>
      <c r="I300" s="106"/>
      <c r="L300" s="33"/>
      <c r="M300" s="175"/>
      <c r="N300" s="63"/>
      <c r="O300" s="63"/>
      <c r="P300" s="63"/>
      <c r="Q300" s="63"/>
      <c r="R300" s="63"/>
      <c r="S300" s="63"/>
      <c r="T300" s="64"/>
      <c r="AT300" s="15" t="s">
        <v>142</v>
      </c>
      <c r="AU300" s="15" t="s">
        <v>84</v>
      </c>
    </row>
    <row r="301" s="11" customFormat="1">
      <c r="B301" s="177"/>
      <c r="D301" s="173" t="s">
        <v>144</v>
      </c>
      <c r="E301" s="178" t="s">
        <v>3</v>
      </c>
      <c r="F301" s="179" t="s">
        <v>1178</v>
      </c>
      <c r="H301" s="180">
        <v>6.343</v>
      </c>
      <c r="I301" s="181"/>
      <c r="L301" s="177"/>
      <c r="M301" s="182"/>
      <c r="N301" s="183"/>
      <c r="O301" s="183"/>
      <c r="P301" s="183"/>
      <c r="Q301" s="183"/>
      <c r="R301" s="183"/>
      <c r="S301" s="183"/>
      <c r="T301" s="184"/>
      <c r="AT301" s="178" t="s">
        <v>144</v>
      </c>
      <c r="AU301" s="178" t="s">
        <v>84</v>
      </c>
      <c r="AV301" s="11" t="s">
        <v>84</v>
      </c>
      <c r="AW301" s="11" t="s">
        <v>35</v>
      </c>
      <c r="AX301" s="11" t="s">
        <v>74</v>
      </c>
      <c r="AY301" s="178" t="s">
        <v>131</v>
      </c>
    </row>
    <row r="302" s="11" customFormat="1">
      <c r="B302" s="177"/>
      <c r="D302" s="173" t="s">
        <v>144</v>
      </c>
      <c r="E302" s="178" t="s">
        <v>3</v>
      </c>
      <c r="F302" s="179" t="s">
        <v>1179</v>
      </c>
      <c r="H302" s="180">
        <v>3.1579999999999999</v>
      </c>
      <c r="I302" s="181"/>
      <c r="L302" s="177"/>
      <c r="M302" s="182"/>
      <c r="N302" s="183"/>
      <c r="O302" s="183"/>
      <c r="P302" s="183"/>
      <c r="Q302" s="183"/>
      <c r="R302" s="183"/>
      <c r="S302" s="183"/>
      <c r="T302" s="184"/>
      <c r="AT302" s="178" t="s">
        <v>144</v>
      </c>
      <c r="AU302" s="178" t="s">
        <v>84</v>
      </c>
      <c r="AV302" s="11" t="s">
        <v>84</v>
      </c>
      <c r="AW302" s="11" t="s">
        <v>35</v>
      </c>
      <c r="AX302" s="11" t="s">
        <v>74</v>
      </c>
      <c r="AY302" s="178" t="s">
        <v>131</v>
      </c>
    </row>
    <row r="303" s="11" customFormat="1">
      <c r="B303" s="177"/>
      <c r="D303" s="173" t="s">
        <v>144</v>
      </c>
      <c r="E303" s="178" t="s">
        <v>3</v>
      </c>
      <c r="F303" s="179" t="s">
        <v>1180</v>
      </c>
      <c r="H303" s="180">
        <v>3.2080000000000002</v>
      </c>
      <c r="I303" s="181"/>
      <c r="L303" s="177"/>
      <c r="M303" s="182"/>
      <c r="N303" s="183"/>
      <c r="O303" s="183"/>
      <c r="P303" s="183"/>
      <c r="Q303" s="183"/>
      <c r="R303" s="183"/>
      <c r="S303" s="183"/>
      <c r="T303" s="184"/>
      <c r="AT303" s="178" t="s">
        <v>144</v>
      </c>
      <c r="AU303" s="178" t="s">
        <v>84</v>
      </c>
      <c r="AV303" s="11" t="s">
        <v>84</v>
      </c>
      <c r="AW303" s="11" t="s">
        <v>35</v>
      </c>
      <c r="AX303" s="11" t="s">
        <v>74</v>
      </c>
      <c r="AY303" s="178" t="s">
        <v>131</v>
      </c>
    </row>
    <row r="304" s="10" customFormat="1" ht="22.8" customHeight="1">
      <c r="B304" s="147"/>
      <c r="D304" s="148" t="s">
        <v>73</v>
      </c>
      <c r="E304" s="158" t="s">
        <v>734</v>
      </c>
      <c r="F304" s="158" t="s">
        <v>735</v>
      </c>
      <c r="I304" s="150"/>
      <c r="J304" s="159">
        <f>BK304</f>
        <v>0</v>
      </c>
      <c r="L304" s="147"/>
      <c r="M304" s="152"/>
      <c r="N304" s="153"/>
      <c r="O304" s="153"/>
      <c r="P304" s="154">
        <f>SUM(P305:P307)</f>
        <v>0</v>
      </c>
      <c r="Q304" s="153"/>
      <c r="R304" s="154">
        <f>SUM(R305:R307)</f>
        <v>0</v>
      </c>
      <c r="S304" s="153"/>
      <c r="T304" s="155">
        <f>SUM(T305:T307)</f>
        <v>0</v>
      </c>
      <c r="AR304" s="148" t="s">
        <v>82</v>
      </c>
      <c r="AT304" s="156" t="s">
        <v>73</v>
      </c>
      <c r="AU304" s="156" t="s">
        <v>82</v>
      </c>
      <c r="AY304" s="148" t="s">
        <v>131</v>
      </c>
      <c r="BK304" s="157">
        <f>SUM(BK305:BK307)</f>
        <v>0</v>
      </c>
    </row>
    <row r="305" s="1" customFormat="1" ht="20.4" customHeight="1">
      <c r="B305" s="160"/>
      <c r="C305" s="161" t="s">
        <v>457</v>
      </c>
      <c r="D305" s="161" t="s">
        <v>133</v>
      </c>
      <c r="E305" s="162" t="s">
        <v>737</v>
      </c>
      <c r="F305" s="163" t="s">
        <v>738</v>
      </c>
      <c r="G305" s="164" t="s">
        <v>313</v>
      </c>
      <c r="H305" s="165">
        <v>13.055</v>
      </c>
      <c r="I305" s="166"/>
      <c r="J305" s="167">
        <f>ROUND(I305*H305,2)</f>
        <v>0</v>
      </c>
      <c r="K305" s="163" t="s">
        <v>137</v>
      </c>
      <c r="L305" s="33"/>
      <c r="M305" s="168" t="s">
        <v>3</v>
      </c>
      <c r="N305" s="169" t="s">
        <v>45</v>
      </c>
      <c r="O305" s="63"/>
      <c r="P305" s="170">
        <f>O305*H305</f>
        <v>0</v>
      </c>
      <c r="Q305" s="170">
        <v>0</v>
      </c>
      <c r="R305" s="170">
        <f>Q305*H305</f>
        <v>0</v>
      </c>
      <c r="S305" s="170">
        <v>0</v>
      </c>
      <c r="T305" s="171">
        <f>S305*H305</f>
        <v>0</v>
      </c>
      <c r="AR305" s="15" t="s">
        <v>138</v>
      </c>
      <c r="AT305" s="15" t="s">
        <v>133</v>
      </c>
      <c r="AU305" s="15" t="s">
        <v>84</v>
      </c>
      <c r="AY305" s="15" t="s">
        <v>131</v>
      </c>
      <c r="BE305" s="172">
        <f>IF(N305="základní",J305,0)</f>
        <v>0</v>
      </c>
      <c r="BF305" s="172">
        <f>IF(N305="snížená",J305,0)</f>
        <v>0</v>
      </c>
      <c r="BG305" s="172">
        <f>IF(N305="zákl. přenesená",J305,0)</f>
        <v>0</v>
      </c>
      <c r="BH305" s="172">
        <f>IF(N305="sníž. přenesená",J305,0)</f>
        <v>0</v>
      </c>
      <c r="BI305" s="172">
        <f>IF(N305="nulová",J305,0)</f>
        <v>0</v>
      </c>
      <c r="BJ305" s="15" t="s">
        <v>82</v>
      </c>
      <c r="BK305" s="172">
        <f>ROUND(I305*H305,2)</f>
        <v>0</v>
      </c>
      <c r="BL305" s="15" t="s">
        <v>138</v>
      </c>
      <c r="BM305" s="15" t="s">
        <v>1181</v>
      </c>
    </row>
    <row r="306" s="1" customFormat="1">
      <c r="B306" s="33"/>
      <c r="D306" s="173" t="s">
        <v>140</v>
      </c>
      <c r="F306" s="174" t="s">
        <v>740</v>
      </c>
      <c r="I306" s="106"/>
      <c r="L306" s="33"/>
      <c r="M306" s="175"/>
      <c r="N306" s="63"/>
      <c r="O306" s="63"/>
      <c r="P306" s="63"/>
      <c r="Q306" s="63"/>
      <c r="R306" s="63"/>
      <c r="S306" s="63"/>
      <c r="T306" s="64"/>
      <c r="AT306" s="15" t="s">
        <v>140</v>
      </c>
      <c r="AU306" s="15" t="s">
        <v>84</v>
      </c>
    </row>
    <row r="307" s="1" customFormat="1">
      <c r="B307" s="33"/>
      <c r="D307" s="173" t="s">
        <v>142</v>
      </c>
      <c r="F307" s="176" t="s">
        <v>741</v>
      </c>
      <c r="I307" s="106"/>
      <c r="L307" s="33"/>
      <c r="M307" s="175"/>
      <c r="N307" s="63"/>
      <c r="O307" s="63"/>
      <c r="P307" s="63"/>
      <c r="Q307" s="63"/>
      <c r="R307" s="63"/>
      <c r="S307" s="63"/>
      <c r="T307" s="64"/>
      <c r="AT307" s="15" t="s">
        <v>142</v>
      </c>
      <c r="AU307" s="15" t="s">
        <v>84</v>
      </c>
    </row>
    <row r="308" s="10" customFormat="1" ht="25.92" customHeight="1">
      <c r="B308" s="147"/>
      <c r="D308" s="148" t="s">
        <v>73</v>
      </c>
      <c r="E308" s="149" t="s">
        <v>1182</v>
      </c>
      <c r="F308" s="149" t="s">
        <v>1183</v>
      </c>
      <c r="I308" s="150"/>
      <c r="J308" s="151">
        <f>BK308</f>
        <v>0</v>
      </c>
      <c r="L308" s="147"/>
      <c r="M308" s="152"/>
      <c r="N308" s="153"/>
      <c r="O308" s="153"/>
      <c r="P308" s="154">
        <f>P309</f>
        <v>0</v>
      </c>
      <c r="Q308" s="153"/>
      <c r="R308" s="154">
        <f>R309</f>
        <v>0.029249999999999998</v>
      </c>
      <c r="S308" s="153"/>
      <c r="T308" s="155">
        <f>T309</f>
        <v>0</v>
      </c>
      <c r="AR308" s="148" t="s">
        <v>84</v>
      </c>
      <c r="AT308" s="156" t="s">
        <v>73</v>
      </c>
      <c r="AU308" s="156" t="s">
        <v>74</v>
      </c>
      <c r="AY308" s="148" t="s">
        <v>131</v>
      </c>
      <c r="BK308" s="157">
        <f>BK309</f>
        <v>0</v>
      </c>
    </row>
    <row r="309" s="10" customFormat="1" ht="22.8" customHeight="1">
      <c r="B309" s="147"/>
      <c r="D309" s="148" t="s">
        <v>73</v>
      </c>
      <c r="E309" s="158" t="s">
        <v>1184</v>
      </c>
      <c r="F309" s="158" t="s">
        <v>1185</v>
      </c>
      <c r="I309" s="150"/>
      <c r="J309" s="159">
        <f>BK309</f>
        <v>0</v>
      </c>
      <c r="L309" s="147"/>
      <c r="M309" s="152"/>
      <c r="N309" s="153"/>
      <c r="O309" s="153"/>
      <c r="P309" s="154">
        <f>SUM(P310:P314)</f>
        <v>0</v>
      </c>
      <c r="Q309" s="153"/>
      <c r="R309" s="154">
        <f>SUM(R310:R314)</f>
        <v>0.029249999999999998</v>
      </c>
      <c r="S309" s="153"/>
      <c r="T309" s="155">
        <f>SUM(T310:T314)</f>
        <v>0</v>
      </c>
      <c r="AR309" s="148" t="s">
        <v>84</v>
      </c>
      <c r="AT309" s="156" t="s">
        <v>73</v>
      </c>
      <c r="AU309" s="156" t="s">
        <v>82</v>
      </c>
      <c r="AY309" s="148" t="s">
        <v>131</v>
      </c>
      <c r="BK309" s="157">
        <f>SUM(BK310:BK314)</f>
        <v>0</v>
      </c>
    </row>
    <row r="310" s="1" customFormat="1" ht="20.4" customHeight="1">
      <c r="B310" s="160"/>
      <c r="C310" s="161" t="s">
        <v>462</v>
      </c>
      <c r="D310" s="161" t="s">
        <v>133</v>
      </c>
      <c r="E310" s="162" t="s">
        <v>1186</v>
      </c>
      <c r="F310" s="163" t="s">
        <v>1187</v>
      </c>
      <c r="G310" s="164" t="s">
        <v>136</v>
      </c>
      <c r="H310" s="165">
        <v>6.5</v>
      </c>
      <c r="I310" s="166"/>
      <c r="J310" s="167">
        <f>ROUND(I310*H310,2)</f>
        <v>0</v>
      </c>
      <c r="K310" s="163" t="s">
        <v>137</v>
      </c>
      <c r="L310" s="33"/>
      <c r="M310" s="168" t="s">
        <v>3</v>
      </c>
      <c r="N310" s="169" t="s">
        <v>45</v>
      </c>
      <c r="O310" s="63"/>
      <c r="P310" s="170">
        <f>O310*H310</f>
        <v>0</v>
      </c>
      <c r="Q310" s="170">
        <v>0</v>
      </c>
      <c r="R310" s="170">
        <f>Q310*H310</f>
        <v>0</v>
      </c>
      <c r="S310" s="170">
        <v>0</v>
      </c>
      <c r="T310" s="171">
        <f>S310*H310</f>
        <v>0</v>
      </c>
      <c r="AR310" s="15" t="s">
        <v>231</v>
      </c>
      <c r="AT310" s="15" t="s">
        <v>133</v>
      </c>
      <c r="AU310" s="15" t="s">
        <v>84</v>
      </c>
      <c r="AY310" s="15" t="s">
        <v>131</v>
      </c>
      <c r="BE310" s="172">
        <f>IF(N310="základní",J310,0)</f>
        <v>0</v>
      </c>
      <c r="BF310" s="172">
        <f>IF(N310="snížená",J310,0)</f>
        <v>0</v>
      </c>
      <c r="BG310" s="172">
        <f>IF(N310="zákl. přenesená",J310,0)</f>
        <v>0</v>
      </c>
      <c r="BH310" s="172">
        <f>IF(N310="sníž. přenesená",J310,0)</f>
        <v>0</v>
      </c>
      <c r="BI310" s="172">
        <f>IF(N310="nulová",J310,0)</f>
        <v>0</v>
      </c>
      <c r="BJ310" s="15" t="s">
        <v>82</v>
      </c>
      <c r="BK310" s="172">
        <f>ROUND(I310*H310,2)</f>
        <v>0</v>
      </c>
      <c r="BL310" s="15" t="s">
        <v>231</v>
      </c>
      <c r="BM310" s="15" t="s">
        <v>1188</v>
      </c>
    </row>
    <row r="311" s="1" customFormat="1">
      <c r="B311" s="33"/>
      <c r="D311" s="173" t="s">
        <v>140</v>
      </c>
      <c r="F311" s="174" t="s">
        <v>1189</v>
      </c>
      <c r="I311" s="106"/>
      <c r="L311" s="33"/>
      <c r="M311" s="175"/>
      <c r="N311" s="63"/>
      <c r="O311" s="63"/>
      <c r="P311" s="63"/>
      <c r="Q311" s="63"/>
      <c r="R311" s="63"/>
      <c r="S311" s="63"/>
      <c r="T311" s="64"/>
      <c r="AT311" s="15" t="s">
        <v>140</v>
      </c>
      <c r="AU311" s="15" t="s">
        <v>84</v>
      </c>
    </row>
    <row r="312" s="1" customFormat="1">
      <c r="B312" s="33"/>
      <c r="D312" s="173" t="s">
        <v>142</v>
      </c>
      <c r="F312" s="176" t="s">
        <v>1190</v>
      </c>
      <c r="I312" s="106"/>
      <c r="L312" s="33"/>
      <c r="M312" s="175"/>
      <c r="N312" s="63"/>
      <c r="O312" s="63"/>
      <c r="P312" s="63"/>
      <c r="Q312" s="63"/>
      <c r="R312" s="63"/>
      <c r="S312" s="63"/>
      <c r="T312" s="64"/>
      <c r="AT312" s="15" t="s">
        <v>142</v>
      </c>
      <c r="AU312" s="15" t="s">
        <v>84</v>
      </c>
    </row>
    <row r="313" s="1" customFormat="1" ht="20.4" customHeight="1">
      <c r="B313" s="160"/>
      <c r="C313" s="185" t="s">
        <v>467</v>
      </c>
      <c r="D313" s="185" t="s">
        <v>335</v>
      </c>
      <c r="E313" s="186" t="s">
        <v>1191</v>
      </c>
      <c r="F313" s="187" t="s">
        <v>1192</v>
      </c>
      <c r="G313" s="188" t="s">
        <v>136</v>
      </c>
      <c r="H313" s="189">
        <v>6.5</v>
      </c>
      <c r="I313" s="190"/>
      <c r="J313" s="191">
        <f>ROUND(I313*H313,2)</f>
        <v>0</v>
      </c>
      <c r="K313" s="187" t="s">
        <v>1155</v>
      </c>
      <c r="L313" s="192"/>
      <c r="M313" s="193" t="s">
        <v>3</v>
      </c>
      <c r="N313" s="194" t="s">
        <v>45</v>
      </c>
      <c r="O313" s="63"/>
      <c r="P313" s="170">
        <f>O313*H313</f>
        <v>0</v>
      </c>
      <c r="Q313" s="170">
        <v>0.0044999999999999997</v>
      </c>
      <c r="R313" s="170">
        <f>Q313*H313</f>
        <v>0.029249999999999998</v>
      </c>
      <c r="S313" s="170">
        <v>0</v>
      </c>
      <c r="T313" s="171">
        <f>S313*H313</f>
        <v>0</v>
      </c>
      <c r="AR313" s="15" t="s">
        <v>334</v>
      </c>
      <c r="AT313" s="15" t="s">
        <v>335</v>
      </c>
      <c r="AU313" s="15" t="s">
        <v>84</v>
      </c>
      <c r="AY313" s="15" t="s">
        <v>131</v>
      </c>
      <c r="BE313" s="172">
        <f>IF(N313="základní",J313,0)</f>
        <v>0</v>
      </c>
      <c r="BF313" s="172">
        <f>IF(N313="snížená",J313,0)</f>
        <v>0</v>
      </c>
      <c r="BG313" s="172">
        <f>IF(N313="zákl. přenesená",J313,0)</f>
        <v>0</v>
      </c>
      <c r="BH313" s="172">
        <f>IF(N313="sníž. přenesená",J313,0)</f>
        <v>0</v>
      </c>
      <c r="BI313" s="172">
        <f>IF(N313="nulová",J313,0)</f>
        <v>0</v>
      </c>
      <c r="BJ313" s="15" t="s">
        <v>82</v>
      </c>
      <c r="BK313" s="172">
        <f>ROUND(I313*H313,2)</f>
        <v>0</v>
      </c>
      <c r="BL313" s="15" t="s">
        <v>231</v>
      </c>
      <c r="BM313" s="15" t="s">
        <v>1193</v>
      </c>
    </row>
    <row r="314" s="1" customFormat="1">
      <c r="B314" s="33"/>
      <c r="D314" s="173" t="s">
        <v>140</v>
      </c>
      <c r="F314" s="174" t="s">
        <v>1194</v>
      </c>
      <c r="I314" s="106"/>
      <c r="L314" s="33"/>
      <c r="M314" s="195"/>
      <c r="N314" s="196"/>
      <c r="O314" s="196"/>
      <c r="P314" s="196"/>
      <c r="Q314" s="196"/>
      <c r="R314" s="196"/>
      <c r="S314" s="196"/>
      <c r="T314" s="197"/>
      <c r="AT314" s="15" t="s">
        <v>140</v>
      </c>
      <c r="AU314" s="15" t="s">
        <v>84</v>
      </c>
    </row>
    <row r="315" s="1" customFormat="1" ht="6.96" customHeight="1">
      <c r="B315" s="48"/>
      <c r="C315" s="49"/>
      <c r="D315" s="49"/>
      <c r="E315" s="49"/>
      <c r="F315" s="49"/>
      <c r="G315" s="49"/>
      <c r="H315" s="49"/>
      <c r="I315" s="122"/>
      <c r="J315" s="49"/>
      <c r="K315" s="49"/>
      <c r="L315" s="33"/>
    </row>
  </sheetData>
  <autoFilter ref="C90:K314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86.43" customWidth="1"/>
    <col min="7" max="7" width="7.43" customWidth="1"/>
    <col min="8" max="8" width="9.57" customWidth="1"/>
    <col min="9" max="9" width="12.14" style="103" customWidth="1"/>
    <col min="10" max="10" width="20.14" customWidth="1"/>
    <col min="11" max="11" width="13.29" customWidth="1"/>
    <col min="12" max="12" width="8" customWidth="1"/>
    <col min="13" max="13" width="9.29" hidden="1" customWidth="1"/>
    <col min="14" max="14" width="9.14" hidden="1"/>
    <col min="15" max="15" width="12.14" hidden="1" customWidth="1"/>
    <col min="16" max="16" width="12.14" hidden="1" customWidth="1"/>
    <col min="17" max="17" width="12.14" hidden="1" customWidth="1"/>
    <col min="18" max="18" width="12.14" hidden="1" customWidth="1"/>
    <col min="19" max="19" width="12.14" hidden="1" customWidth="1"/>
    <col min="20" max="20" width="12.14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2" ht="36.96" customHeight="1">
      <c r="L2" s="14" t="s">
        <v>6</v>
      </c>
      <c r="AT2" s="15" t="s">
        <v>96</v>
      </c>
    </row>
    <row r="3" ht="6.96" customHeight="1">
      <c r="B3" s="16"/>
      <c r="C3" s="17"/>
      <c r="D3" s="17"/>
      <c r="E3" s="17"/>
      <c r="F3" s="17"/>
      <c r="G3" s="17"/>
      <c r="H3" s="17"/>
      <c r="I3" s="104"/>
      <c r="J3" s="17"/>
      <c r="K3" s="17"/>
      <c r="L3" s="18"/>
      <c r="AT3" s="15" t="s">
        <v>84</v>
      </c>
    </row>
    <row r="4" ht="24.96" customHeight="1">
      <c r="B4" s="18"/>
      <c r="D4" s="19" t="s">
        <v>100</v>
      </c>
      <c r="L4" s="18"/>
      <c r="M4" s="20" t="s">
        <v>11</v>
      </c>
      <c r="AT4" s="15" t="s">
        <v>4</v>
      </c>
    </row>
    <row r="5" ht="6.96" customHeight="1">
      <c r="B5" s="18"/>
      <c r="L5" s="18"/>
    </row>
    <row r="6" ht="12" customHeight="1">
      <c r="B6" s="18"/>
      <c r="D6" s="27" t="s">
        <v>17</v>
      </c>
      <c r="L6" s="18"/>
    </row>
    <row r="7" ht="14.4" customHeight="1">
      <c r="B7" s="18"/>
      <c r="E7" s="105" t="str">
        <f>'Rekapitulace stavby'!K6</f>
        <v>Obnova a dostavba kanalizace Plánice - Klatovská, Kostelní</v>
      </c>
      <c r="F7" s="27"/>
      <c r="G7" s="27"/>
      <c r="H7" s="27"/>
      <c r="L7" s="18"/>
    </row>
    <row r="8" s="1" customFormat="1" ht="12" customHeight="1">
      <c r="B8" s="33"/>
      <c r="D8" s="27" t="s">
        <v>101</v>
      </c>
      <c r="I8" s="106"/>
      <c r="L8" s="33"/>
    </row>
    <row r="9" s="1" customFormat="1" ht="36.96" customHeight="1">
      <c r="B9" s="33"/>
      <c r="E9" s="54" t="s">
        <v>1195</v>
      </c>
      <c r="F9" s="1"/>
      <c r="G9" s="1"/>
      <c r="H9" s="1"/>
      <c r="I9" s="106"/>
      <c r="L9" s="33"/>
    </row>
    <row r="10" s="1" customFormat="1">
      <c r="B10" s="33"/>
      <c r="I10" s="106"/>
      <c r="L10" s="33"/>
    </row>
    <row r="11" s="1" customFormat="1" ht="12" customHeight="1">
      <c r="B11" s="33"/>
      <c r="D11" s="27" t="s">
        <v>19</v>
      </c>
      <c r="F11" s="15" t="s">
        <v>3</v>
      </c>
      <c r="I11" s="107" t="s">
        <v>20</v>
      </c>
      <c r="J11" s="15" t="s">
        <v>3</v>
      </c>
      <c r="L11" s="33"/>
    </row>
    <row r="12" s="1" customFormat="1" ht="12" customHeight="1">
      <c r="B12" s="33"/>
      <c r="D12" s="27" t="s">
        <v>21</v>
      </c>
      <c r="F12" s="15" t="s">
        <v>22</v>
      </c>
      <c r="I12" s="107" t="s">
        <v>23</v>
      </c>
      <c r="J12" s="56" t="str">
        <f>'Rekapitulace stavby'!AN8</f>
        <v>29. 10. 2018</v>
      </c>
      <c r="L12" s="33"/>
    </row>
    <row r="13" s="1" customFormat="1" ht="10.8" customHeight="1">
      <c r="B13" s="33"/>
      <c r="I13" s="106"/>
      <c r="L13" s="33"/>
    </row>
    <row r="14" s="1" customFormat="1" ht="12" customHeight="1">
      <c r="B14" s="33"/>
      <c r="D14" s="27" t="s">
        <v>25</v>
      </c>
      <c r="I14" s="107" t="s">
        <v>26</v>
      </c>
      <c r="J14" s="15" t="s">
        <v>27</v>
      </c>
      <c r="L14" s="33"/>
    </row>
    <row r="15" s="1" customFormat="1" ht="18" customHeight="1">
      <c r="B15" s="33"/>
      <c r="E15" s="15" t="s">
        <v>28</v>
      </c>
      <c r="I15" s="107" t="s">
        <v>29</v>
      </c>
      <c r="J15" s="15" t="s">
        <v>3</v>
      </c>
      <c r="L15" s="33"/>
    </row>
    <row r="16" s="1" customFormat="1" ht="6.96" customHeight="1">
      <c r="B16" s="33"/>
      <c r="I16" s="106"/>
      <c r="L16" s="33"/>
    </row>
    <row r="17" s="1" customFormat="1" ht="12" customHeight="1">
      <c r="B17" s="33"/>
      <c r="D17" s="27" t="s">
        <v>30</v>
      </c>
      <c r="I17" s="107" t="s">
        <v>26</v>
      </c>
      <c r="J17" s="28" t="str">
        <f>'Rekapitulace stavby'!AN13</f>
        <v>Vyplň údaj</v>
      </c>
      <c r="L17" s="33"/>
    </row>
    <row r="18" s="1" customFormat="1" ht="18" customHeight="1">
      <c r="B18" s="33"/>
      <c r="E18" s="28" t="str">
        <f>'Rekapitulace stavby'!E14</f>
        <v>Vyplň údaj</v>
      </c>
      <c r="F18" s="15"/>
      <c r="G18" s="15"/>
      <c r="H18" s="15"/>
      <c r="I18" s="107" t="s">
        <v>29</v>
      </c>
      <c r="J18" s="28" t="str">
        <f>'Rekapitulace stavby'!AN14</f>
        <v>Vyplň údaj</v>
      </c>
      <c r="L18" s="33"/>
    </row>
    <row r="19" s="1" customFormat="1" ht="6.96" customHeight="1">
      <c r="B19" s="33"/>
      <c r="I19" s="106"/>
      <c r="L19" s="33"/>
    </row>
    <row r="20" s="1" customFormat="1" ht="12" customHeight="1">
      <c r="B20" s="33"/>
      <c r="D20" s="27" t="s">
        <v>32</v>
      </c>
      <c r="I20" s="107" t="s">
        <v>26</v>
      </c>
      <c r="J20" s="15" t="s">
        <v>33</v>
      </c>
      <c r="L20" s="33"/>
    </row>
    <row r="21" s="1" customFormat="1" ht="18" customHeight="1">
      <c r="B21" s="33"/>
      <c r="E21" s="15" t="s">
        <v>34</v>
      </c>
      <c r="I21" s="107" t="s">
        <v>29</v>
      </c>
      <c r="J21" s="15" t="s">
        <v>3</v>
      </c>
      <c r="L21" s="33"/>
    </row>
    <row r="22" s="1" customFormat="1" ht="6.96" customHeight="1">
      <c r="B22" s="33"/>
      <c r="I22" s="106"/>
      <c r="L22" s="33"/>
    </row>
    <row r="23" s="1" customFormat="1" ht="12" customHeight="1">
      <c r="B23" s="33"/>
      <c r="D23" s="27" t="s">
        <v>36</v>
      </c>
      <c r="I23" s="107" t="s">
        <v>26</v>
      </c>
      <c r="J23" s="15" t="str">
        <f>IF('Rekapitulace stavby'!AN19="","",'Rekapitulace stavby'!AN19)</f>
        <v/>
      </c>
      <c r="L23" s="33"/>
    </row>
    <row r="24" s="1" customFormat="1" ht="18" customHeight="1">
      <c r="B24" s="33"/>
      <c r="E24" s="15" t="str">
        <f>IF('Rekapitulace stavby'!E20="","",'Rekapitulace stavby'!E20)</f>
        <v xml:space="preserve"> </v>
      </c>
      <c r="I24" s="107" t="s">
        <v>29</v>
      </c>
      <c r="J24" s="15" t="str">
        <f>IF('Rekapitulace stavby'!AN20="","",'Rekapitulace stavby'!AN20)</f>
        <v/>
      </c>
      <c r="L24" s="33"/>
    </row>
    <row r="25" s="1" customFormat="1" ht="6.96" customHeight="1">
      <c r="B25" s="33"/>
      <c r="I25" s="106"/>
      <c r="L25" s="33"/>
    </row>
    <row r="26" s="1" customFormat="1" ht="12" customHeight="1">
      <c r="B26" s="33"/>
      <c r="D26" s="27" t="s">
        <v>38</v>
      </c>
      <c r="I26" s="106"/>
      <c r="L26" s="33"/>
    </row>
    <row r="27" s="6" customFormat="1" ht="14.4" customHeight="1">
      <c r="B27" s="108"/>
      <c r="E27" s="31" t="s">
        <v>3</v>
      </c>
      <c r="F27" s="31"/>
      <c r="G27" s="31"/>
      <c r="H27" s="31"/>
      <c r="I27" s="109"/>
      <c r="L27" s="108"/>
    </row>
    <row r="28" s="1" customFormat="1" ht="6.96" customHeight="1">
      <c r="B28" s="33"/>
      <c r="I28" s="106"/>
      <c r="L28" s="33"/>
    </row>
    <row r="29" s="1" customFormat="1" ht="6.96" customHeight="1">
      <c r="B29" s="33"/>
      <c r="D29" s="59"/>
      <c r="E29" s="59"/>
      <c r="F29" s="59"/>
      <c r="G29" s="59"/>
      <c r="H29" s="59"/>
      <c r="I29" s="110"/>
      <c r="J29" s="59"/>
      <c r="K29" s="59"/>
      <c r="L29" s="33"/>
    </row>
    <row r="30" s="1" customFormat="1" ht="25.44" customHeight="1">
      <c r="B30" s="33"/>
      <c r="D30" s="111" t="s">
        <v>40</v>
      </c>
      <c r="I30" s="106"/>
      <c r="J30" s="79">
        <f>ROUND(J88, 2)</f>
        <v>0</v>
      </c>
      <c r="L30" s="33"/>
    </row>
    <row r="31" s="1" customFormat="1" ht="6.96" customHeight="1">
      <c r="B31" s="33"/>
      <c r="D31" s="59"/>
      <c r="E31" s="59"/>
      <c r="F31" s="59"/>
      <c r="G31" s="59"/>
      <c r="H31" s="59"/>
      <c r="I31" s="110"/>
      <c r="J31" s="59"/>
      <c r="K31" s="59"/>
      <c r="L31" s="33"/>
    </row>
    <row r="32" s="1" customFormat="1" ht="14.4" customHeight="1">
      <c r="B32" s="33"/>
      <c r="F32" s="37" t="s">
        <v>42</v>
      </c>
      <c r="I32" s="112" t="s">
        <v>41</v>
      </c>
      <c r="J32" s="37" t="s">
        <v>43</v>
      </c>
      <c r="L32" s="33"/>
    </row>
    <row r="33" s="1" customFormat="1" ht="14.4" customHeight="1">
      <c r="B33" s="33"/>
      <c r="D33" s="27" t="s">
        <v>44</v>
      </c>
      <c r="E33" s="27" t="s">
        <v>45</v>
      </c>
      <c r="F33" s="113">
        <f>ROUND((SUM(BE88:BE387)),  2)</f>
        <v>0</v>
      </c>
      <c r="I33" s="114">
        <v>0.20999999999999999</v>
      </c>
      <c r="J33" s="113">
        <f>ROUND(((SUM(BE88:BE387))*I33),  2)</f>
        <v>0</v>
      </c>
      <c r="L33" s="33"/>
    </row>
    <row r="34" s="1" customFormat="1" ht="14.4" customHeight="1">
      <c r="B34" s="33"/>
      <c r="E34" s="27" t="s">
        <v>46</v>
      </c>
      <c r="F34" s="113">
        <f>ROUND((SUM(BF88:BF387)),  2)</f>
        <v>0</v>
      </c>
      <c r="I34" s="114">
        <v>0.14999999999999999</v>
      </c>
      <c r="J34" s="113">
        <f>ROUND(((SUM(BF88:BF387))*I34),  2)</f>
        <v>0</v>
      </c>
      <c r="L34" s="33"/>
    </row>
    <row r="35" hidden="1" s="1" customFormat="1" ht="14.4" customHeight="1">
      <c r="B35" s="33"/>
      <c r="E35" s="27" t="s">
        <v>47</v>
      </c>
      <c r="F35" s="113">
        <f>ROUND((SUM(BG88:BG387)),  2)</f>
        <v>0</v>
      </c>
      <c r="I35" s="114">
        <v>0.20999999999999999</v>
      </c>
      <c r="J35" s="113">
        <f>0</f>
        <v>0</v>
      </c>
      <c r="L35" s="33"/>
    </row>
    <row r="36" hidden="1" s="1" customFormat="1" ht="14.4" customHeight="1">
      <c r="B36" s="33"/>
      <c r="E36" s="27" t="s">
        <v>48</v>
      </c>
      <c r="F36" s="113">
        <f>ROUND((SUM(BH88:BH387)),  2)</f>
        <v>0</v>
      </c>
      <c r="I36" s="114">
        <v>0.14999999999999999</v>
      </c>
      <c r="J36" s="113">
        <f>0</f>
        <v>0</v>
      </c>
      <c r="L36" s="33"/>
    </row>
    <row r="37" hidden="1" s="1" customFormat="1" ht="14.4" customHeight="1">
      <c r="B37" s="33"/>
      <c r="E37" s="27" t="s">
        <v>49</v>
      </c>
      <c r="F37" s="113">
        <f>ROUND((SUM(BI88:BI387)),  2)</f>
        <v>0</v>
      </c>
      <c r="I37" s="114">
        <v>0</v>
      </c>
      <c r="J37" s="113">
        <f>0</f>
        <v>0</v>
      </c>
      <c r="L37" s="33"/>
    </row>
    <row r="38" s="1" customFormat="1" ht="6.96" customHeight="1">
      <c r="B38" s="33"/>
      <c r="I38" s="106"/>
      <c r="L38" s="33"/>
    </row>
    <row r="39" s="1" customFormat="1" ht="25.44" customHeight="1">
      <c r="B39" s="33"/>
      <c r="C39" s="115"/>
      <c r="D39" s="116" t="s">
        <v>50</v>
      </c>
      <c r="E39" s="67"/>
      <c r="F39" s="67"/>
      <c r="G39" s="117" t="s">
        <v>51</v>
      </c>
      <c r="H39" s="118" t="s">
        <v>52</v>
      </c>
      <c r="I39" s="119"/>
      <c r="J39" s="120">
        <f>SUM(J30:J37)</f>
        <v>0</v>
      </c>
      <c r="K39" s="121"/>
      <c r="L39" s="33"/>
    </row>
    <row r="40" s="1" customFormat="1" ht="14.4" customHeight="1">
      <c r="B40" s="48"/>
      <c r="C40" s="49"/>
      <c r="D40" s="49"/>
      <c r="E40" s="49"/>
      <c r="F40" s="49"/>
      <c r="G40" s="49"/>
      <c r="H40" s="49"/>
      <c r="I40" s="122"/>
      <c r="J40" s="49"/>
      <c r="K40" s="49"/>
      <c r="L40" s="33"/>
    </row>
    <row r="44" s="1" customFormat="1" ht="6.96" customHeight="1">
      <c r="B44" s="50"/>
      <c r="C44" s="51"/>
      <c r="D44" s="51"/>
      <c r="E44" s="51"/>
      <c r="F44" s="51"/>
      <c r="G44" s="51"/>
      <c r="H44" s="51"/>
      <c r="I44" s="123"/>
      <c r="J44" s="51"/>
      <c r="K44" s="51"/>
      <c r="L44" s="33"/>
    </row>
    <row r="45" s="1" customFormat="1" ht="24.96" customHeight="1">
      <c r="B45" s="33"/>
      <c r="C45" s="19" t="s">
        <v>103</v>
      </c>
      <c r="I45" s="106"/>
      <c r="L45" s="33"/>
    </row>
    <row r="46" s="1" customFormat="1" ht="6.96" customHeight="1">
      <c r="B46" s="33"/>
      <c r="I46" s="106"/>
      <c r="L46" s="33"/>
    </row>
    <row r="47" s="1" customFormat="1" ht="12" customHeight="1">
      <c r="B47" s="33"/>
      <c r="C47" s="27" t="s">
        <v>17</v>
      </c>
      <c r="I47" s="106"/>
      <c r="L47" s="33"/>
    </row>
    <row r="48" s="1" customFormat="1" ht="14.4" customHeight="1">
      <c r="B48" s="33"/>
      <c r="E48" s="105" t="str">
        <f>E7</f>
        <v>Obnova a dostavba kanalizace Plánice - Klatovská, Kostelní</v>
      </c>
      <c r="F48" s="27"/>
      <c r="G48" s="27"/>
      <c r="H48" s="27"/>
      <c r="I48" s="106"/>
      <c r="L48" s="33"/>
    </row>
    <row r="49" s="1" customFormat="1" ht="12" customHeight="1">
      <c r="B49" s="33"/>
      <c r="C49" s="27" t="s">
        <v>101</v>
      </c>
      <c r="I49" s="106"/>
      <c r="L49" s="33"/>
    </row>
    <row r="50" s="1" customFormat="1" ht="14.4" customHeight="1">
      <c r="B50" s="33"/>
      <c r="E50" s="54" t="str">
        <f>E9</f>
        <v>SO 303 - Kanalizační přípojky</v>
      </c>
      <c r="F50" s="1"/>
      <c r="G50" s="1"/>
      <c r="H50" s="1"/>
      <c r="I50" s="106"/>
      <c r="L50" s="33"/>
    </row>
    <row r="51" s="1" customFormat="1" ht="6.96" customHeight="1">
      <c r="B51" s="33"/>
      <c r="I51" s="106"/>
      <c r="L51" s="33"/>
    </row>
    <row r="52" s="1" customFormat="1" ht="12" customHeight="1">
      <c r="B52" s="33"/>
      <c r="C52" s="27" t="s">
        <v>21</v>
      </c>
      <c r="F52" s="15" t="str">
        <f>F12</f>
        <v>Plánice</v>
      </c>
      <c r="I52" s="107" t="s">
        <v>23</v>
      </c>
      <c r="J52" s="56" t="str">
        <f>IF(J12="","",J12)</f>
        <v>29. 10. 2018</v>
      </c>
      <c r="L52" s="33"/>
    </row>
    <row r="53" s="1" customFormat="1" ht="6.96" customHeight="1">
      <c r="B53" s="33"/>
      <c r="I53" s="106"/>
      <c r="L53" s="33"/>
    </row>
    <row r="54" s="1" customFormat="1" ht="22.8" customHeight="1">
      <c r="B54" s="33"/>
      <c r="C54" s="27" t="s">
        <v>25</v>
      </c>
      <c r="F54" s="15" t="str">
        <f>E15</f>
        <v>Město Plánice</v>
      </c>
      <c r="I54" s="107" t="s">
        <v>32</v>
      </c>
      <c r="J54" s="31" t="str">
        <f>E21</f>
        <v>INGVAMA inženýrská a projektová spol. s r.o.</v>
      </c>
      <c r="L54" s="33"/>
    </row>
    <row r="55" s="1" customFormat="1" ht="12.6" customHeight="1">
      <c r="B55" s="33"/>
      <c r="C55" s="27" t="s">
        <v>30</v>
      </c>
      <c r="F55" s="15" t="str">
        <f>IF(E18="","",E18)</f>
        <v>Vyplň údaj</v>
      </c>
      <c r="I55" s="107" t="s">
        <v>36</v>
      </c>
      <c r="J55" s="31" t="str">
        <f>E24</f>
        <v xml:space="preserve"> </v>
      </c>
      <c r="L55" s="33"/>
    </row>
    <row r="56" s="1" customFormat="1" ht="10.32" customHeight="1">
      <c r="B56" s="33"/>
      <c r="I56" s="106"/>
      <c r="L56" s="33"/>
    </row>
    <row r="57" s="1" customFormat="1" ht="29.28" customHeight="1">
      <c r="B57" s="33"/>
      <c r="C57" s="124" t="s">
        <v>104</v>
      </c>
      <c r="D57" s="115"/>
      <c r="E57" s="115"/>
      <c r="F57" s="115"/>
      <c r="G57" s="115"/>
      <c r="H57" s="115"/>
      <c r="I57" s="125"/>
      <c r="J57" s="126" t="s">
        <v>105</v>
      </c>
      <c r="K57" s="115"/>
      <c r="L57" s="33"/>
    </row>
    <row r="58" s="1" customFormat="1" ht="10.32" customHeight="1">
      <c r="B58" s="33"/>
      <c r="I58" s="106"/>
      <c r="L58" s="33"/>
    </row>
    <row r="59" s="1" customFormat="1" ht="22.8" customHeight="1">
      <c r="B59" s="33"/>
      <c r="C59" s="127" t="s">
        <v>72</v>
      </c>
      <c r="I59" s="106"/>
      <c r="J59" s="79">
        <f>J88</f>
        <v>0</v>
      </c>
      <c r="L59" s="33"/>
      <c r="AU59" s="15" t="s">
        <v>106</v>
      </c>
    </row>
    <row r="60" s="7" customFormat="1" ht="24.96" customHeight="1">
      <c r="B60" s="128"/>
      <c r="D60" s="129" t="s">
        <v>107</v>
      </c>
      <c r="E60" s="130"/>
      <c r="F60" s="130"/>
      <c r="G60" s="130"/>
      <c r="H60" s="130"/>
      <c r="I60" s="131"/>
      <c r="J60" s="132">
        <f>J89</f>
        <v>0</v>
      </c>
      <c r="L60" s="128"/>
    </row>
    <row r="61" s="8" customFormat="1" ht="19.92" customHeight="1">
      <c r="B61" s="133"/>
      <c r="D61" s="134" t="s">
        <v>108</v>
      </c>
      <c r="E61" s="135"/>
      <c r="F61" s="135"/>
      <c r="G61" s="135"/>
      <c r="H61" s="135"/>
      <c r="I61" s="136"/>
      <c r="J61" s="137">
        <f>J90</f>
        <v>0</v>
      </c>
      <c r="L61" s="133"/>
    </row>
    <row r="62" s="8" customFormat="1" ht="19.92" customHeight="1">
      <c r="B62" s="133"/>
      <c r="D62" s="134" t="s">
        <v>109</v>
      </c>
      <c r="E62" s="135"/>
      <c r="F62" s="135"/>
      <c r="G62" s="135"/>
      <c r="H62" s="135"/>
      <c r="I62" s="136"/>
      <c r="J62" s="137">
        <f>J275</f>
        <v>0</v>
      </c>
      <c r="L62" s="133"/>
    </row>
    <row r="63" s="8" customFormat="1" ht="19.92" customHeight="1">
      <c r="B63" s="133"/>
      <c r="D63" s="134" t="s">
        <v>110</v>
      </c>
      <c r="E63" s="135"/>
      <c r="F63" s="135"/>
      <c r="G63" s="135"/>
      <c r="H63" s="135"/>
      <c r="I63" s="136"/>
      <c r="J63" s="137">
        <f>J278</f>
        <v>0</v>
      </c>
      <c r="L63" s="133"/>
    </row>
    <row r="64" s="8" customFormat="1" ht="19.92" customHeight="1">
      <c r="B64" s="133"/>
      <c r="D64" s="134" t="s">
        <v>111</v>
      </c>
      <c r="E64" s="135"/>
      <c r="F64" s="135"/>
      <c r="G64" s="135"/>
      <c r="H64" s="135"/>
      <c r="I64" s="136"/>
      <c r="J64" s="137">
        <f>J283</f>
        <v>0</v>
      </c>
      <c r="L64" s="133"/>
    </row>
    <row r="65" s="8" customFormat="1" ht="19.92" customHeight="1">
      <c r="B65" s="133"/>
      <c r="D65" s="134" t="s">
        <v>112</v>
      </c>
      <c r="E65" s="135"/>
      <c r="F65" s="135"/>
      <c r="G65" s="135"/>
      <c r="H65" s="135"/>
      <c r="I65" s="136"/>
      <c r="J65" s="137">
        <f>J322</f>
        <v>0</v>
      </c>
      <c r="L65" s="133"/>
    </row>
    <row r="66" s="8" customFormat="1" ht="19.92" customHeight="1">
      <c r="B66" s="133"/>
      <c r="D66" s="134" t="s">
        <v>113</v>
      </c>
      <c r="E66" s="135"/>
      <c r="F66" s="135"/>
      <c r="G66" s="135"/>
      <c r="H66" s="135"/>
      <c r="I66" s="136"/>
      <c r="J66" s="137">
        <f>J340</f>
        <v>0</v>
      </c>
      <c r="L66" s="133"/>
    </row>
    <row r="67" s="8" customFormat="1" ht="19.92" customHeight="1">
      <c r="B67" s="133"/>
      <c r="D67" s="134" t="s">
        <v>114</v>
      </c>
      <c r="E67" s="135"/>
      <c r="F67" s="135"/>
      <c r="G67" s="135"/>
      <c r="H67" s="135"/>
      <c r="I67" s="136"/>
      <c r="J67" s="137">
        <f>J360</f>
        <v>0</v>
      </c>
      <c r="L67" s="133"/>
    </row>
    <row r="68" s="8" customFormat="1" ht="19.92" customHeight="1">
      <c r="B68" s="133"/>
      <c r="D68" s="134" t="s">
        <v>115</v>
      </c>
      <c r="E68" s="135"/>
      <c r="F68" s="135"/>
      <c r="G68" s="135"/>
      <c r="H68" s="135"/>
      <c r="I68" s="136"/>
      <c r="J68" s="137">
        <f>J384</f>
        <v>0</v>
      </c>
      <c r="L68" s="133"/>
    </row>
    <row r="69" s="1" customFormat="1" ht="21.84" customHeight="1">
      <c r="B69" s="33"/>
      <c r="I69" s="106"/>
      <c r="L69" s="33"/>
    </row>
    <row r="70" s="1" customFormat="1" ht="6.96" customHeight="1">
      <c r="B70" s="48"/>
      <c r="C70" s="49"/>
      <c r="D70" s="49"/>
      <c r="E70" s="49"/>
      <c r="F70" s="49"/>
      <c r="G70" s="49"/>
      <c r="H70" s="49"/>
      <c r="I70" s="122"/>
      <c r="J70" s="49"/>
      <c r="K70" s="49"/>
      <c r="L70" s="33"/>
    </row>
    <row r="74" s="1" customFormat="1" ht="6.96" customHeight="1">
      <c r="B74" s="50"/>
      <c r="C74" s="51"/>
      <c r="D74" s="51"/>
      <c r="E74" s="51"/>
      <c r="F74" s="51"/>
      <c r="G74" s="51"/>
      <c r="H74" s="51"/>
      <c r="I74" s="123"/>
      <c r="J74" s="51"/>
      <c r="K74" s="51"/>
      <c r="L74" s="33"/>
    </row>
    <row r="75" s="1" customFormat="1" ht="24.96" customHeight="1">
      <c r="B75" s="33"/>
      <c r="C75" s="19" t="s">
        <v>116</v>
      </c>
      <c r="I75" s="106"/>
      <c r="L75" s="33"/>
    </row>
    <row r="76" s="1" customFormat="1" ht="6.96" customHeight="1">
      <c r="B76" s="33"/>
      <c r="I76" s="106"/>
      <c r="L76" s="33"/>
    </row>
    <row r="77" s="1" customFormat="1" ht="12" customHeight="1">
      <c r="B77" s="33"/>
      <c r="C77" s="27" t="s">
        <v>17</v>
      </c>
      <c r="I77" s="106"/>
      <c r="L77" s="33"/>
    </row>
    <row r="78" s="1" customFormat="1" ht="14.4" customHeight="1">
      <c r="B78" s="33"/>
      <c r="E78" s="105" t="str">
        <f>E7</f>
        <v>Obnova a dostavba kanalizace Plánice - Klatovská, Kostelní</v>
      </c>
      <c r="F78" s="27"/>
      <c r="G78" s="27"/>
      <c r="H78" s="27"/>
      <c r="I78" s="106"/>
      <c r="L78" s="33"/>
    </row>
    <row r="79" s="1" customFormat="1" ht="12" customHeight="1">
      <c r="B79" s="33"/>
      <c r="C79" s="27" t="s">
        <v>101</v>
      </c>
      <c r="I79" s="106"/>
      <c r="L79" s="33"/>
    </row>
    <row r="80" s="1" customFormat="1" ht="14.4" customHeight="1">
      <c r="B80" s="33"/>
      <c r="E80" s="54" t="str">
        <f>E9</f>
        <v>SO 303 - Kanalizační přípojky</v>
      </c>
      <c r="F80" s="1"/>
      <c r="G80" s="1"/>
      <c r="H80" s="1"/>
      <c r="I80" s="106"/>
      <c r="L80" s="33"/>
    </row>
    <row r="81" s="1" customFormat="1" ht="6.96" customHeight="1">
      <c r="B81" s="33"/>
      <c r="I81" s="106"/>
      <c r="L81" s="33"/>
    </row>
    <row r="82" s="1" customFormat="1" ht="12" customHeight="1">
      <c r="B82" s="33"/>
      <c r="C82" s="27" t="s">
        <v>21</v>
      </c>
      <c r="F82" s="15" t="str">
        <f>F12</f>
        <v>Plánice</v>
      </c>
      <c r="I82" s="107" t="s">
        <v>23</v>
      </c>
      <c r="J82" s="56" t="str">
        <f>IF(J12="","",J12)</f>
        <v>29. 10. 2018</v>
      </c>
      <c r="L82" s="33"/>
    </row>
    <row r="83" s="1" customFormat="1" ht="6.96" customHeight="1">
      <c r="B83" s="33"/>
      <c r="I83" s="106"/>
      <c r="L83" s="33"/>
    </row>
    <row r="84" s="1" customFormat="1" ht="22.8" customHeight="1">
      <c r="B84" s="33"/>
      <c r="C84" s="27" t="s">
        <v>25</v>
      </c>
      <c r="F84" s="15" t="str">
        <f>E15</f>
        <v>Město Plánice</v>
      </c>
      <c r="I84" s="107" t="s">
        <v>32</v>
      </c>
      <c r="J84" s="31" t="str">
        <f>E21</f>
        <v>INGVAMA inženýrská a projektová spol. s r.o.</v>
      </c>
      <c r="L84" s="33"/>
    </row>
    <row r="85" s="1" customFormat="1" ht="12.6" customHeight="1">
      <c r="B85" s="33"/>
      <c r="C85" s="27" t="s">
        <v>30</v>
      </c>
      <c r="F85" s="15" t="str">
        <f>IF(E18="","",E18)</f>
        <v>Vyplň údaj</v>
      </c>
      <c r="I85" s="107" t="s">
        <v>36</v>
      </c>
      <c r="J85" s="31" t="str">
        <f>E24</f>
        <v xml:space="preserve"> </v>
      </c>
      <c r="L85" s="33"/>
    </row>
    <row r="86" s="1" customFormat="1" ht="10.32" customHeight="1">
      <c r="B86" s="33"/>
      <c r="I86" s="106"/>
      <c r="L86" s="33"/>
    </row>
    <row r="87" s="9" customFormat="1" ht="29.28" customHeight="1">
      <c r="B87" s="138"/>
      <c r="C87" s="139" t="s">
        <v>117</v>
      </c>
      <c r="D87" s="140" t="s">
        <v>59</v>
      </c>
      <c r="E87" s="140" t="s">
        <v>55</v>
      </c>
      <c r="F87" s="140" t="s">
        <v>56</v>
      </c>
      <c r="G87" s="140" t="s">
        <v>118</v>
      </c>
      <c r="H87" s="140" t="s">
        <v>119</v>
      </c>
      <c r="I87" s="141" t="s">
        <v>120</v>
      </c>
      <c r="J87" s="140" t="s">
        <v>105</v>
      </c>
      <c r="K87" s="142" t="s">
        <v>121</v>
      </c>
      <c r="L87" s="138"/>
      <c r="M87" s="71" t="s">
        <v>3</v>
      </c>
      <c r="N87" s="72" t="s">
        <v>44</v>
      </c>
      <c r="O87" s="72" t="s">
        <v>122</v>
      </c>
      <c r="P87" s="72" t="s">
        <v>123</v>
      </c>
      <c r="Q87" s="72" t="s">
        <v>124</v>
      </c>
      <c r="R87" s="72" t="s">
        <v>125</v>
      </c>
      <c r="S87" s="72" t="s">
        <v>126</v>
      </c>
      <c r="T87" s="73" t="s">
        <v>127</v>
      </c>
    </row>
    <row r="88" s="1" customFormat="1" ht="22.8" customHeight="1">
      <c r="B88" s="33"/>
      <c r="C88" s="76" t="s">
        <v>128</v>
      </c>
      <c r="I88" s="106"/>
      <c r="J88" s="143">
        <f>BK88</f>
        <v>0</v>
      </c>
      <c r="L88" s="33"/>
      <c r="M88" s="74"/>
      <c r="N88" s="59"/>
      <c r="O88" s="59"/>
      <c r="P88" s="144">
        <f>P89</f>
        <v>0</v>
      </c>
      <c r="Q88" s="59"/>
      <c r="R88" s="144">
        <f>R89</f>
        <v>157.36190543999999</v>
      </c>
      <c r="S88" s="59"/>
      <c r="T88" s="145">
        <f>T89</f>
        <v>399.03188</v>
      </c>
      <c r="AT88" s="15" t="s">
        <v>73</v>
      </c>
      <c r="AU88" s="15" t="s">
        <v>106</v>
      </c>
      <c r="BK88" s="146">
        <f>BK89</f>
        <v>0</v>
      </c>
    </row>
    <row r="89" s="10" customFormat="1" ht="25.92" customHeight="1">
      <c r="B89" s="147"/>
      <c r="D89" s="148" t="s">
        <v>73</v>
      </c>
      <c r="E89" s="149" t="s">
        <v>129</v>
      </c>
      <c r="F89" s="149" t="s">
        <v>130</v>
      </c>
      <c r="I89" s="150"/>
      <c r="J89" s="151">
        <f>BK89</f>
        <v>0</v>
      </c>
      <c r="L89" s="147"/>
      <c r="M89" s="152"/>
      <c r="N89" s="153"/>
      <c r="O89" s="153"/>
      <c r="P89" s="154">
        <f>P90+P275+P278+P283+P322+P340+P360+P384</f>
        <v>0</v>
      </c>
      <c r="Q89" s="153"/>
      <c r="R89" s="154">
        <f>R90+R275+R278+R283+R322+R340+R360+R384</f>
        <v>157.36190543999999</v>
      </c>
      <c r="S89" s="153"/>
      <c r="T89" s="155">
        <f>T90+T275+T278+T283+T322+T340+T360+T384</f>
        <v>399.03188</v>
      </c>
      <c r="AR89" s="148" t="s">
        <v>82</v>
      </c>
      <c r="AT89" s="156" t="s">
        <v>73</v>
      </c>
      <c r="AU89" s="156" t="s">
        <v>74</v>
      </c>
      <c r="AY89" s="148" t="s">
        <v>131</v>
      </c>
      <c r="BK89" s="157">
        <f>BK90+BK275+BK278+BK283+BK322+BK340+BK360+BK384</f>
        <v>0</v>
      </c>
    </row>
    <row r="90" s="10" customFormat="1" ht="22.8" customHeight="1">
      <c r="B90" s="147"/>
      <c r="D90" s="148" t="s">
        <v>73</v>
      </c>
      <c r="E90" s="158" t="s">
        <v>82</v>
      </c>
      <c r="F90" s="158" t="s">
        <v>132</v>
      </c>
      <c r="I90" s="150"/>
      <c r="J90" s="159">
        <f>BK90</f>
        <v>0</v>
      </c>
      <c r="L90" s="147"/>
      <c r="M90" s="152"/>
      <c r="N90" s="153"/>
      <c r="O90" s="153"/>
      <c r="P90" s="154">
        <f>SUM(P91:P274)</f>
        <v>0</v>
      </c>
      <c r="Q90" s="153"/>
      <c r="R90" s="154">
        <f>SUM(R91:R274)</f>
        <v>13.840316840000002</v>
      </c>
      <c r="S90" s="153"/>
      <c r="T90" s="155">
        <f>SUM(T91:T274)</f>
        <v>399.03188</v>
      </c>
      <c r="AR90" s="148" t="s">
        <v>82</v>
      </c>
      <c r="AT90" s="156" t="s">
        <v>73</v>
      </c>
      <c r="AU90" s="156" t="s">
        <v>82</v>
      </c>
      <c r="AY90" s="148" t="s">
        <v>131</v>
      </c>
      <c r="BK90" s="157">
        <f>SUM(BK91:BK274)</f>
        <v>0</v>
      </c>
    </row>
    <row r="91" s="1" customFormat="1" ht="20.4" customHeight="1">
      <c r="B91" s="160"/>
      <c r="C91" s="161" t="s">
        <v>82</v>
      </c>
      <c r="D91" s="161" t="s">
        <v>133</v>
      </c>
      <c r="E91" s="162" t="s">
        <v>743</v>
      </c>
      <c r="F91" s="163" t="s">
        <v>744</v>
      </c>
      <c r="G91" s="164" t="s">
        <v>136</v>
      </c>
      <c r="H91" s="165">
        <v>79.650000000000006</v>
      </c>
      <c r="I91" s="166"/>
      <c r="J91" s="167">
        <f>ROUND(I91*H91,2)</f>
        <v>0</v>
      </c>
      <c r="K91" s="163" t="s">
        <v>137</v>
      </c>
      <c r="L91" s="33"/>
      <c r="M91" s="168" t="s">
        <v>3</v>
      </c>
      <c r="N91" s="169" t="s">
        <v>45</v>
      </c>
      <c r="O91" s="63"/>
      <c r="P91" s="170">
        <f>O91*H91</f>
        <v>0</v>
      </c>
      <c r="Q91" s="170">
        <v>0</v>
      </c>
      <c r="R91" s="170">
        <f>Q91*H91</f>
        <v>0</v>
      </c>
      <c r="S91" s="170">
        <v>0.47999999999999998</v>
      </c>
      <c r="T91" s="171">
        <f>S91*H91</f>
        <v>38.231999999999999</v>
      </c>
      <c r="AR91" s="15" t="s">
        <v>138</v>
      </c>
      <c r="AT91" s="15" t="s">
        <v>133</v>
      </c>
      <c r="AU91" s="15" t="s">
        <v>84</v>
      </c>
      <c r="AY91" s="15" t="s">
        <v>131</v>
      </c>
      <c r="BE91" s="172">
        <f>IF(N91="základní",J91,0)</f>
        <v>0</v>
      </c>
      <c r="BF91" s="172">
        <f>IF(N91="snížená",J91,0)</f>
        <v>0</v>
      </c>
      <c r="BG91" s="172">
        <f>IF(N91="zákl. přenesená",J91,0)</f>
        <v>0</v>
      </c>
      <c r="BH91" s="172">
        <f>IF(N91="sníž. přenesená",J91,0)</f>
        <v>0</v>
      </c>
      <c r="BI91" s="172">
        <f>IF(N91="nulová",J91,0)</f>
        <v>0</v>
      </c>
      <c r="BJ91" s="15" t="s">
        <v>82</v>
      </c>
      <c r="BK91" s="172">
        <f>ROUND(I91*H91,2)</f>
        <v>0</v>
      </c>
      <c r="BL91" s="15" t="s">
        <v>138</v>
      </c>
      <c r="BM91" s="15" t="s">
        <v>1196</v>
      </c>
    </row>
    <row r="92" s="1" customFormat="1">
      <c r="B92" s="33"/>
      <c r="D92" s="173" t="s">
        <v>140</v>
      </c>
      <c r="F92" s="174" t="s">
        <v>746</v>
      </c>
      <c r="I92" s="106"/>
      <c r="L92" s="33"/>
      <c r="M92" s="175"/>
      <c r="N92" s="63"/>
      <c r="O92" s="63"/>
      <c r="P92" s="63"/>
      <c r="Q92" s="63"/>
      <c r="R92" s="63"/>
      <c r="S92" s="63"/>
      <c r="T92" s="64"/>
      <c r="AT92" s="15" t="s">
        <v>140</v>
      </c>
      <c r="AU92" s="15" t="s">
        <v>84</v>
      </c>
    </row>
    <row r="93" s="1" customFormat="1">
      <c r="B93" s="33"/>
      <c r="D93" s="173" t="s">
        <v>142</v>
      </c>
      <c r="F93" s="176" t="s">
        <v>747</v>
      </c>
      <c r="I93" s="106"/>
      <c r="L93" s="33"/>
      <c r="M93" s="175"/>
      <c r="N93" s="63"/>
      <c r="O93" s="63"/>
      <c r="P93" s="63"/>
      <c r="Q93" s="63"/>
      <c r="R93" s="63"/>
      <c r="S93" s="63"/>
      <c r="T93" s="64"/>
      <c r="AT93" s="15" t="s">
        <v>142</v>
      </c>
      <c r="AU93" s="15" t="s">
        <v>84</v>
      </c>
    </row>
    <row r="94" s="11" customFormat="1">
      <c r="B94" s="177"/>
      <c r="D94" s="173" t="s">
        <v>144</v>
      </c>
      <c r="E94" s="178" t="s">
        <v>3</v>
      </c>
      <c r="F94" s="179" t="s">
        <v>1197</v>
      </c>
      <c r="H94" s="180">
        <v>79.650000000000006</v>
      </c>
      <c r="I94" s="181"/>
      <c r="L94" s="177"/>
      <c r="M94" s="182"/>
      <c r="N94" s="183"/>
      <c r="O94" s="183"/>
      <c r="P94" s="183"/>
      <c r="Q94" s="183"/>
      <c r="R94" s="183"/>
      <c r="S94" s="183"/>
      <c r="T94" s="184"/>
      <c r="AT94" s="178" t="s">
        <v>144</v>
      </c>
      <c r="AU94" s="178" t="s">
        <v>84</v>
      </c>
      <c r="AV94" s="11" t="s">
        <v>84</v>
      </c>
      <c r="AW94" s="11" t="s">
        <v>35</v>
      </c>
      <c r="AX94" s="11" t="s">
        <v>82</v>
      </c>
      <c r="AY94" s="178" t="s">
        <v>131</v>
      </c>
    </row>
    <row r="95" s="1" customFormat="1" ht="20.4" customHeight="1">
      <c r="B95" s="160"/>
      <c r="C95" s="161" t="s">
        <v>84</v>
      </c>
      <c r="D95" s="161" t="s">
        <v>133</v>
      </c>
      <c r="E95" s="162" t="s">
        <v>1198</v>
      </c>
      <c r="F95" s="163" t="s">
        <v>1199</v>
      </c>
      <c r="G95" s="164" t="s">
        <v>136</v>
      </c>
      <c r="H95" s="165">
        <v>66</v>
      </c>
      <c r="I95" s="166"/>
      <c r="J95" s="167">
        <f>ROUND(I95*H95,2)</f>
        <v>0</v>
      </c>
      <c r="K95" s="163" t="s">
        <v>137</v>
      </c>
      <c r="L95" s="33"/>
      <c r="M95" s="168" t="s">
        <v>3</v>
      </c>
      <c r="N95" s="169" t="s">
        <v>45</v>
      </c>
      <c r="O95" s="63"/>
      <c r="P95" s="170">
        <f>O95*H95</f>
        <v>0</v>
      </c>
      <c r="Q95" s="170">
        <v>0</v>
      </c>
      <c r="R95" s="170">
        <f>Q95*H95</f>
        <v>0</v>
      </c>
      <c r="S95" s="170">
        <v>0.26000000000000001</v>
      </c>
      <c r="T95" s="171">
        <f>S95*H95</f>
        <v>17.16</v>
      </c>
      <c r="AR95" s="15" t="s">
        <v>138</v>
      </c>
      <c r="AT95" s="15" t="s">
        <v>133</v>
      </c>
      <c r="AU95" s="15" t="s">
        <v>84</v>
      </c>
      <c r="AY95" s="15" t="s">
        <v>131</v>
      </c>
      <c r="BE95" s="172">
        <f>IF(N95="základní",J95,0)</f>
        <v>0</v>
      </c>
      <c r="BF95" s="172">
        <f>IF(N95="snížená",J95,0)</f>
        <v>0</v>
      </c>
      <c r="BG95" s="172">
        <f>IF(N95="zákl. přenesená",J95,0)</f>
        <v>0</v>
      </c>
      <c r="BH95" s="172">
        <f>IF(N95="sníž. přenesená",J95,0)</f>
        <v>0</v>
      </c>
      <c r="BI95" s="172">
        <f>IF(N95="nulová",J95,0)</f>
        <v>0</v>
      </c>
      <c r="BJ95" s="15" t="s">
        <v>82</v>
      </c>
      <c r="BK95" s="172">
        <f>ROUND(I95*H95,2)</f>
        <v>0</v>
      </c>
      <c r="BL95" s="15" t="s">
        <v>138</v>
      </c>
      <c r="BM95" s="15" t="s">
        <v>1200</v>
      </c>
    </row>
    <row r="96" s="1" customFormat="1">
      <c r="B96" s="33"/>
      <c r="D96" s="173" t="s">
        <v>140</v>
      </c>
      <c r="F96" s="174" t="s">
        <v>1201</v>
      </c>
      <c r="I96" s="106"/>
      <c r="L96" s="33"/>
      <c r="M96" s="175"/>
      <c r="N96" s="63"/>
      <c r="O96" s="63"/>
      <c r="P96" s="63"/>
      <c r="Q96" s="63"/>
      <c r="R96" s="63"/>
      <c r="S96" s="63"/>
      <c r="T96" s="64"/>
      <c r="AT96" s="15" t="s">
        <v>140</v>
      </c>
      <c r="AU96" s="15" t="s">
        <v>84</v>
      </c>
    </row>
    <row r="97" s="1" customFormat="1">
      <c r="B97" s="33"/>
      <c r="D97" s="173" t="s">
        <v>142</v>
      </c>
      <c r="F97" s="176" t="s">
        <v>1202</v>
      </c>
      <c r="I97" s="106"/>
      <c r="L97" s="33"/>
      <c r="M97" s="175"/>
      <c r="N97" s="63"/>
      <c r="O97" s="63"/>
      <c r="P97" s="63"/>
      <c r="Q97" s="63"/>
      <c r="R97" s="63"/>
      <c r="S97" s="63"/>
      <c r="T97" s="64"/>
      <c r="AT97" s="15" t="s">
        <v>142</v>
      </c>
      <c r="AU97" s="15" t="s">
        <v>84</v>
      </c>
    </row>
    <row r="98" s="11" customFormat="1">
      <c r="B98" s="177"/>
      <c r="D98" s="173" t="s">
        <v>144</v>
      </c>
      <c r="E98" s="178" t="s">
        <v>3</v>
      </c>
      <c r="F98" s="179" t="s">
        <v>1203</v>
      </c>
      <c r="H98" s="180">
        <v>66</v>
      </c>
      <c r="I98" s="181"/>
      <c r="L98" s="177"/>
      <c r="M98" s="182"/>
      <c r="N98" s="183"/>
      <c r="O98" s="183"/>
      <c r="P98" s="183"/>
      <c r="Q98" s="183"/>
      <c r="R98" s="183"/>
      <c r="S98" s="183"/>
      <c r="T98" s="184"/>
      <c r="AT98" s="178" t="s">
        <v>144</v>
      </c>
      <c r="AU98" s="178" t="s">
        <v>84</v>
      </c>
      <c r="AV98" s="11" t="s">
        <v>84</v>
      </c>
      <c r="AW98" s="11" t="s">
        <v>35</v>
      </c>
      <c r="AX98" s="11" t="s">
        <v>82</v>
      </c>
      <c r="AY98" s="178" t="s">
        <v>131</v>
      </c>
    </row>
    <row r="99" s="1" customFormat="1" ht="20.4" customHeight="1">
      <c r="B99" s="160"/>
      <c r="C99" s="161" t="s">
        <v>152</v>
      </c>
      <c r="D99" s="161" t="s">
        <v>133</v>
      </c>
      <c r="E99" s="162" t="s">
        <v>134</v>
      </c>
      <c r="F99" s="163" t="s">
        <v>135</v>
      </c>
      <c r="G99" s="164" t="s">
        <v>136</v>
      </c>
      <c r="H99" s="165">
        <v>126</v>
      </c>
      <c r="I99" s="166"/>
      <c r="J99" s="167">
        <f>ROUND(I99*H99,2)</f>
        <v>0</v>
      </c>
      <c r="K99" s="163" t="s">
        <v>137</v>
      </c>
      <c r="L99" s="33"/>
      <c r="M99" s="168" t="s">
        <v>3</v>
      </c>
      <c r="N99" s="169" t="s">
        <v>45</v>
      </c>
      <c r="O99" s="63"/>
      <c r="P99" s="170">
        <f>O99*H99</f>
        <v>0</v>
      </c>
      <c r="Q99" s="170">
        <v>0</v>
      </c>
      <c r="R99" s="170">
        <f>Q99*H99</f>
        <v>0</v>
      </c>
      <c r="S99" s="170">
        <v>0.41699999999999998</v>
      </c>
      <c r="T99" s="171">
        <f>S99*H99</f>
        <v>52.541999999999994</v>
      </c>
      <c r="AR99" s="15" t="s">
        <v>138</v>
      </c>
      <c r="AT99" s="15" t="s">
        <v>133</v>
      </c>
      <c r="AU99" s="15" t="s">
        <v>84</v>
      </c>
      <c r="AY99" s="15" t="s">
        <v>131</v>
      </c>
      <c r="BE99" s="172">
        <f>IF(N99="základní",J99,0)</f>
        <v>0</v>
      </c>
      <c r="BF99" s="172">
        <f>IF(N99="snížená",J99,0)</f>
        <v>0</v>
      </c>
      <c r="BG99" s="172">
        <f>IF(N99="zákl. přenesená",J99,0)</f>
        <v>0</v>
      </c>
      <c r="BH99" s="172">
        <f>IF(N99="sníž. přenesená",J99,0)</f>
        <v>0</v>
      </c>
      <c r="BI99" s="172">
        <f>IF(N99="nulová",J99,0)</f>
        <v>0</v>
      </c>
      <c r="BJ99" s="15" t="s">
        <v>82</v>
      </c>
      <c r="BK99" s="172">
        <f>ROUND(I99*H99,2)</f>
        <v>0</v>
      </c>
      <c r="BL99" s="15" t="s">
        <v>138</v>
      </c>
      <c r="BM99" s="15" t="s">
        <v>1204</v>
      </c>
    </row>
    <row r="100" s="1" customFormat="1">
      <c r="B100" s="33"/>
      <c r="D100" s="173" t="s">
        <v>140</v>
      </c>
      <c r="F100" s="174" t="s">
        <v>141</v>
      </c>
      <c r="I100" s="106"/>
      <c r="L100" s="33"/>
      <c r="M100" s="175"/>
      <c r="N100" s="63"/>
      <c r="O100" s="63"/>
      <c r="P100" s="63"/>
      <c r="Q100" s="63"/>
      <c r="R100" s="63"/>
      <c r="S100" s="63"/>
      <c r="T100" s="64"/>
      <c r="AT100" s="15" t="s">
        <v>140</v>
      </c>
      <c r="AU100" s="15" t="s">
        <v>84</v>
      </c>
    </row>
    <row r="101" s="1" customFormat="1">
      <c r="B101" s="33"/>
      <c r="D101" s="173" t="s">
        <v>142</v>
      </c>
      <c r="F101" s="176" t="s">
        <v>143</v>
      </c>
      <c r="I101" s="106"/>
      <c r="L101" s="33"/>
      <c r="M101" s="175"/>
      <c r="N101" s="63"/>
      <c r="O101" s="63"/>
      <c r="P101" s="63"/>
      <c r="Q101" s="63"/>
      <c r="R101" s="63"/>
      <c r="S101" s="63"/>
      <c r="T101" s="64"/>
      <c r="AT101" s="15" t="s">
        <v>142</v>
      </c>
      <c r="AU101" s="15" t="s">
        <v>84</v>
      </c>
    </row>
    <row r="102" s="11" customFormat="1">
      <c r="B102" s="177"/>
      <c r="D102" s="173" t="s">
        <v>144</v>
      </c>
      <c r="E102" s="178" t="s">
        <v>3</v>
      </c>
      <c r="F102" s="179" t="s">
        <v>1205</v>
      </c>
      <c r="H102" s="180">
        <v>126</v>
      </c>
      <c r="I102" s="181"/>
      <c r="L102" s="177"/>
      <c r="M102" s="182"/>
      <c r="N102" s="183"/>
      <c r="O102" s="183"/>
      <c r="P102" s="183"/>
      <c r="Q102" s="183"/>
      <c r="R102" s="183"/>
      <c r="S102" s="183"/>
      <c r="T102" s="184"/>
      <c r="AT102" s="178" t="s">
        <v>144</v>
      </c>
      <c r="AU102" s="178" t="s">
        <v>84</v>
      </c>
      <c r="AV102" s="11" t="s">
        <v>84</v>
      </c>
      <c r="AW102" s="11" t="s">
        <v>35</v>
      </c>
      <c r="AX102" s="11" t="s">
        <v>82</v>
      </c>
      <c r="AY102" s="178" t="s">
        <v>131</v>
      </c>
    </row>
    <row r="103" s="1" customFormat="1" ht="20.4" customHeight="1">
      <c r="B103" s="160"/>
      <c r="C103" s="161" t="s">
        <v>138</v>
      </c>
      <c r="D103" s="161" t="s">
        <v>133</v>
      </c>
      <c r="E103" s="162" t="s">
        <v>146</v>
      </c>
      <c r="F103" s="163" t="s">
        <v>147</v>
      </c>
      <c r="G103" s="164" t="s">
        <v>136</v>
      </c>
      <c r="H103" s="165">
        <v>243.21000000000001</v>
      </c>
      <c r="I103" s="166"/>
      <c r="J103" s="167">
        <f>ROUND(I103*H103,2)</f>
        <v>0</v>
      </c>
      <c r="K103" s="163" t="s">
        <v>137</v>
      </c>
      <c r="L103" s="33"/>
      <c r="M103" s="168" t="s">
        <v>3</v>
      </c>
      <c r="N103" s="169" t="s">
        <v>45</v>
      </c>
      <c r="O103" s="63"/>
      <c r="P103" s="170">
        <f>O103*H103</f>
        <v>0</v>
      </c>
      <c r="Q103" s="170">
        <v>0</v>
      </c>
      <c r="R103" s="170">
        <f>Q103*H103</f>
        <v>0</v>
      </c>
      <c r="S103" s="170">
        <v>0.28999999999999998</v>
      </c>
      <c r="T103" s="171">
        <f>S103*H103</f>
        <v>70.530900000000003</v>
      </c>
      <c r="AR103" s="15" t="s">
        <v>138</v>
      </c>
      <c r="AT103" s="15" t="s">
        <v>133</v>
      </c>
      <c r="AU103" s="15" t="s">
        <v>84</v>
      </c>
      <c r="AY103" s="15" t="s">
        <v>131</v>
      </c>
      <c r="BE103" s="172">
        <f>IF(N103="základní",J103,0)</f>
        <v>0</v>
      </c>
      <c r="BF103" s="172">
        <f>IF(N103="snížená",J103,0)</f>
        <v>0</v>
      </c>
      <c r="BG103" s="172">
        <f>IF(N103="zákl. přenesená",J103,0)</f>
        <v>0</v>
      </c>
      <c r="BH103" s="172">
        <f>IF(N103="sníž. přenesená",J103,0)</f>
        <v>0</v>
      </c>
      <c r="BI103" s="172">
        <f>IF(N103="nulová",J103,0)</f>
        <v>0</v>
      </c>
      <c r="BJ103" s="15" t="s">
        <v>82</v>
      </c>
      <c r="BK103" s="172">
        <f>ROUND(I103*H103,2)</f>
        <v>0</v>
      </c>
      <c r="BL103" s="15" t="s">
        <v>138</v>
      </c>
      <c r="BM103" s="15" t="s">
        <v>1206</v>
      </c>
    </row>
    <row r="104" s="1" customFormat="1">
      <c r="B104" s="33"/>
      <c r="D104" s="173" t="s">
        <v>140</v>
      </c>
      <c r="F104" s="174" t="s">
        <v>149</v>
      </c>
      <c r="I104" s="106"/>
      <c r="L104" s="33"/>
      <c r="M104" s="175"/>
      <c r="N104" s="63"/>
      <c r="O104" s="63"/>
      <c r="P104" s="63"/>
      <c r="Q104" s="63"/>
      <c r="R104" s="63"/>
      <c r="S104" s="63"/>
      <c r="T104" s="64"/>
      <c r="AT104" s="15" t="s">
        <v>140</v>
      </c>
      <c r="AU104" s="15" t="s">
        <v>84</v>
      </c>
    </row>
    <row r="105" s="1" customFormat="1">
      <c r="B105" s="33"/>
      <c r="D105" s="173" t="s">
        <v>142</v>
      </c>
      <c r="F105" s="176" t="s">
        <v>150</v>
      </c>
      <c r="I105" s="106"/>
      <c r="L105" s="33"/>
      <c r="M105" s="175"/>
      <c r="N105" s="63"/>
      <c r="O105" s="63"/>
      <c r="P105" s="63"/>
      <c r="Q105" s="63"/>
      <c r="R105" s="63"/>
      <c r="S105" s="63"/>
      <c r="T105" s="64"/>
      <c r="AT105" s="15" t="s">
        <v>142</v>
      </c>
      <c r="AU105" s="15" t="s">
        <v>84</v>
      </c>
    </row>
    <row r="106" s="11" customFormat="1">
      <c r="B106" s="177"/>
      <c r="D106" s="173" t="s">
        <v>144</v>
      </c>
      <c r="E106" s="178" t="s">
        <v>3</v>
      </c>
      <c r="F106" s="179" t="s">
        <v>1207</v>
      </c>
      <c r="H106" s="180">
        <v>243.21000000000001</v>
      </c>
      <c r="I106" s="181"/>
      <c r="L106" s="177"/>
      <c r="M106" s="182"/>
      <c r="N106" s="183"/>
      <c r="O106" s="183"/>
      <c r="P106" s="183"/>
      <c r="Q106" s="183"/>
      <c r="R106" s="183"/>
      <c r="S106" s="183"/>
      <c r="T106" s="184"/>
      <c r="AT106" s="178" t="s">
        <v>144</v>
      </c>
      <c r="AU106" s="178" t="s">
        <v>84</v>
      </c>
      <c r="AV106" s="11" t="s">
        <v>84</v>
      </c>
      <c r="AW106" s="11" t="s">
        <v>35</v>
      </c>
      <c r="AX106" s="11" t="s">
        <v>82</v>
      </c>
      <c r="AY106" s="178" t="s">
        <v>131</v>
      </c>
    </row>
    <row r="107" s="1" customFormat="1" ht="20.4" customHeight="1">
      <c r="B107" s="160"/>
      <c r="C107" s="161" t="s">
        <v>163</v>
      </c>
      <c r="D107" s="161" t="s">
        <v>133</v>
      </c>
      <c r="E107" s="162" t="s">
        <v>153</v>
      </c>
      <c r="F107" s="163" t="s">
        <v>154</v>
      </c>
      <c r="G107" s="164" t="s">
        <v>136</v>
      </c>
      <c r="H107" s="165">
        <v>253.22</v>
      </c>
      <c r="I107" s="166"/>
      <c r="J107" s="167">
        <f>ROUND(I107*H107,2)</f>
        <v>0</v>
      </c>
      <c r="K107" s="163" t="s">
        <v>137</v>
      </c>
      <c r="L107" s="33"/>
      <c r="M107" s="168" t="s">
        <v>3</v>
      </c>
      <c r="N107" s="169" t="s">
        <v>45</v>
      </c>
      <c r="O107" s="63"/>
      <c r="P107" s="170">
        <f>O107*H107</f>
        <v>0</v>
      </c>
      <c r="Q107" s="170">
        <v>0</v>
      </c>
      <c r="R107" s="170">
        <f>Q107*H107</f>
        <v>0</v>
      </c>
      <c r="S107" s="170">
        <v>0.44</v>
      </c>
      <c r="T107" s="171">
        <f>S107*H107</f>
        <v>111.4168</v>
      </c>
      <c r="AR107" s="15" t="s">
        <v>138</v>
      </c>
      <c r="AT107" s="15" t="s">
        <v>133</v>
      </c>
      <c r="AU107" s="15" t="s">
        <v>84</v>
      </c>
      <c r="AY107" s="15" t="s">
        <v>131</v>
      </c>
      <c r="BE107" s="172">
        <f>IF(N107="základní",J107,0)</f>
        <v>0</v>
      </c>
      <c r="BF107" s="172">
        <f>IF(N107="snížená",J107,0)</f>
        <v>0</v>
      </c>
      <c r="BG107" s="172">
        <f>IF(N107="zákl. přenesená",J107,0)</f>
        <v>0</v>
      </c>
      <c r="BH107" s="172">
        <f>IF(N107="sníž. přenesená",J107,0)</f>
        <v>0</v>
      </c>
      <c r="BI107" s="172">
        <f>IF(N107="nulová",J107,0)</f>
        <v>0</v>
      </c>
      <c r="BJ107" s="15" t="s">
        <v>82</v>
      </c>
      <c r="BK107" s="172">
        <f>ROUND(I107*H107,2)</f>
        <v>0</v>
      </c>
      <c r="BL107" s="15" t="s">
        <v>138</v>
      </c>
      <c r="BM107" s="15" t="s">
        <v>1208</v>
      </c>
    </row>
    <row r="108" s="1" customFormat="1">
      <c r="B108" s="33"/>
      <c r="D108" s="173" t="s">
        <v>140</v>
      </c>
      <c r="F108" s="174" t="s">
        <v>156</v>
      </c>
      <c r="I108" s="106"/>
      <c r="L108" s="33"/>
      <c r="M108" s="175"/>
      <c r="N108" s="63"/>
      <c r="O108" s="63"/>
      <c r="P108" s="63"/>
      <c r="Q108" s="63"/>
      <c r="R108" s="63"/>
      <c r="S108" s="63"/>
      <c r="T108" s="64"/>
      <c r="AT108" s="15" t="s">
        <v>140</v>
      </c>
      <c r="AU108" s="15" t="s">
        <v>84</v>
      </c>
    </row>
    <row r="109" s="1" customFormat="1">
      <c r="B109" s="33"/>
      <c r="D109" s="173" t="s">
        <v>142</v>
      </c>
      <c r="F109" s="176" t="s">
        <v>150</v>
      </c>
      <c r="I109" s="106"/>
      <c r="L109" s="33"/>
      <c r="M109" s="175"/>
      <c r="N109" s="63"/>
      <c r="O109" s="63"/>
      <c r="P109" s="63"/>
      <c r="Q109" s="63"/>
      <c r="R109" s="63"/>
      <c r="S109" s="63"/>
      <c r="T109" s="64"/>
      <c r="AT109" s="15" t="s">
        <v>142</v>
      </c>
      <c r="AU109" s="15" t="s">
        <v>84</v>
      </c>
    </row>
    <row r="110" s="11" customFormat="1">
      <c r="B110" s="177"/>
      <c r="D110" s="173" t="s">
        <v>144</v>
      </c>
      <c r="E110" s="178" t="s">
        <v>3</v>
      </c>
      <c r="F110" s="179" t="s">
        <v>1209</v>
      </c>
      <c r="H110" s="180">
        <v>253.22</v>
      </c>
      <c r="I110" s="181"/>
      <c r="L110" s="177"/>
      <c r="M110" s="182"/>
      <c r="N110" s="183"/>
      <c r="O110" s="183"/>
      <c r="P110" s="183"/>
      <c r="Q110" s="183"/>
      <c r="R110" s="183"/>
      <c r="S110" s="183"/>
      <c r="T110" s="184"/>
      <c r="AT110" s="178" t="s">
        <v>144</v>
      </c>
      <c r="AU110" s="178" t="s">
        <v>84</v>
      </c>
      <c r="AV110" s="11" t="s">
        <v>84</v>
      </c>
      <c r="AW110" s="11" t="s">
        <v>35</v>
      </c>
      <c r="AX110" s="11" t="s">
        <v>82</v>
      </c>
      <c r="AY110" s="178" t="s">
        <v>131</v>
      </c>
    </row>
    <row r="111" s="1" customFormat="1" ht="20.4" customHeight="1">
      <c r="B111" s="160"/>
      <c r="C111" s="161" t="s">
        <v>169</v>
      </c>
      <c r="D111" s="161" t="s">
        <v>133</v>
      </c>
      <c r="E111" s="162" t="s">
        <v>158</v>
      </c>
      <c r="F111" s="163" t="s">
        <v>159</v>
      </c>
      <c r="G111" s="164" t="s">
        <v>136</v>
      </c>
      <c r="H111" s="165">
        <v>371.91000000000002</v>
      </c>
      <c r="I111" s="166"/>
      <c r="J111" s="167">
        <f>ROUND(I111*H111,2)</f>
        <v>0</v>
      </c>
      <c r="K111" s="163" t="s">
        <v>137</v>
      </c>
      <c r="L111" s="33"/>
      <c r="M111" s="168" t="s">
        <v>3</v>
      </c>
      <c r="N111" s="169" t="s">
        <v>45</v>
      </c>
      <c r="O111" s="63"/>
      <c r="P111" s="170">
        <f>O111*H111</f>
        <v>0</v>
      </c>
      <c r="Q111" s="170">
        <v>0</v>
      </c>
      <c r="R111" s="170">
        <f>Q111*H111</f>
        <v>0</v>
      </c>
      <c r="S111" s="170">
        <v>0.098000000000000004</v>
      </c>
      <c r="T111" s="171">
        <f>S111*H111</f>
        <v>36.447180000000003</v>
      </c>
      <c r="AR111" s="15" t="s">
        <v>138</v>
      </c>
      <c r="AT111" s="15" t="s">
        <v>133</v>
      </c>
      <c r="AU111" s="15" t="s">
        <v>84</v>
      </c>
      <c r="AY111" s="15" t="s">
        <v>131</v>
      </c>
      <c r="BE111" s="172">
        <f>IF(N111="základní",J111,0)</f>
        <v>0</v>
      </c>
      <c r="BF111" s="172">
        <f>IF(N111="snížená",J111,0)</f>
        <v>0</v>
      </c>
      <c r="BG111" s="172">
        <f>IF(N111="zákl. přenesená",J111,0)</f>
        <v>0</v>
      </c>
      <c r="BH111" s="172">
        <f>IF(N111="sníž. přenesená",J111,0)</f>
        <v>0</v>
      </c>
      <c r="BI111" s="172">
        <f>IF(N111="nulová",J111,0)</f>
        <v>0</v>
      </c>
      <c r="BJ111" s="15" t="s">
        <v>82</v>
      </c>
      <c r="BK111" s="172">
        <f>ROUND(I111*H111,2)</f>
        <v>0</v>
      </c>
      <c r="BL111" s="15" t="s">
        <v>138</v>
      </c>
      <c r="BM111" s="15" t="s">
        <v>1210</v>
      </c>
    </row>
    <row r="112" s="1" customFormat="1">
      <c r="B112" s="33"/>
      <c r="D112" s="173" t="s">
        <v>140</v>
      </c>
      <c r="F112" s="174" t="s">
        <v>161</v>
      </c>
      <c r="I112" s="106"/>
      <c r="L112" s="33"/>
      <c r="M112" s="175"/>
      <c r="N112" s="63"/>
      <c r="O112" s="63"/>
      <c r="P112" s="63"/>
      <c r="Q112" s="63"/>
      <c r="R112" s="63"/>
      <c r="S112" s="63"/>
      <c r="T112" s="64"/>
      <c r="AT112" s="15" t="s">
        <v>140</v>
      </c>
      <c r="AU112" s="15" t="s">
        <v>84</v>
      </c>
    </row>
    <row r="113" s="1" customFormat="1">
      <c r="B113" s="33"/>
      <c r="D113" s="173" t="s">
        <v>142</v>
      </c>
      <c r="F113" s="176" t="s">
        <v>150</v>
      </c>
      <c r="I113" s="106"/>
      <c r="L113" s="33"/>
      <c r="M113" s="175"/>
      <c r="N113" s="63"/>
      <c r="O113" s="63"/>
      <c r="P113" s="63"/>
      <c r="Q113" s="63"/>
      <c r="R113" s="63"/>
      <c r="S113" s="63"/>
      <c r="T113" s="64"/>
      <c r="AT113" s="15" t="s">
        <v>142</v>
      </c>
      <c r="AU113" s="15" t="s">
        <v>84</v>
      </c>
    </row>
    <row r="114" s="11" customFormat="1">
      <c r="B114" s="177"/>
      <c r="D114" s="173" t="s">
        <v>144</v>
      </c>
      <c r="E114" s="178" t="s">
        <v>3</v>
      </c>
      <c r="F114" s="179" t="s">
        <v>1211</v>
      </c>
      <c r="H114" s="180">
        <v>371.91000000000002</v>
      </c>
      <c r="I114" s="181"/>
      <c r="L114" s="177"/>
      <c r="M114" s="182"/>
      <c r="N114" s="183"/>
      <c r="O114" s="183"/>
      <c r="P114" s="183"/>
      <c r="Q114" s="183"/>
      <c r="R114" s="183"/>
      <c r="S114" s="183"/>
      <c r="T114" s="184"/>
      <c r="AT114" s="178" t="s">
        <v>144</v>
      </c>
      <c r="AU114" s="178" t="s">
        <v>84</v>
      </c>
      <c r="AV114" s="11" t="s">
        <v>84</v>
      </c>
      <c r="AW114" s="11" t="s">
        <v>35</v>
      </c>
      <c r="AX114" s="11" t="s">
        <v>82</v>
      </c>
      <c r="AY114" s="178" t="s">
        <v>131</v>
      </c>
    </row>
    <row r="115" s="1" customFormat="1" ht="20.4" customHeight="1">
      <c r="B115" s="160"/>
      <c r="C115" s="161" t="s">
        <v>176</v>
      </c>
      <c r="D115" s="161" t="s">
        <v>133</v>
      </c>
      <c r="E115" s="162" t="s">
        <v>164</v>
      </c>
      <c r="F115" s="163" t="s">
        <v>165</v>
      </c>
      <c r="G115" s="164" t="s">
        <v>136</v>
      </c>
      <c r="H115" s="165">
        <v>265.64999999999998</v>
      </c>
      <c r="I115" s="166"/>
      <c r="J115" s="167">
        <f>ROUND(I115*H115,2)</f>
        <v>0</v>
      </c>
      <c r="K115" s="163" t="s">
        <v>137</v>
      </c>
      <c r="L115" s="33"/>
      <c r="M115" s="168" t="s">
        <v>3</v>
      </c>
      <c r="N115" s="169" t="s">
        <v>45</v>
      </c>
      <c r="O115" s="63"/>
      <c r="P115" s="170">
        <f>O115*H115</f>
        <v>0</v>
      </c>
      <c r="Q115" s="170">
        <v>0</v>
      </c>
      <c r="R115" s="170">
        <f>Q115*H115</f>
        <v>0</v>
      </c>
      <c r="S115" s="170">
        <v>0.22</v>
      </c>
      <c r="T115" s="171">
        <f>S115*H115</f>
        <v>58.442999999999998</v>
      </c>
      <c r="AR115" s="15" t="s">
        <v>138</v>
      </c>
      <c r="AT115" s="15" t="s">
        <v>133</v>
      </c>
      <c r="AU115" s="15" t="s">
        <v>84</v>
      </c>
      <c r="AY115" s="15" t="s">
        <v>131</v>
      </c>
      <c r="BE115" s="172">
        <f>IF(N115="základní",J115,0)</f>
        <v>0</v>
      </c>
      <c r="BF115" s="172">
        <f>IF(N115="snížená",J115,0)</f>
        <v>0</v>
      </c>
      <c r="BG115" s="172">
        <f>IF(N115="zákl. přenesená",J115,0)</f>
        <v>0</v>
      </c>
      <c r="BH115" s="172">
        <f>IF(N115="sníž. přenesená",J115,0)</f>
        <v>0</v>
      </c>
      <c r="BI115" s="172">
        <f>IF(N115="nulová",J115,0)</f>
        <v>0</v>
      </c>
      <c r="BJ115" s="15" t="s">
        <v>82</v>
      </c>
      <c r="BK115" s="172">
        <f>ROUND(I115*H115,2)</f>
        <v>0</v>
      </c>
      <c r="BL115" s="15" t="s">
        <v>138</v>
      </c>
      <c r="BM115" s="15" t="s">
        <v>1212</v>
      </c>
    </row>
    <row r="116" s="1" customFormat="1">
      <c r="B116" s="33"/>
      <c r="D116" s="173" t="s">
        <v>140</v>
      </c>
      <c r="F116" s="174" t="s">
        <v>167</v>
      </c>
      <c r="I116" s="106"/>
      <c r="L116" s="33"/>
      <c r="M116" s="175"/>
      <c r="N116" s="63"/>
      <c r="O116" s="63"/>
      <c r="P116" s="63"/>
      <c r="Q116" s="63"/>
      <c r="R116" s="63"/>
      <c r="S116" s="63"/>
      <c r="T116" s="64"/>
      <c r="AT116" s="15" t="s">
        <v>140</v>
      </c>
      <c r="AU116" s="15" t="s">
        <v>84</v>
      </c>
    </row>
    <row r="117" s="1" customFormat="1">
      <c r="B117" s="33"/>
      <c r="D117" s="173" t="s">
        <v>142</v>
      </c>
      <c r="F117" s="176" t="s">
        <v>150</v>
      </c>
      <c r="I117" s="106"/>
      <c r="L117" s="33"/>
      <c r="M117" s="175"/>
      <c r="N117" s="63"/>
      <c r="O117" s="63"/>
      <c r="P117" s="63"/>
      <c r="Q117" s="63"/>
      <c r="R117" s="63"/>
      <c r="S117" s="63"/>
      <c r="T117" s="64"/>
      <c r="AT117" s="15" t="s">
        <v>142</v>
      </c>
      <c r="AU117" s="15" t="s">
        <v>84</v>
      </c>
    </row>
    <row r="118" s="11" customFormat="1">
      <c r="B118" s="177"/>
      <c r="D118" s="173" t="s">
        <v>144</v>
      </c>
      <c r="E118" s="178" t="s">
        <v>3</v>
      </c>
      <c r="F118" s="179" t="s">
        <v>1213</v>
      </c>
      <c r="H118" s="180">
        <v>265.64999999999998</v>
      </c>
      <c r="I118" s="181"/>
      <c r="L118" s="177"/>
      <c r="M118" s="182"/>
      <c r="N118" s="183"/>
      <c r="O118" s="183"/>
      <c r="P118" s="183"/>
      <c r="Q118" s="183"/>
      <c r="R118" s="183"/>
      <c r="S118" s="183"/>
      <c r="T118" s="184"/>
      <c r="AT118" s="178" t="s">
        <v>144</v>
      </c>
      <c r="AU118" s="178" t="s">
        <v>84</v>
      </c>
      <c r="AV118" s="11" t="s">
        <v>84</v>
      </c>
      <c r="AW118" s="11" t="s">
        <v>35</v>
      </c>
      <c r="AX118" s="11" t="s">
        <v>82</v>
      </c>
      <c r="AY118" s="178" t="s">
        <v>131</v>
      </c>
    </row>
    <row r="119" s="1" customFormat="1" ht="20.4" customHeight="1">
      <c r="B119" s="160"/>
      <c r="C119" s="161" t="s">
        <v>183</v>
      </c>
      <c r="D119" s="161" t="s">
        <v>133</v>
      </c>
      <c r="E119" s="162" t="s">
        <v>1214</v>
      </c>
      <c r="F119" s="163" t="s">
        <v>1215</v>
      </c>
      <c r="G119" s="164" t="s">
        <v>186</v>
      </c>
      <c r="H119" s="165">
        <v>62</v>
      </c>
      <c r="I119" s="166"/>
      <c r="J119" s="167">
        <f>ROUND(I119*H119,2)</f>
        <v>0</v>
      </c>
      <c r="K119" s="163" t="s">
        <v>137</v>
      </c>
      <c r="L119" s="33"/>
      <c r="M119" s="168" t="s">
        <v>3</v>
      </c>
      <c r="N119" s="169" t="s">
        <v>45</v>
      </c>
      <c r="O119" s="63"/>
      <c r="P119" s="170">
        <f>O119*H119</f>
        <v>0</v>
      </c>
      <c r="Q119" s="170">
        <v>0</v>
      </c>
      <c r="R119" s="170">
        <f>Q119*H119</f>
        <v>0</v>
      </c>
      <c r="S119" s="170">
        <v>0.23000000000000001</v>
      </c>
      <c r="T119" s="171">
        <f>S119*H119</f>
        <v>14.26</v>
      </c>
      <c r="AR119" s="15" t="s">
        <v>138</v>
      </c>
      <c r="AT119" s="15" t="s">
        <v>133</v>
      </c>
      <c r="AU119" s="15" t="s">
        <v>84</v>
      </c>
      <c r="AY119" s="15" t="s">
        <v>131</v>
      </c>
      <c r="BE119" s="172">
        <f>IF(N119="základní",J119,0)</f>
        <v>0</v>
      </c>
      <c r="BF119" s="172">
        <f>IF(N119="snížená",J119,0)</f>
        <v>0</v>
      </c>
      <c r="BG119" s="172">
        <f>IF(N119="zákl. přenesená",J119,0)</f>
        <v>0</v>
      </c>
      <c r="BH119" s="172">
        <f>IF(N119="sníž. přenesená",J119,0)</f>
        <v>0</v>
      </c>
      <c r="BI119" s="172">
        <f>IF(N119="nulová",J119,0)</f>
        <v>0</v>
      </c>
      <c r="BJ119" s="15" t="s">
        <v>82</v>
      </c>
      <c r="BK119" s="172">
        <f>ROUND(I119*H119,2)</f>
        <v>0</v>
      </c>
      <c r="BL119" s="15" t="s">
        <v>138</v>
      </c>
      <c r="BM119" s="15" t="s">
        <v>1216</v>
      </c>
    </row>
    <row r="120" s="1" customFormat="1">
      <c r="B120" s="33"/>
      <c r="D120" s="173" t="s">
        <v>140</v>
      </c>
      <c r="F120" s="174" t="s">
        <v>1217</v>
      </c>
      <c r="I120" s="106"/>
      <c r="L120" s="33"/>
      <c r="M120" s="175"/>
      <c r="N120" s="63"/>
      <c r="O120" s="63"/>
      <c r="P120" s="63"/>
      <c r="Q120" s="63"/>
      <c r="R120" s="63"/>
      <c r="S120" s="63"/>
      <c r="T120" s="64"/>
      <c r="AT120" s="15" t="s">
        <v>140</v>
      </c>
      <c r="AU120" s="15" t="s">
        <v>84</v>
      </c>
    </row>
    <row r="121" s="1" customFormat="1">
      <c r="B121" s="33"/>
      <c r="D121" s="173" t="s">
        <v>142</v>
      </c>
      <c r="F121" s="176" t="s">
        <v>1218</v>
      </c>
      <c r="I121" s="106"/>
      <c r="L121" s="33"/>
      <c r="M121" s="175"/>
      <c r="N121" s="63"/>
      <c r="O121" s="63"/>
      <c r="P121" s="63"/>
      <c r="Q121" s="63"/>
      <c r="R121" s="63"/>
      <c r="S121" s="63"/>
      <c r="T121" s="64"/>
      <c r="AT121" s="15" t="s">
        <v>142</v>
      </c>
      <c r="AU121" s="15" t="s">
        <v>84</v>
      </c>
    </row>
    <row r="122" s="1" customFormat="1" ht="20.4" customHeight="1">
      <c r="B122" s="160"/>
      <c r="C122" s="161" t="s">
        <v>190</v>
      </c>
      <c r="D122" s="161" t="s">
        <v>133</v>
      </c>
      <c r="E122" s="162" t="s">
        <v>759</v>
      </c>
      <c r="F122" s="163" t="s">
        <v>760</v>
      </c>
      <c r="G122" s="164" t="s">
        <v>214</v>
      </c>
      <c r="H122" s="165">
        <v>19.913</v>
      </c>
      <c r="I122" s="166"/>
      <c r="J122" s="167">
        <f>ROUND(I122*H122,2)</f>
        <v>0</v>
      </c>
      <c r="K122" s="163" t="s">
        <v>137</v>
      </c>
      <c r="L122" s="33"/>
      <c r="M122" s="168" t="s">
        <v>3</v>
      </c>
      <c r="N122" s="169" t="s">
        <v>45</v>
      </c>
      <c r="O122" s="63"/>
      <c r="P122" s="170">
        <f>O122*H122</f>
        <v>0</v>
      </c>
      <c r="Q122" s="170">
        <v>0.40000000000000002</v>
      </c>
      <c r="R122" s="170">
        <f>Q122*H122</f>
        <v>7.9652000000000003</v>
      </c>
      <c r="S122" s="170">
        <v>0</v>
      </c>
      <c r="T122" s="171">
        <f>S122*H122</f>
        <v>0</v>
      </c>
      <c r="AR122" s="15" t="s">
        <v>138</v>
      </c>
      <c r="AT122" s="15" t="s">
        <v>133</v>
      </c>
      <c r="AU122" s="15" t="s">
        <v>84</v>
      </c>
      <c r="AY122" s="15" t="s">
        <v>131</v>
      </c>
      <c r="BE122" s="172">
        <f>IF(N122="základní",J122,0)</f>
        <v>0</v>
      </c>
      <c r="BF122" s="172">
        <f>IF(N122="snížená",J122,0)</f>
        <v>0</v>
      </c>
      <c r="BG122" s="172">
        <f>IF(N122="zákl. přenesená",J122,0)</f>
        <v>0</v>
      </c>
      <c r="BH122" s="172">
        <f>IF(N122="sníž. přenesená",J122,0)</f>
        <v>0</v>
      </c>
      <c r="BI122" s="172">
        <f>IF(N122="nulová",J122,0)</f>
        <v>0</v>
      </c>
      <c r="BJ122" s="15" t="s">
        <v>82</v>
      </c>
      <c r="BK122" s="172">
        <f>ROUND(I122*H122,2)</f>
        <v>0</v>
      </c>
      <c r="BL122" s="15" t="s">
        <v>138</v>
      </c>
      <c r="BM122" s="15" t="s">
        <v>1219</v>
      </c>
    </row>
    <row r="123" s="1" customFormat="1">
      <c r="B123" s="33"/>
      <c r="D123" s="173" t="s">
        <v>140</v>
      </c>
      <c r="F123" s="174" t="s">
        <v>762</v>
      </c>
      <c r="I123" s="106"/>
      <c r="L123" s="33"/>
      <c r="M123" s="175"/>
      <c r="N123" s="63"/>
      <c r="O123" s="63"/>
      <c r="P123" s="63"/>
      <c r="Q123" s="63"/>
      <c r="R123" s="63"/>
      <c r="S123" s="63"/>
      <c r="T123" s="64"/>
      <c r="AT123" s="15" t="s">
        <v>140</v>
      </c>
      <c r="AU123" s="15" t="s">
        <v>84</v>
      </c>
    </row>
    <row r="124" s="1" customFormat="1">
      <c r="B124" s="33"/>
      <c r="D124" s="173" t="s">
        <v>142</v>
      </c>
      <c r="F124" s="176" t="s">
        <v>763</v>
      </c>
      <c r="I124" s="106"/>
      <c r="L124" s="33"/>
      <c r="M124" s="175"/>
      <c r="N124" s="63"/>
      <c r="O124" s="63"/>
      <c r="P124" s="63"/>
      <c r="Q124" s="63"/>
      <c r="R124" s="63"/>
      <c r="S124" s="63"/>
      <c r="T124" s="64"/>
      <c r="AT124" s="15" t="s">
        <v>142</v>
      </c>
      <c r="AU124" s="15" t="s">
        <v>84</v>
      </c>
    </row>
    <row r="125" s="11" customFormat="1">
      <c r="B125" s="177"/>
      <c r="D125" s="173" t="s">
        <v>144</v>
      </c>
      <c r="E125" s="178" t="s">
        <v>3</v>
      </c>
      <c r="F125" s="179" t="s">
        <v>1220</v>
      </c>
      <c r="H125" s="180">
        <v>19.913</v>
      </c>
      <c r="I125" s="181"/>
      <c r="L125" s="177"/>
      <c r="M125" s="182"/>
      <c r="N125" s="183"/>
      <c r="O125" s="183"/>
      <c r="P125" s="183"/>
      <c r="Q125" s="183"/>
      <c r="R125" s="183"/>
      <c r="S125" s="183"/>
      <c r="T125" s="184"/>
      <c r="AT125" s="178" t="s">
        <v>144</v>
      </c>
      <c r="AU125" s="178" t="s">
        <v>84</v>
      </c>
      <c r="AV125" s="11" t="s">
        <v>84</v>
      </c>
      <c r="AW125" s="11" t="s">
        <v>35</v>
      </c>
      <c r="AX125" s="11" t="s">
        <v>82</v>
      </c>
      <c r="AY125" s="178" t="s">
        <v>131</v>
      </c>
    </row>
    <row r="126" s="1" customFormat="1" ht="20.4" customHeight="1">
      <c r="B126" s="160"/>
      <c r="C126" s="161" t="s">
        <v>195</v>
      </c>
      <c r="D126" s="161" t="s">
        <v>133</v>
      </c>
      <c r="E126" s="162" t="s">
        <v>765</v>
      </c>
      <c r="F126" s="163" t="s">
        <v>766</v>
      </c>
      <c r="G126" s="164" t="s">
        <v>214</v>
      </c>
      <c r="H126" s="165">
        <v>19.913</v>
      </c>
      <c r="I126" s="166"/>
      <c r="J126" s="167">
        <f>ROUND(I126*H126,2)</f>
        <v>0</v>
      </c>
      <c r="K126" s="163" t="s">
        <v>137</v>
      </c>
      <c r="L126" s="33"/>
      <c r="M126" s="168" t="s">
        <v>3</v>
      </c>
      <c r="N126" s="169" t="s">
        <v>45</v>
      </c>
      <c r="O126" s="63"/>
      <c r="P126" s="170">
        <f>O126*H126</f>
        <v>0</v>
      </c>
      <c r="Q126" s="170">
        <v>0</v>
      </c>
      <c r="R126" s="170">
        <f>Q126*H126</f>
        <v>0</v>
      </c>
      <c r="S126" s="170">
        <v>0</v>
      </c>
      <c r="T126" s="171">
        <f>S126*H126</f>
        <v>0</v>
      </c>
      <c r="AR126" s="15" t="s">
        <v>138</v>
      </c>
      <c r="AT126" s="15" t="s">
        <v>133</v>
      </c>
      <c r="AU126" s="15" t="s">
        <v>84</v>
      </c>
      <c r="AY126" s="15" t="s">
        <v>131</v>
      </c>
      <c r="BE126" s="172">
        <f>IF(N126="základní",J126,0)</f>
        <v>0</v>
      </c>
      <c r="BF126" s="172">
        <f>IF(N126="snížená",J126,0)</f>
        <v>0</v>
      </c>
      <c r="BG126" s="172">
        <f>IF(N126="zákl. přenesená",J126,0)</f>
        <v>0</v>
      </c>
      <c r="BH126" s="172">
        <f>IF(N126="sníž. přenesená",J126,0)</f>
        <v>0</v>
      </c>
      <c r="BI126" s="172">
        <f>IF(N126="nulová",J126,0)</f>
        <v>0</v>
      </c>
      <c r="BJ126" s="15" t="s">
        <v>82</v>
      </c>
      <c r="BK126" s="172">
        <f>ROUND(I126*H126,2)</f>
        <v>0</v>
      </c>
      <c r="BL126" s="15" t="s">
        <v>138</v>
      </c>
      <c r="BM126" s="15" t="s">
        <v>1221</v>
      </c>
    </row>
    <row r="127" s="1" customFormat="1">
      <c r="B127" s="33"/>
      <c r="D127" s="173" t="s">
        <v>140</v>
      </c>
      <c r="F127" s="174" t="s">
        <v>768</v>
      </c>
      <c r="I127" s="106"/>
      <c r="L127" s="33"/>
      <c r="M127" s="175"/>
      <c r="N127" s="63"/>
      <c r="O127" s="63"/>
      <c r="P127" s="63"/>
      <c r="Q127" s="63"/>
      <c r="R127" s="63"/>
      <c r="S127" s="63"/>
      <c r="T127" s="64"/>
      <c r="AT127" s="15" t="s">
        <v>140</v>
      </c>
      <c r="AU127" s="15" t="s">
        <v>84</v>
      </c>
    </row>
    <row r="128" s="1" customFormat="1">
      <c r="B128" s="33"/>
      <c r="D128" s="173" t="s">
        <v>142</v>
      </c>
      <c r="F128" s="176" t="s">
        <v>769</v>
      </c>
      <c r="I128" s="106"/>
      <c r="L128" s="33"/>
      <c r="M128" s="175"/>
      <c r="N128" s="63"/>
      <c r="O128" s="63"/>
      <c r="P128" s="63"/>
      <c r="Q128" s="63"/>
      <c r="R128" s="63"/>
      <c r="S128" s="63"/>
      <c r="T128" s="64"/>
      <c r="AT128" s="15" t="s">
        <v>142</v>
      </c>
      <c r="AU128" s="15" t="s">
        <v>84</v>
      </c>
    </row>
    <row r="129" s="11" customFormat="1">
      <c r="B129" s="177"/>
      <c r="D129" s="173" t="s">
        <v>144</v>
      </c>
      <c r="E129" s="178" t="s">
        <v>3</v>
      </c>
      <c r="F129" s="179" t="s">
        <v>1220</v>
      </c>
      <c r="H129" s="180">
        <v>19.913</v>
      </c>
      <c r="I129" s="181"/>
      <c r="L129" s="177"/>
      <c r="M129" s="182"/>
      <c r="N129" s="183"/>
      <c r="O129" s="183"/>
      <c r="P129" s="183"/>
      <c r="Q129" s="183"/>
      <c r="R129" s="183"/>
      <c r="S129" s="183"/>
      <c r="T129" s="184"/>
      <c r="AT129" s="178" t="s">
        <v>144</v>
      </c>
      <c r="AU129" s="178" t="s">
        <v>84</v>
      </c>
      <c r="AV129" s="11" t="s">
        <v>84</v>
      </c>
      <c r="AW129" s="11" t="s">
        <v>35</v>
      </c>
      <c r="AX129" s="11" t="s">
        <v>82</v>
      </c>
      <c r="AY129" s="178" t="s">
        <v>131</v>
      </c>
    </row>
    <row r="130" s="1" customFormat="1" ht="20.4" customHeight="1">
      <c r="B130" s="160"/>
      <c r="C130" s="161" t="s">
        <v>200</v>
      </c>
      <c r="D130" s="161" t="s">
        <v>133</v>
      </c>
      <c r="E130" s="162" t="s">
        <v>170</v>
      </c>
      <c r="F130" s="163" t="s">
        <v>171</v>
      </c>
      <c r="G130" s="164" t="s">
        <v>172</v>
      </c>
      <c r="H130" s="165">
        <v>120</v>
      </c>
      <c r="I130" s="166"/>
      <c r="J130" s="167">
        <f>ROUND(I130*H130,2)</f>
        <v>0</v>
      </c>
      <c r="K130" s="163" t="s">
        <v>137</v>
      </c>
      <c r="L130" s="33"/>
      <c r="M130" s="168" t="s">
        <v>3</v>
      </c>
      <c r="N130" s="169" t="s">
        <v>45</v>
      </c>
      <c r="O130" s="63"/>
      <c r="P130" s="170">
        <f>O130*H130</f>
        <v>0</v>
      </c>
      <c r="Q130" s="170">
        <v>0</v>
      </c>
      <c r="R130" s="170">
        <f>Q130*H130</f>
        <v>0</v>
      </c>
      <c r="S130" s="170">
        <v>0</v>
      </c>
      <c r="T130" s="171">
        <f>S130*H130</f>
        <v>0</v>
      </c>
      <c r="AR130" s="15" t="s">
        <v>138</v>
      </c>
      <c r="AT130" s="15" t="s">
        <v>133</v>
      </c>
      <c r="AU130" s="15" t="s">
        <v>84</v>
      </c>
      <c r="AY130" s="15" t="s">
        <v>131</v>
      </c>
      <c r="BE130" s="172">
        <f>IF(N130="základní",J130,0)</f>
        <v>0</v>
      </c>
      <c r="BF130" s="172">
        <f>IF(N130="snížená",J130,0)</f>
        <v>0</v>
      </c>
      <c r="BG130" s="172">
        <f>IF(N130="zákl. přenesená",J130,0)</f>
        <v>0</v>
      </c>
      <c r="BH130" s="172">
        <f>IF(N130="sníž. přenesená",J130,0)</f>
        <v>0</v>
      </c>
      <c r="BI130" s="172">
        <f>IF(N130="nulová",J130,0)</f>
        <v>0</v>
      </c>
      <c r="BJ130" s="15" t="s">
        <v>82</v>
      </c>
      <c r="BK130" s="172">
        <f>ROUND(I130*H130,2)</f>
        <v>0</v>
      </c>
      <c r="BL130" s="15" t="s">
        <v>138</v>
      </c>
      <c r="BM130" s="15" t="s">
        <v>1222</v>
      </c>
    </row>
    <row r="131" s="1" customFormat="1">
      <c r="B131" s="33"/>
      <c r="D131" s="173" t="s">
        <v>140</v>
      </c>
      <c r="F131" s="174" t="s">
        <v>174</v>
      </c>
      <c r="I131" s="106"/>
      <c r="L131" s="33"/>
      <c r="M131" s="175"/>
      <c r="N131" s="63"/>
      <c r="O131" s="63"/>
      <c r="P131" s="63"/>
      <c r="Q131" s="63"/>
      <c r="R131" s="63"/>
      <c r="S131" s="63"/>
      <c r="T131" s="64"/>
      <c r="AT131" s="15" t="s">
        <v>140</v>
      </c>
      <c r="AU131" s="15" t="s">
        <v>84</v>
      </c>
    </row>
    <row r="132" s="1" customFormat="1">
      <c r="B132" s="33"/>
      <c r="D132" s="173" t="s">
        <v>142</v>
      </c>
      <c r="F132" s="176" t="s">
        <v>175</v>
      </c>
      <c r="I132" s="106"/>
      <c r="L132" s="33"/>
      <c r="M132" s="175"/>
      <c r="N132" s="63"/>
      <c r="O132" s="63"/>
      <c r="P132" s="63"/>
      <c r="Q132" s="63"/>
      <c r="R132" s="63"/>
      <c r="S132" s="63"/>
      <c r="T132" s="64"/>
      <c r="AT132" s="15" t="s">
        <v>142</v>
      </c>
      <c r="AU132" s="15" t="s">
        <v>84</v>
      </c>
    </row>
    <row r="133" s="1" customFormat="1" ht="20.4" customHeight="1">
      <c r="B133" s="160"/>
      <c r="C133" s="161" t="s">
        <v>206</v>
      </c>
      <c r="D133" s="161" t="s">
        <v>133</v>
      </c>
      <c r="E133" s="162" t="s">
        <v>177</v>
      </c>
      <c r="F133" s="163" t="s">
        <v>178</v>
      </c>
      <c r="G133" s="164" t="s">
        <v>179</v>
      </c>
      <c r="H133" s="165">
        <v>15</v>
      </c>
      <c r="I133" s="166"/>
      <c r="J133" s="167">
        <f>ROUND(I133*H133,2)</f>
        <v>0</v>
      </c>
      <c r="K133" s="163" t="s">
        <v>137</v>
      </c>
      <c r="L133" s="33"/>
      <c r="M133" s="168" t="s">
        <v>3</v>
      </c>
      <c r="N133" s="169" t="s">
        <v>45</v>
      </c>
      <c r="O133" s="63"/>
      <c r="P133" s="170">
        <f>O133*H133</f>
        <v>0</v>
      </c>
      <c r="Q133" s="170">
        <v>0</v>
      </c>
      <c r="R133" s="170">
        <f>Q133*H133</f>
        <v>0</v>
      </c>
      <c r="S133" s="170">
        <v>0</v>
      </c>
      <c r="T133" s="171">
        <f>S133*H133</f>
        <v>0</v>
      </c>
      <c r="AR133" s="15" t="s">
        <v>138</v>
      </c>
      <c r="AT133" s="15" t="s">
        <v>133</v>
      </c>
      <c r="AU133" s="15" t="s">
        <v>84</v>
      </c>
      <c r="AY133" s="15" t="s">
        <v>131</v>
      </c>
      <c r="BE133" s="172">
        <f>IF(N133="základní",J133,0)</f>
        <v>0</v>
      </c>
      <c r="BF133" s="172">
        <f>IF(N133="snížená",J133,0)</f>
        <v>0</v>
      </c>
      <c r="BG133" s="172">
        <f>IF(N133="zákl. přenesená",J133,0)</f>
        <v>0</v>
      </c>
      <c r="BH133" s="172">
        <f>IF(N133="sníž. přenesená",J133,0)</f>
        <v>0</v>
      </c>
      <c r="BI133" s="172">
        <f>IF(N133="nulová",J133,0)</f>
        <v>0</v>
      </c>
      <c r="BJ133" s="15" t="s">
        <v>82</v>
      </c>
      <c r="BK133" s="172">
        <f>ROUND(I133*H133,2)</f>
        <v>0</v>
      </c>
      <c r="BL133" s="15" t="s">
        <v>138</v>
      </c>
      <c r="BM133" s="15" t="s">
        <v>1223</v>
      </c>
    </row>
    <row r="134" s="1" customFormat="1">
      <c r="B134" s="33"/>
      <c r="D134" s="173" t="s">
        <v>140</v>
      </c>
      <c r="F134" s="174" t="s">
        <v>181</v>
      </c>
      <c r="I134" s="106"/>
      <c r="L134" s="33"/>
      <c r="M134" s="175"/>
      <c r="N134" s="63"/>
      <c r="O134" s="63"/>
      <c r="P134" s="63"/>
      <c r="Q134" s="63"/>
      <c r="R134" s="63"/>
      <c r="S134" s="63"/>
      <c r="T134" s="64"/>
      <c r="AT134" s="15" t="s">
        <v>140</v>
      </c>
      <c r="AU134" s="15" t="s">
        <v>84</v>
      </c>
    </row>
    <row r="135" s="1" customFormat="1">
      <c r="B135" s="33"/>
      <c r="D135" s="173" t="s">
        <v>142</v>
      </c>
      <c r="F135" s="176" t="s">
        <v>182</v>
      </c>
      <c r="I135" s="106"/>
      <c r="L135" s="33"/>
      <c r="M135" s="175"/>
      <c r="N135" s="63"/>
      <c r="O135" s="63"/>
      <c r="P135" s="63"/>
      <c r="Q135" s="63"/>
      <c r="R135" s="63"/>
      <c r="S135" s="63"/>
      <c r="T135" s="64"/>
      <c r="AT135" s="15" t="s">
        <v>142</v>
      </c>
      <c r="AU135" s="15" t="s">
        <v>84</v>
      </c>
    </row>
    <row r="136" s="1" customFormat="1" ht="20.4" customHeight="1">
      <c r="B136" s="160"/>
      <c r="C136" s="161" t="s">
        <v>211</v>
      </c>
      <c r="D136" s="161" t="s">
        <v>133</v>
      </c>
      <c r="E136" s="162" t="s">
        <v>184</v>
      </c>
      <c r="F136" s="163" t="s">
        <v>185</v>
      </c>
      <c r="G136" s="164" t="s">
        <v>186</v>
      </c>
      <c r="H136" s="165">
        <v>40</v>
      </c>
      <c r="I136" s="166"/>
      <c r="J136" s="167">
        <f>ROUND(I136*H136,2)</f>
        <v>0</v>
      </c>
      <c r="K136" s="163" t="s">
        <v>137</v>
      </c>
      <c r="L136" s="33"/>
      <c r="M136" s="168" t="s">
        <v>3</v>
      </c>
      <c r="N136" s="169" t="s">
        <v>45</v>
      </c>
      <c r="O136" s="63"/>
      <c r="P136" s="170">
        <f>O136*H136</f>
        <v>0</v>
      </c>
      <c r="Q136" s="170">
        <v>0.0086800000000000002</v>
      </c>
      <c r="R136" s="170">
        <f>Q136*H136</f>
        <v>0.34720000000000001</v>
      </c>
      <c r="S136" s="170">
        <v>0</v>
      </c>
      <c r="T136" s="171">
        <f>S136*H136</f>
        <v>0</v>
      </c>
      <c r="AR136" s="15" t="s">
        <v>138</v>
      </c>
      <c r="AT136" s="15" t="s">
        <v>133</v>
      </c>
      <c r="AU136" s="15" t="s">
        <v>84</v>
      </c>
      <c r="AY136" s="15" t="s">
        <v>131</v>
      </c>
      <c r="BE136" s="172">
        <f>IF(N136="základní",J136,0)</f>
        <v>0</v>
      </c>
      <c r="BF136" s="172">
        <f>IF(N136="snížená",J136,0)</f>
        <v>0</v>
      </c>
      <c r="BG136" s="172">
        <f>IF(N136="zákl. přenesená",J136,0)</f>
        <v>0</v>
      </c>
      <c r="BH136" s="172">
        <f>IF(N136="sníž. přenesená",J136,0)</f>
        <v>0</v>
      </c>
      <c r="BI136" s="172">
        <f>IF(N136="nulová",J136,0)</f>
        <v>0</v>
      </c>
      <c r="BJ136" s="15" t="s">
        <v>82</v>
      </c>
      <c r="BK136" s="172">
        <f>ROUND(I136*H136,2)</f>
        <v>0</v>
      </c>
      <c r="BL136" s="15" t="s">
        <v>138</v>
      </c>
      <c r="BM136" s="15" t="s">
        <v>1224</v>
      </c>
    </row>
    <row r="137" s="1" customFormat="1">
      <c r="B137" s="33"/>
      <c r="D137" s="173" t="s">
        <v>140</v>
      </c>
      <c r="F137" s="174" t="s">
        <v>188</v>
      </c>
      <c r="I137" s="106"/>
      <c r="L137" s="33"/>
      <c r="M137" s="175"/>
      <c r="N137" s="63"/>
      <c r="O137" s="63"/>
      <c r="P137" s="63"/>
      <c r="Q137" s="63"/>
      <c r="R137" s="63"/>
      <c r="S137" s="63"/>
      <c r="T137" s="64"/>
      <c r="AT137" s="15" t="s">
        <v>140</v>
      </c>
      <c r="AU137" s="15" t="s">
        <v>84</v>
      </c>
    </row>
    <row r="138" s="1" customFormat="1">
      <c r="B138" s="33"/>
      <c r="D138" s="173" t="s">
        <v>142</v>
      </c>
      <c r="F138" s="176" t="s">
        <v>189</v>
      </c>
      <c r="I138" s="106"/>
      <c r="L138" s="33"/>
      <c r="M138" s="175"/>
      <c r="N138" s="63"/>
      <c r="O138" s="63"/>
      <c r="P138" s="63"/>
      <c r="Q138" s="63"/>
      <c r="R138" s="63"/>
      <c r="S138" s="63"/>
      <c r="T138" s="64"/>
      <c r="AT138" s="15" t="s">
        <v>142</v>
      </c>
      <c r="AU138" s="15" t="s">
        <v>84</v>
      </c>
    </row>
    <row r="139" s="1" customFormat="1" ht="20.4" customHeight="1">
      <c r="B139" s="160"/>
      <c r="C139" s="161" t="s">
        <v>220</v>
      </c>
      <c r="D139" s="161" t="s">
        <v>133</v>
      </c>
      <c r="E139" s="162" t="s">
        <v>191</v>
      </c>
      <c r="F139" s="163" t="s">
        <v>192</v>
      </c>
      <c r="G139" s="164" t="s">
        <v>186</v>
      </c>
      <c r="H139" s="165">
        <v>18</v>
      </c>
      <c r="I139" s="166"/>
      <c r="J139" s="167">
        <f>ROUND(I139*H139,2)</f>
        <v>0</v>
      </c>
      <c r="K139" s="163" t="s">
        <v>137</v>
      </c>
      <c r="L139" s="33"/>
      <c r="M139" s="168" t="s">
        <v>3</v>
      </c>
      <c r="N139" s="169" t="s">
        <v>45</v>
      </c>
      <c r="O139" s="63"/>
      <c r="P139" s="170">
        <f>O139*H139</f>
        <v>0</v>
      </c>
      <c r="Q139" s="170">
        <v>0.01068</v>
      </c>
      <c r="R139" s="170">
        <f>Q139*H139</f>
        <v>0.19223999999999999</v>
      </c>
      <c r="S139" s="170">
        <v>0</v>
      </c>
      <c r="T139" s="171">
        <f>S139*H139</f>
        <v>0</v>
      </c>
      <c r="AR139" s="15" t="s">
        <v>138</v>
      </c>
      <c r="AT139" s="15" t="s">
        <v>133</v>
      </c>
      <c r="AU139" s="15" t="s">
        <v>84</v>
      </c>
      <c r="AY139" s="15" t="s">
        <v>131</v>
      </c>
      <c r="BE139" s="172">
        <f>IF(N139="základní",J139,0)</f>
        <v>0</v>
      </c>
      <c r="BF139" s="172">
        <f>IF(N139="snížená",J139,0)</f>
        <v>0</v>
      </c>
      <c r="BG139" s="172">
        <f>IF(N139="zákl. přenesená",J139,0)</f>
        <v>0</v>
      </c>
      <c r="BH139" s="172">
        <f>IF(N139="sníž. přenesená",J139,0)</f>
        <v>0</v>
      </c>
      <c r="BI139" s="172">
        <f>IF(N139="nulová",J139,0)</f>
        <v>0</v>
      </c>
      <c r="BJ139" s="15" t="s">
        <v>82</v>
      </c>
      <c r="BK139" s="172">
        <f>ROUND(I139*H139,2)</f>
        <v>0</v>
      </c>
      <c r="BL139" s="15" t="s">
        <v>138</v>
      </c>
      <c r="BM139" s="15" t="s">
        <v>1225</v>
      </c>
    </row>
    <row r="140" s="1" customFormat="1">
      <c r="B140" s="33"/>
      <c r="D140" s="173" t="s">
        <v>140</v>
      </c>
      <c r="F140" s="174" t="s">
        <v>194</v>
      </c>
      <c r="I140" s="106"/>
      <c r="L140" s="33"/>
      <c r="M140" s="175"/>
      <c r="N140" s="63"/>
      <c r="O140" s="63"/>
      <c r="P140" s="63"/>
      <c r="Q140" s="63"/>
      <c r="R140" s="63"/>
      <c r="S140" s="63"/>
      <c r="T140" s="64"/>
      <c r="AT140" s="15" t="s">
        <v>140</v>
      </c>
      <c r="AU140" s="15" t="s">
        <v>84</v>
      </c>
    </row>
    <row r="141" s="1" customFormat="1">
      <c r="B141" s="33"/>
      <c r="D141" s="173" t="s">
        <v>142</v>
      </c>
      <c r="F141" s="176" t="s">
        <v>189</v>
      </c>
      <c r="I141" s="106"/>
      <c r="L141" s="33"/>
      <c r="M141" s="175"/>
      <c r="N141" s="63"/>
      <c r="O141" s="63"/>
      <c r="P141" s="63"/>
      <c r="Q141" s="63"/>
      <c r="R141" s="63"/>
      <c r="S141" s="63"/>
      <c r="T141" s="64"/>
      <c r="AT141" s="15" t="s">
        <v>142</v>
      </c>
      <c r="AU141" s="15" t="s">
        <v>84</v>
      </c>
    </row>
    <row r="142" s="1" customFormat="1" ht="20.4" customHeight="1">
      <c r="B142" s="160"/>
      <c r="C142" s="161" t="s">
        <v>9</v>
      </c>
      <c r="D142" s="161" t="s">
        <v>133</v>
      </c>
      <c r="E142" s="162" t="s">
        <v>196</v>
      </c>
      <c r="F142" s="163" t="s">
        <v>197</v>
      </c>
      <c r="G142" s="164" t="s">
        <v>186</v>
      </c>
      <c r="H142" s="165">
        <v>40</v>
      </c>
      <c r="I142" s="166"/>
      <c r="J142" s="167">
        <f>ROUND(I142*H142,2)</f>
        <v>0</v>
      </c>
      <c r="K142" s="163" t="s">
        <v>137</v>
      </c>
      <c r="L142" s="33"/>
      <c r="M142" s="168" t="s">
        <v>3</v>
      </c>
      <c r="N142" s="169" t="s">
        <v>45</v>
      </c>
      <c r="O142" s="63"/>
      <c r="P142" s="170">
        <f>O142*H142</f>
        <v>0</v>
      </c>
      <c r="Q142" s="170">
        <v>0.036900000000000002</v>
      </c>
      <c r="R142" s="170">
        <f>Q142*H142</f>
        <v>1.476</v>
      </c>
      <c r="S142" s="170">
        <v>0</v>
      </c>
      <c r="T142" s="171">
        <f>S142*H142</f>
        <v>0</v>
      </c>
      <c r="AR142" s="15" t="s">
        <v>138</v>
      </c>
      <c r="AT142" s="15" t="s">
        <v>133</v>
      </c>
      <c r="AU142" s="15" t="s">
        <v>84</v>
      </c>
      <c r="AY142" s="15" t="s">
        <v>131</v>
      </c>
      <c r="BE142" s="172">
        <f>IF(N142="základní",J142,0)</f>
        <v>0</v>
      </c>
      <c r="BF142" s="172">
        <f>IF(N142="snížená",J142,0)</f>
        <v>0</v>
      </c>
      <c r="BG142" s="172">
        <f>IF(N142="zákl. přenesená",J142,0)</f>
        <v>0</v>
      </c>
      <c r="BH142" s="172">
        <f>IF(N142="sníž. přenesená",J142,0)</f>
        <v>0</v>
      </c>
      <c r="BI142" s="172">
        <f>IF(N142="nulová",J142,0)</f>
        <v>0</v>
      </c>
      <c r="BJ142" s="15" t="s">
        <v>82</v>
      </c>
      <c r="BK142" s="172">
        <f>ROUND(I142*H142,2)</f>
        <v>0</v>
      </c>
      <c r="BL142" s="15" t="s">
        <v>138</v>
      </c>
      <c r="BM142" s="15" t="s">
        <v>1226</v>
      </c>
    </row>
    <row r="143" s="1" customFormat="1">
      <c r="B143" s="33"/>
      <c r="D143" s="173" t="s">
        <v>140</v>
      </c>
      <c r="F143" s="174" t="s">
        <v>199</v>
      </c>
      <c r="I143" s="106"/>
      <c r="L143" s="33"/>
      <c r="M143" s="175"/>
      <c r="N143" s="63"/>
      <c r="O143" s="63"/>
      <c r="P143" s="63"/>
      <c r="Q143" s="63"/>
      <c r="R143" s="63"/>
      <c r="S143" s="63"/>
      <c r="T143" s="64"/>
      <c r="AT143" s="15" t="s">
        <v>140</v>
      </c>
      <c r="AU143" s="15" t="s">
        <v>84</v>
      </c>
    </row>
    <row r="144" s="1" customFormat="1">
      <c r="B144" s="33"/>
      <c r="D144" s="173" t="s">
        <v>142</v>
      </c>
      <c r="F144" s="176" t="s">
        <v>189</v>
      </c>
      <c r="I144" s="106"/>
      <c r="L144" s="33"/>
      <c r="M144" s="175"/>
      <c r="N144" s="63"/>
      <c r="O144" s="63"/>
      <c r="P144" s="63"/>
      <c r="Q144" s="63"/>
      <c r="R144" s="63"/>
      <c r="S144" s="63"/>
      <c r="T144" s="64"/>
      <c r="AT144" s="15" t="s">
        <v>142</v>
      </c>
      <c r="AU144" s="15" t="s">
        <v>84</v>
      </c>
    </row>
    <row r="145" s="1" customFormat="1" ht="20.4" customHeight="1">
      <c r="B145" s="160"/>
      <c r="C145" s="161" t="s">
        <v>231</v>
      </c>
      <c r="D145" s="161" t="s">
        <v>133</v>
      </c>
      <c r="E145" s="162" t="s">
        <v>1227</v>
      </c>
      <c r="F145" s="163" t="s">
        <v>1228</v>
      </c>
      <c r="G145" s="164" t="s">
        <v>365</v>
      </c>
      <c r="H145" s="165">
        <v>31</v>
      </c>
      <c r="I145" s="166"/>
      <c r="J145" s="167">
        <f>ROUND(I145*H145,2)</f>
        <v>0</v>
      </c>
      <c r="K145" s="163" t="s">
        <v>137</v>
      </c>
      <c r="L145" s="33"/>
      <c r="M145" s="168" t="s">
        <v>3</v>
      </c>
      <c r="N145" s="169" t="s">
        <v>45</v>
      </c>
      <c r="O145" s="63"/>
      <c r="P145" s="170">
        <f>O145*H145</f>
        <v>0</v>
      </c>
      <c r="Q145" s="170">
        <v>0.00064999999999999997</v>
      </c>
      <c r="R145" s="170">
        <f>Q145*H145</f>
        <v>0.020149999999999998</v>
      </c>
      <c r="S145" s="170">
        <v>0</v>
      </c>
      <c r="T145" s="171">
        <f>S145*H145</f>
        <v>0</v>
      </c>
      <c r="AR145" s="15" t="s">
        <v>138</v>
      </c>
      <c r="AT145" s="15" t="s">
        <v>133</v>
      </c>
      <c r="AU145" s="15" t="s">
        <v>84</v>
      </c>
      <c r="AY145" s="15" t="s">
        <v>131</v>
      </c>
      <c r="BE145" s="172">
        <f>IF(N145="základní",J145,0)</f>
        <v>0</v>
      </c>
      <c r="BF145" s="172">
        <f>IF(N145="snížená",J145,0)</f>
        <v>0</v>
      </c>
      <c r="BG145" s="172">
        <f>IF(N145="zákl. přenesená",J145,0)</f>
        <v>0</v>
      </c>
      <c r="BH145" s="172">
        <f>IF(N145="sníž. přenesená",J145,0)</f>
        <v>0</v>
      </c>
      <c r="BI145" s="172">
        <f>IF(N145="nulová",J145,0)</f>
        <v>0</v>
      </c>
      <c r="BJ145" s="15" t="s">
        <v>82</v>
      </c>
      <c r="BK145" s="172">
        <f>ROUND(I145*H145,2)</f>
        <v>0</v>
      </c>
      <c r="BL145" s="15" t="s">
        <v>138</v>
      </c>
      <c r="BM145" s="15" t="s">
        <v>1229</v>
      </c>
    </row>
    <row r="146" s="1" customFormat="1">
      <c r="B146" s="33"/>
      <c r="D146" s="173" t="s">
        <v>140</v>
      </c>
      <c r="F146" s="174" t="s">
        <v>1230</v>
      </c>
      <c r="I146" s="106"/>
      <c r="L146" s="33"/>
      <c r="M146" s="175"/>
      <c r="N146" s="63"/>
      <c r="O146" s="63"/>
      <c r="P146" s="63"/>
      <c r="Q146" s="63"/>
      <c r="R146" s="63"/>
      <c r="S146" s="63"/>
      <c r="T146" s="64"/>
      <c r="AT146" s="15" t="s">
        <v>140</v>
      </c>
      <c r="AU146" s="15" t="s">
        <v>84</v>
      </c>
    </row>
    <row r="147" s="1" customFormat="1">
      <c r="B147" s="33"/>
      <c r="D147" s="173" t="s">
        <v>142</v>
      </c>
      <c r="F147" s="176" t="s">
        <v>205</v>
      </c>
      <c r="I147" s="106"/>
      <c r="L147" s="33"/>
      <c r="M147" s="175"/>
      <c r="N147" s="63"/>
      <c r="O147" s="63"/>
      <c r="P147" s="63"/>
      <c r="Q147" s="63"/>
      <c r="R147" s="63"/>
      <c r="S147" s="63"/>
      <c r="T147" s="64"/>
      <c r="AT147" s="15" t="s">
        <v>142</v>
      </c>
      <c r="AU147" s="15" t="s">
        <v>84</v>
      </c>
    </row>
    <row r="148" s="1" customFormat="1" ht="20.4" customHeight="1">
      <c r="B148" s="160"/>
      <c r="C148" s="161" t="s">
        <v>237</v>
      </c>
      <c r="D148" s="161" t="s">
        <v>133</v>
      </c>
      <c r="E148" s="162" t="s">
        <v>1231</v>
      </c>
      <c r="F148" s="163" t="s">
        <v>1232</v>
      </c>
      <c r="G148" s="164" t="s">
        <v>365</v>
      </c>
      <c r="H148" s="165">
        <v>31</v>
      </c>
      <c r="I148" s="166"/>
      <c r="J148" s="167">
        <f>ROUND(I148*H148,2)</f>
        <v>0</v>
      </c>
      <c r="K148" s="163" t="s">
        <v>137</v>
      </c>
      <c r="L148" s="33"/>
      <c r="M148" s="168" t="s">
        <v>3</v>
      </c>
      <c r="N148" s="169" t="s">
        <v>45</v>
      </c>
      <c r="O148" s="63"/>
      <c r="P148" s="170">
        <f>O148*H148</f>
        <v>0</v>
      </c>
      <c r="Q148" s="170">
        <v>0</v>
      </c>
      <c r="R148" s="170">
        <f>Q148*H148</f>
        <v>0</v>
      </c>
      <c r="S148" s="170">
        <v>0</v>
      </c>
      <c r="T148" s="171">
        <f>S148*H148</f>
        <v>0</v>
      </c>
      <c r="AR148" s="15" t="s">
        <v>138</v>
      </c>
      <c r="AT148" s="15" t="s">
        <v>133</v>
      </c>
      <c r="AU148" s="15" t="s">
        <v>84</v>
      </c>
      <c r="AY148" s="15" t="s">
        <v>131</v>
      </c>
      <c r="BE148" s="172">
        <f>IF(N148="základní",J148,0)</f>
        <v>0</v>
      </c>
      <c r="BF148" s="172">
        <f>IF(N148="snížená",J148,0)</f>
        <v>0</v>
      </c>
      <c r="BG148" s="172">
        <f>IF(N148="zákl. přenesená",J148,0)</f>
        <v>0</v>
      </c>
      <c r="BH148" s="172">
        <f>IF(N148="sníž. přenesená",J148,0)</f>
        <v>0</v>
      </c>
      <c r="BI148" s="172">
        <f>IF(N148="nulová",J148,0)</f>
        <v>0</v>
      </c>
      <c r="BJ148" s="15" t="s">
        <v>82</v>
      </c>
      <c r="BK148" s="172">
        <f>ROUND(I148*H148,2)</f>
        <v>0</v>
      </c>
      <c r="BL148" s="15" t="s">
        <v>138</v>
      </c>
      <c r="BM148" s="15" t="s">
        <v>1233</v>
      </c>
    </row>
    <row r="149" s="1" customFormat="1">
      <c r="B149" s="33"/>
      <c r="D149" s="173" t="s">
        <v>140</v>
      </c>
      <c r="F149" s="174" t="s">
        <v>1234</v>
      </c>
      <c r="I149" s="106"/>
      <c r="L149" s="33"/>
      <c r="M149" s="175"/>
      <c r="N149" s="63"/>
      <c r="O149" s="63"/>
      <c r="P149" s="63"/>
      <c r="Q149" s="63"/>
      <c r="R149" s="63"/>
      <c r="S149" s="63"/>
      <c r="T149" s="64"/>
      <c r="AT149" s="15" t="s">
        <v>140</v>
      </c>
      <c r="AU149" s="15" t="s">
        <v>84</v>
      </c>
    </row>
    <row r="150" s="1" customFormat="1">
      <c r="B150" s="33"/>
      <c r="D150" s="173" t="s">
        <v>142</v>
      </c>
      <c r="F150" s="176" t="s">
        <v>205</v>
      </c>
      <c r="I150" s="106"/>
      <c r="L150" s="33"/>
      <c r="M150" s="175"/>
      <c r="N150" s="63"/>
      <c r="O150" s="63"/>
      <c r="P150" s="63"/>
      <c r="Q150" s="63"/>
      <c r="R150" s="63"/>
      <c r="S150" s="63"/>
      <c r="T150" s="64"/>
      <c r="AT150" s="15" t="s">
        <v>142</v>
      </c>
      <c r="AU150" s="15" t="s">
        <v>84</v>
      </c>
    </row>
    <row r="151" s="1" customFormat="1" ht="20.4" customHeight="1">
      <c r="B151" s="160"/>
      <c r="C151" s="161" t="s">
        <v>243</v>
      </c>
      <c r="D151" s="161" t="s">
        <v>133</v>
      </c>
      <c r="E151" s="162" t="s">
        <v>201</v>
      </c>
      <c r="F151" s="163" t="s">
        <v>202</v>
      </c>
      <c r="G151" s="164" t="s">
        <v>186</v>
      </c>
      <c r="H151" s="165">
        <v>628</v>
      </c>
      <c r="I151" s="166"/>
      <c r="J151" s="167">
        <f>ROUND(I151*H151,2)</f>
        <v>0</v>
      </c>
      <c r="K151" s="163" t="s">
        <v>137</v>
      </c>
      <c r="L151" s="33"/>
      <c r="M151" s="168" t="s">
        <v>3</v>
      </c>
      <c r="N151" s="169" t="s">
        <v>45</v>
      </c>
      <c r="O151" s="63"/>
      <c r="P151" s="170">
        <f>O151*H151</f>
        <v>0</v>
      </c>
      <c r="Q151" s="170">
        <v>0.00013999999999999999</v>
      </c>
      <c r="R151" s="170">
        <f>Q151*H151</f>
        <v>0.087919999999999998</v>
      </c>
      <c r="S151" s="170">
        <v>0</v>
      </c>
      <c r="T151" s="171">
        <f>S151*H151</f>
        <v>0</v>
      </c>
      <c r="AR151" s="15" t="s">
        <v>138</v>
      </c>
      <c r="AT151" s="15" t="s">
        <v>133</v>
      </c>
      <c r="AU151" s="15" t="s">
        <v>84</v>
      </c>
      <c r="AY151" s="15" t="s">
        <v>131</v>
      </c>
      <c r="BE151" s="172">
        <f>IF(N151="základní",J151,0)</f>
        <v>0</v>
      </c>
      <c r="BF151" s="172">
        <f>IF(N151="snížená",J151,0)</f>
        <v>0</v>
      </c>
      <c r="BG151" s="172">
        <f>IF(N151="zákl. přenesená",J151,0)</f>
        <v>0</v>
      </c>
      <c r="BH151" s="172">
        <f>IF(N151="sníž. přenesená",J151,0)</f>
        <v>0</v>
      </c>
      <c r="BI151" s="172">
        <f>IF(N151="nulová",J151,0)</f>
        <v>0</v>
      </c>
      <c r="BJ151" s="15" t="s">
        <v>82</v>
      </c>
      <c r="BK151" s="172">
        <f>ROUND(I151*H151,2)</f>
        <v>0</v>
      </c>
      <c r="BL151" s="15" t="s">
        <v>138</v>
      </c>
      <c r="BM151" s="15" t="s">
        <v>1235</v>
      </c>
    </row>
    <row r="152" s="1" customFormat="1">
      <c r="B152" s="33"/>
      <c r="D152" s="173" t="s">
        <v>140</v>
      </c>
      <c r="F152" s="174" t="s">
        <v>204</v>
      </c>
      <c r="I152" s="106"/>
      <c r="L152" s="33"/>
      <c r="M152" s="175"/>
      <c r="N152" s="63"/>
      <c r="O152" s="63"/>
      <c r="P152" s="63"/>
      <c r="Q152" s="63"/>
      <c r="R152" s="63"/>
      <c r="S152" s="63"/>
      <c r="T152" s="64"/>
      <c r="AT152" s="15" t="s">
        <v>140</v>
      </c>
      <c r="AU152" s="15" t="s">
        <v>84</v>
      </c>
    </row>
    <row r="153" s="1" customFormat="1">
      <c r="B153" s="33"/>
      <c r="D153" s="173" t="s">
        <v>142</v>
      </c>
      <c r="F153" s="176" t="s">
        <v>205</v>
      </c>
      <c r="I153" s="106"/>
      <c r="L153" s="33"/>
      <c r="M153" s="175"/>
      <c r="N153" s="63"/>
      <c r="O153" s="63"/>
      <c r="P153" s="63"/>
      <c r="Q153" s="63"/>
      <c r="R153" s="63"/>
      <c r="S153" s="63"/>
      <c r="T153" s="64"/>
      <c r="AT153" s="15" t="s">
        <v>142</v>
      </c>
      <c r="AU153" s="15" t="s">
        <v>84</v>
      </c>
    </row>
    <row r="154" s="1" customFormat="1" ht="20.4" customHeight="1">
      <c r="B154" s="160"/>
      <c r="C154" s="161" t="s">
        <v>249</v>
      </c>
      <c r="D154" s="161" t="s">
        <v>133</v>
      </c>
      <c r="E154" s="162" t="s">
        <v>207</v>
      </c>
      <c r="F154" s="163" t="s">
        <v>208</v>
      </c>
      <c r="G154" s="164" t="s">
        <v>186</v>
      </c>
      <c r="H154" s="165">
        <v>628</v>
      </c>
      <c r="I154" s="166"/>
      <c r="J154" s="167">
        <f>ROUND(I154*H154,2)</f>
        <v>0</v>
      </c>
      <c r="K154" s="163" t="s">
        <v>137</v>
      </c>
      <c r="L154" s="33"/>
      <c r="M154" s="168" t="s">
        <v>3</v>
      </c>
      <c r="N154" s="169" t="s">
        <v>45</v>
      </c>
      <c r="O154" s="63"/>
      <c r="P154" s="170">
        <f>O154*H154</f>
        <v>0</v>
      </c>
      <c r="Q154" s="170">
        <v>0</v>
      </c>
      <c r="R154" s="170">
        <f>Q154*H154</f>
        <v>0</v>
      </c>
      <c r="S154" s="170">
        <v>0</v>
      </c>
      <c r="T154" s="171">
        <f>S154*H154</f>
        <v>0</v>
      </c>
      <c r="AR154" s="15" t="s">
        <v>138</v>
      </c>
      <c r="AT154" s="15" t="s">
        <v>133</v>
      </c>
      <c r="AU154" s="15" t="s">
        <v>84</v>
      </c>
      <c r="AY154" s="15" t="s">
        <v>131</v>
      </c>
      <c r="BE154" s="172">
        <f>IF(N154="základní",J154,0)</f>
        <v>0</v>
      </c>
      <c r="BF154" s="172">
        <f>IF(N154="snížená",J154,0)</f>
        <v>0</v>
      </c>
      <c r="BG154" s="172">
        <f>IF(N154="zákl. přenesená",J154,0)</f>
        <v>0</v>
      </c>
      <c r="BH154" s="172">
        <f>IF(N154="sníž. přenesená",J154,0)</f>
        <v>0</v>
      </c>
      <c r="BI154" s="172">
        <f>IF(N154="nulová",J154,0)</f>
        <v>0</v>
      </c>
      <c r="BJ154" s="15" t="s">
        <v>82</v>
      </c>
      <c r="BK154" s="172">
        <f>ROUND(I154*H154,2)</f>
        <v>0</v>
      </c>
      <c r="BL154" s="15" t="s">
        <v>138</v>
      </c>
      <c r="BM154" s="15" t="s">
        <v>1236</v>
      </c>
    </row>
    <row r="155" s="1" customFormat="1">
      <c r="B155" s="33"/>
      <c r="D155" s="173" t="s">
        <v>140</v>
      </c>
      <c r="F155" s="174" t="s">
        <v>210</v>
      </c>
      <c r="I155" s="106"/>
      <c r="L155" s="33"/>
      <c r="M155" s="175"/>
      <c r="N155" s="63"/>
      <c r="O155" s="63"/>
      <c r="P155" s="63"/>
      <c r="Q155" s="63"/>
      <c r="R155" s="63"/>
      <c r="S155" s="63"/>
      <c r="T155" s="64"/>
      <c r="AT155" s="15" t="s">
        <v>140</v>
      </c>
      <c r="AU155" s="15" t="s">
        <v>84</v>
      </c>
    </row>
    <row r="156" s="1" customFormat="1">
      <c r="B156" s="33"/>
      <c r="D156" s="173" t="s">
        <v>142</v>
      </c>
      <c r="F156" s="176" t="s">
        <v>205</v>
      </c>
      <c r="I156" s="106"/>
      <c r="L156" s="33"/>
      <c r="M156" s="175"/>
      <c r="N156" s="63"/>
      <c r="O156" s="63"/>
      <c r="P156" s="63"/>
      <c r="Q156" s="63"/>
      <c r="R156" s="63"/>
      <c r="S156" s="63"/>
      <c r="T156" s="64"/>
      <c r="AT156" s="15" t="s">
        <v>142</v>
      </c>
      <c r="AU156" s="15" t="s">
        <v>84</v>
      </c>
    </row>
    <row r="157" s="1" customFormat="1" ht="20.4" customHeight="1">
      <c r="B157" s="160"/>
      <c r="C157" s="161" t="s">
        <v>255</v>
      </c>
      <c r="D157" s="161" t="s">
        <v>133</v>
      </c>
      <c r="E157" s="162" t="s">
        <v>1237</v>
      </c>
      <c r="F157" s="163" t="s">
        <v>1238</v>
      </c>
      <c r="G157" s="164" t="s">
        <v>214</v>
      </c>
      <c r="H157" s="165">
        <v>6.5999999999999996</v>
      </c>
      <c r="I157" s="166"/>
      <c r="J157" s="167">
        <f>ROUND(I157*H157,2)</f>
        <v>0</v>
      </c>
      <c r="K157" s="163" t="s">
        <v>137</v>
      </c>
      <c r="L157" s="33"/>
      <c r="M157" s="168" t="s">
        <v>3</v>
      </c>
      <c r="N157" s="169" t="s">
        <v>45</v>
      </c>
      <c r="O157" s="63"/>
      <c r="P157" s="170">
        <f>O157*H157</f>
        <v>0</v>
      </c>
      <c r="Q157" s="170">
        <v>0</v>
      </c>
      <c r="R157" s="170">
        <f>Q157*H157</f>
        <v>0</v>
      </c>
      <c r="S157" s="170">
        <v>0</v>
      </c>
      <c r="T157" s="171">
        <f>S157*H157</f>
        <v>0</v>
      </c>
      <c r="AR157" s="15" t="s">
        <v>138</v>
      </c>
      <c r="AT157" s="15" t="s">
        <v>133</v>
      </c>
      <c r="AU157" s="15" t="s">
        <v>84</v>
      </c>
      <c r="AY157" s="15" t="s">
        <v>131</v>
      </c>
      <c r="BE157" s="172">
        <f>IF(N157="základní",J157,0)</f>
        <v>0</v>
      </c>
      <c r="BF157" s="172">
        <f>IF(N157="snížená",J157,0)</f>
        <v>0</v>
      </c>
      <c r="BG157" s="172">
        <f>IF(N157="zákl. přenesená",J157,0)</f>
        <v>0</v>
      </c>
      <c r="BH157" s="172">
        <f>IF(N157="sníž. přenesená",J157,0)</f>
        <v>0</v>
      </c>
      <c r="BI157" s="172">
        <f>IF(N157="nulová",J157,0)</f>
        <v>0</v>
      </c>
      <c r="BJ157" s="15" t="s">
        <v>82</v>
      </c>
      <c r="BK157" s="172">
        <f>ROUND(I157*H157,2)</f>
        <v>0</v>
      </c>
      <c r="BL157" s="15" t="s">
        <v>138</v>
      </c>
      <c r="BM157" s="15" t="s">
        <v>1239</v>
      </c>
    </row>
    <row r="158" s="1" customFormat="1">
      <c r="B158" s="33"/>
      <c r="D158" s="173" t="s">
        <v>140</v>
      </c>
      <c r="F158" s="174" t="s">
        <v>1240</v>
      </c>
      <c r="I158" s="106"/>
      <c r="L158" s="33"/>
      <c r="M158" s="175"/>
      <c r="N158" s="63"/>
      <c r="O158" s="63"/>
      <c r="P158" s="63"/>
      <c r="Q158" s="63"/>
      <c r="R158" s="63"/>
      <c r="S158" s="63"/>
      <c r="T158" s="64"/>
      <c r="AT158" s="15" t="s">
        <v>140</v>
      </c>
      <c r="AU158" s="15" t="s">
        <v>84</v>
      </c>
    </row>
    <row r="159" s="1" customFormat="1">
      <c r="B159" s="33"/>
      <c r="D159" s="173" t="s">
        <v>142</v>
      </c>
      <c r="F159" s="176" t="s">
        <v>1241</v>
      </c>
      <c r="I159" s="106"/>
      <c r="L159" s="33"/>
      <c r="M159" s="175"/>
      <c r="N159" s="63"/>
      <c r="O159" s="63"/>
      <c r="P159" s="63"/>
      <c r="Q159" s="63"/>
      <c r="R159" s="63"/>
      <c r="S159" s="63"/>
      <c r="T159" s="64"/>
      <c r="AT159" s="15" t="s">
        <v>142</v>
      </c>
      <c r="AU159" s="15" t="s">
        <v>84</v>
      </c>
    </row>
    <row r="160" s="11" customFormat="1">
      <c r="B160" s="177"/>
      <c r="D160" s="173" t="s">
        <v>144</v>
      </c>
      <c r="E160" s="178" t="s">
        <v>3</v>
      </c>
      <c r="F160" s="179" t="s">
        <v>1242</v>
      </c>
      <c r="H160" s="180">
        <v>6.5999999999999996</v>
      </c>
      <c r="I160" s="181"/>
      <c r="L160" s="177"/>
      <c r="M160" s="182"/>
      <c r="N160" s="183"/>
      <c r="O160" s="183"/>
      <c r="P160" s="183"/>
      <c r="Q160" s="183"/>
      <c r="R160" s="183"/>
      <c r="S160" s="183"/>
      <c r="T160" s="184"/>
      <c r="AT160" s="178" t="s">
        <v>144</v>
      </c>
      <c r="AU160" s="178" t="s">
        <v>84</v>
      </c>
      <c r="AV160" s="11" t="s">
        <v>84</v>
      </c>
      <c r="AW160" s="11" t="s">
        <v>35</v>
      </c>
      <c r="AX160" s="11" t="s">
        <v>82</v>
      </c>
      <c r="AY160" s="178" t="s">
        <v>131</v>
      </c>
    </row>
    <row r="161" s="1" customFormat="1" ht="20.4" customHeight="1">
      <c r="B161" s="160"/>
      <c r="C161" s="161" t="s">
        <v>8</v>
      </c>
      <c r="D161" s="161" t="s">
        <v>133</v>
      </c>
      <c r="E161" s="162" t="s">
        <v>212</v>
      </c>
      <c r="F161" s="163" t="s">
        <v>213</v>
      </c>
      <c r="G161" s="164" t="s">
        <v>214</v>
      </c>
      <c r="H161" s="165">
        <v>212.916</v>
      </c>
      <c r="I161" s="166"/>
      <c r="J161" s="167">
        <f>ROUND(I161*H161,2)</f>
        <v>0</v>
      </c>
      <c r="K161" s="163" t="s">
        <v>137</v>
      </c>
      <c r="L161" s="33"/>
      <c r="M161" s="168" t="s">
        <v>3</v>
      </c>
      <c r="N161" s="169" t="s">
        <v>45</v>
      </c>
      <c r="O161" s="63"/>
      <c r="P161" s="170">
        <f>O161*H161</f>
        <v>0</v>
      </c>
      <c r="Q161" s="170">
        <v>0</v>
      </c>
      <c r="R161" s="170">
        <f>Q161*H161</f>
        <v>0</v>
      </c>
      <c r="S161" s="170">
        <v>0</v>
      </c>
      <c r="T161" s="171">
        <f>S161*H161</f>
        <v>0</v>
      </c>
      <c r="AR161" s="15" t="s">
        <v>138</v>
      </c>
      <c r="AT161" s="15" t="s">
        <v>133</v>
      </c>
      <c r="AU161" s="15" t="s">
        <v>84</v>
      </c>
      <c r="AY161" s="15" t="s">
        <v>131</v>
      </c>
      <c r="BE161" s="172">
        <f>IF(N161="základní",J161,0)</f>
        <v>0</v>
      </c>
      <c r="BF161" s="172">
        <f>IF(N161="snížená",J161,0)</f>
        <v>0</v>
      </c>
      <c r="BG161" s="172">
        <f>IF(N161="zákl. přenesená",J161,0)</f>
        <v>0</v>
      </c>
      <c r="BH161" s="172">
        <f>IF(N161="sníž. přenesená",J161,0)</f>
        <v>0</v>
      </c>
      <c r="BI161" s="172">
        <f>IF(N161="nulová",J161,0)</f>
        <v>0</v>
      </c>
      <c r="BJ161" s="15" t="s">
        <v>82</v>
      </c>
      <c r="BK161" s="172">
        <f>ROUND(I161*H161,2)</f>
        <v>0</v>
      </c>
      <c r="BL161" s="15" t="s">
        <v>138</v>
      </c>
      <c r="BM161" s="15" t="s">
        <v>1243</v>
      </c>
    </row>
    <row r="162" s="1" customFormat="1">
      <c r="B162" s="33"/>
      <c r="D162" s="173" t="s">
        <v>140</v>
      </c>
      <c r="F162" s="174" t="s">
        <v>216</v>
      </c>
      <c r="I162" s="106"/>
      <c r="L162" s="33"/>
      <c r="M162" s="175"/>
      <c r="N162" s="63"/>
      <c r="O162" s="63"/>
      <c r="P162" s="63"/>
      <c r="Q162" s="63"/>
      <c r="R162" s="63"/>
      <c r="S162" s="63"/>
      <c r="T162" s="64"/>
      <c r="AT162" s="15" t="s">
        <v>140</v>
      </c>
      <c r="AU162" s="15" t="s">
        <v>84</v>
      </c>
    </row>
    <row r="163" s="1" customFormat="1">
      <c r="B163" s="33"/>
      <c r="D163" s="173" t="s">
        <v>142</v>
      </c>
      <c r="F163" s="176" t="s">
        <v>217</v>
      </c>
      <c r="I163" s="106"/>
      <c r="L163" s="33"/>
      <c r="M163" s="175"/>
      <c r="N163" s="63"/>
      <c r="O163" s="63"/>
      <c r="P163" s="63"/>
      <c r="Q163" s="63"/>
      <c r="R163" s="63"/>
      <c r="S163" s="63"/>
      <c r="T163" s="64"/>
      <c r="AT163" s="15" t="s">
        <v>142</v>
      </c>
      <c r="AU163" s="15" t="s">
        <v>84</v>
      </c>
    </row>
    <row r="164" s="11" customFormat="1">
      <c r="B164" s="177"/>
      <c r="D164" s="173" t="s">
        <v>144</v>
      </c>
      <c r="E164" s="178" t="s">
        <v>3</v>
      </c>
      <c r="F164" s="179" t="s">
        <v>1244</v>
      </c>
      <c r="H164" s="180">
        <v>709.72000000000003</v>
      </c>
      <c r="I164" s="181"/>
      <c r="L164" s="177"/>
      <c r="M164" s="182"/>
      <c r="N164" s="183"/>
      <c r="O164" s="183"/>
      <c r="P164" s="183"/>
      <c r="Q164" s="183"/>
      <c r="R164" s="183"/>
      <c r="S164" s="183"/>
      <c r="T164" s="184"/>
      <c r="AT164" s="178" t="s">
        <v>144</v>
      </c>
      <c r="AU164" s="178" t="s">
        <v>84</v>
      </c>
      <c r="AV164" s="11" t="s">
        <v>84</v>
      </c>
      <c r="AW164" s="11" t="s">
        <v>35</v>
      </c>
      <c r="AX164" s="11" t="s">
        <v>82</v>
      </c>
      <c r="AY164" s="178" t="s">
        <v>131</v>
      </c>
    </row>
    <row r="165" s="11" customFormat="1">
      <c r="B165" s="177"/>
      <c r="D165" s="173" t="s">
        <v>144</v>
      </c>
      <c r="F165" s="179" t="s">
        <v>1245</v>
      </c>
      <c r="H165" s="180">
        <v>212.916</v>
      </c>
      <c r="I165" s="181"/>
      <c r="L165" s="177"/>
      <c r="M165" s="182"/>
      <c r="N165" s="183"/>
      <c r="O165" s="183"/>
      <c r="P165" s="183"/>
      <c r="Q165" s="183"/>
      <c r="R165" s="183"/>
      <c r="S165" s="183"/>
      <c r="T165" s="184"/>
      <c r="AT165" s="178" t="s">
        <v>144</v>
      </c>
      <c r="AU165" s="178" t="s">
        <v>84</v>
      </c>
      <c r="AV165" s="11" t="s">
        <v>84</v>
      </c>
      <c r="AW165" s="11" t="s">
        <v>4</v>
      </c>
      <c r="AX165" s="11" t="s">
        <v>82</v>
      </c>
      <c r="AY165" s="178" t="s">
        <v>131</v>
      </c>
    </row>
    <row r="166" s="1" customFormat="1" ht="20.4" customHeight="1">
      <c r="B166" s="160"/>
      <c r="C166" s="161" t="s">
        <v>266</v>
      </c>
      <c r="D166" s="161" t="s">
        <v>133</v>
      </c>
      <c r="E166" s="162" t="s">
        <v>221</v>
      </c>
      <c r="F166" s="163" t="s">
        <v>222</v>
      </c>
      <c r="G166" s="164" t="s">
        <v>214</v>
      </c>
      <c r="H166" s="165">
        <v>212.916</v>
      </c>
      <c r="I166" s="166"/>
      <c r="J166" s="167">
        <f>ROUND(I166*H166,2)</f>
        <v>0</v>
      </c>
      <c r="K166" s="163" t="s">
        <v>137</v>
      </c>
      <c r="L166" s="33"/>
      <c r="M166" s="168" t="s">
        <v>3</v>
      </c>
      <c r="N166" s="169" t="s">
        <v>45</v>
      </c>
      <c r="O166" s="63"/>
      <c r="P166" s="170">
        <f>O166*H166</f>
        <v>0</v>
      </c>
      <c r="Q166" s="170">
        <v>0</v>
      </c>
      <c r="R166" s="170">
        <f>Q166*H166</f>
        <v>0</v>
      </c>
      <c r="S166" s="170">
        <v>0</v>
      </c>
      <c r="T166" s="171">
        <f>S166*H166</f>
        <v>0</v>
      </c>
      <c r="AR166" s="15" t="s">
        <v>138</v>
      </c>
      <c r="AT166" s="15" t="s">
        <v>133</v>
      </c>
      <c r="AU166" s="15" t="s">
        <v>84</v>
      </c>
      <c r="AY166" s="15" t="s">
        <v>131</v>
      </c>
      <c r="BE166" s="172">
        <f>IF(N166="základní",J166,0)</f>
        <v>0</v>
      </c>
      <c r="BF166" s="172">
        <f>IF(N166="snížená",J166,0)</f>
        <v>0</v>
      </c>
      <c r="BG166" s="172">
        <f>IF(N166="zákl. přenesená",J166,0)</f>
        <v>0</v>
      </c>
      <c r="BH166" s="172">
        <f>IF(N166="sníž. přenesená",J166,0)</f>
        <v>0</v>
      </c>
      <c r="BI166" s="172">
        <f>IF(N166="nulová",J166,0)</f>
        <v>0</v>
      </c>
      <c r="BJ166" s="15" t="s">
        <v>82</v>
      </c>
      <c r="BK166" s="172">
        <f>ROUND(I166*H166,2)</f>
        <v>0</v>
      </c>
      <c r="BL166" s="15" t="s">
        <v>138</v>
      </c>
      <c r="BM166" s="15" t="s">
        <v>1246</v>
      </c>
    </row>
    <row r="167" s="1" customFormat="1">
      <c r="B167" s="33"/>
      <c r="D167" s="173" t="s">
        <v>140</v>
      </c>
      <c r="F167" s="174" t="s">
        <v>224</v>
      </c>
      <c r="I167" s="106"/>
      <c r="L167" s="33"/>
      <c r="M167" s="175"/>
      <c r="N167" s="63"/>
      <c r="O167" s="63"/>
      <c r="P167" s="63"/>
      <c r="Q167" s="63"/>
      <c r="R167" s="63"/>
      <c r="S167" s="63"/>
      <c r="T167" s="64"/>
      <c r="AT167" s="15" t="s">
        <v>140</v>
      </c>
      <c r="AU167" s="15" t="s">
        <v>84</v>
      </c>
    </row>
    <row r="168" s="1" customFormat="1">
      <c r="B168" s="33"/>
      <c r="D168" s="173" t="s">
        <v>142</v>
      </c>
      <c r="F168" s="176" t="s">
        <v>225</v>
      </c>
      <c r="I168" s="106"/>
      <c r="L168" s="33"/>
      <c r="M168" s="175"/>
      <c r="N168" s="63"/>
      <c r="O168" s="63"/>
      <c r="P168" s="63"/>
      <c r="Q168" s="63"/>
      <c r="R168" s="63"/>
      <c r="S168" s="63"/>
      <c r="T168" s="64"/>
      <c r="AT168" s="15" t="s">
        <v>142</v>
      </c>
      <c r="AU168" s="15" t="s">
        <v>84</v>
      </c>
    </row>
    <row r="169" s="11" customFormat="1">
      <c r="B169" s="177"/>
      <c r="D169" s="173" t="s">
        <v>144</v>
      </c>
      <c r="E169" s="178" t="s">
        <v>3</v>
      </c>
      <c r="F169" s="179" t="s">
        <v>1244</v>
      </c>
      <c r="H169" s="180">
        <v>709.72000000000003</v>
      </c>
      <c r="I169" s="181"/>
      <c r="L169" s="177"/>
      <c r="M169" s="182"/>
      <c r="N169" s="183"/>
      <c r="O169" s="183"/>
      <c r="P169" s="183"/>
      <c r="Q169" s="183"/>
      <c r="R169" s="183"/>
      <c r="S169" s="183"/>
      <c r="T169" s="184"/>
      <c r="AT169" s="178" t="s">
        <v>144</v>
      </c>
      <c r="AU169" s="178" t="s">
        <v>84</v>
      </c>
      <c r="AV169" s="11" t="s">
        <v>84</v>
      </c>
      <c r="AW169" s="11" t="s">
        <v>35</v>
      </c>
      <c r="AX169" s="11" t="s">
        <v>82</v>
      </c>
      <c r="AY169" s="178" t="s">
        <v>131</v>
      </c>
    </row>
    <row r="170" s="11" customFormat="1">
      <c r="B170" s="177"/>
      <c r="D170" s="173" t="s">
        <v>144</v>
      </c>
      <c r="F170" s="179" t="s">
        <v>1245</v>
      </c>
      <c r="H170" s="180">
        <v>212.916</v>
      </c>
      <c r="I170" s="181"/>
      <c r="L170" s="177"/>
      <c r="M170" s="182"/>
      <c r="N170" s="183"/>
      <c r="O170" s="183"/>
      <c r="P170" s="183"/>
      <c r="Q170" s="183"/>
      <c r="R170" s="183"/>
      <c r="S170" s="183"/>
      <c r="T170" s="184"/>
      <c r="AT170" s="178" t="s">
        <v>144</v>
      </c>
      <c r="AU170" s="178" t="s">
        <v>84</v>
      </c>
      <c r="AV170" s="11" t="s">
        <v>84</v>
      </c>
      <c r="AW170" s="11" t="s">
        <v>4</v>
      </c>
      <c r="AX170" s="11" t="s">
        <v>82</v>
      </c>
      <c r="AY170" s="178" t="s">
        <v>131</v>
      </c>
    </row>
    <row r="171" s="1" customFormat="1" ht="20.4" customHeight="1">
      <c r="B171" s="160"/>
      <c r="C171" s="161" t="s">
        <v>273</v>
      </c>
      <c r="D171" s="161" t="s">
        <v>133</v>
      </c>
      <c r="E171" s="162" t="s">
        <v>226</v>
      </c>
      <c r="F171" s="163" t="s">
        <v>227</v>
      </c>
      <c r="G171" s="164" t="s">
        <v>214</v>
      </c>
      <c r="H171" s="165">
        <v>63.875</v>
      </c>
      <c r="I171" s="166"/>
      <c r="J171" s="167">
        <f>ROUND(I171*H171,2)</f>
        <v>0</v>
      </c>
      <c r="K171" s="163" t="s">
        <v>137</v>
      </c>
      <c r="L171" s="33"/>
      <c r="M171" s="168" t="s">
        <v>3</v>
      </c>
      <c r="N171" s="169" t="s">
        <v>45</v>
      </c>
      <c r="O171" s="63"/>
      <c r="P171" s="170">
        <f>O171*H171</f>
        <v>0</v>
      </c>
      <c r="Q171" s="170">
        <v>0</v>
      </c>
      <c r="R171" s="170">
        <f>Q171*H171</f>
        <v>0</v>
      </c>
      <c r="S171" s="170">
        <v>0</v>
      </c>
      <c r="T171" s="171">
        <f>S171*H171</f>
        <v>0</v>
      </c>
      <c r="AR171" s="15" t="s">
        <v>138</v>
      </c>
      <c r="AT171" s="15" t="s">
        <v>133</v>
      </c>
      <c r="AU171" s="15" t="s">
        <v>84</v>
      </c>
      <c r="AY171" s="15" t="s">
        <v>131</v>
      </c>
      <c r="BE171" s="172">
        <f>IF(N171="základní",J171,0)</f>
        <v>0</v>
      </c>
      <c r="BF171" s="172">
        <f>IF(N171="snížená",J171,0)</f>
        <v>0</v>
      </c>
      <c r="BG171" s="172">
        <f>IF(N171="zákl. přenesená",J171,0)</f>
        <v>0</v>
      </c>
      <c r="BH171" s="172">
        <f>IF(N171="sníž. přenesená",J171,0)</f>
        <v>0</v>
      </c>
      <c r="BI171" s="172">
        <f>IF(N171="nulová",J171,0)</f>
        <v>0</v>
      </c>
      <c r="BJ171" s="15" t="s">
        <v>82</v>
      </c>
      <c r="BK171" s="172">
        <f>ROUND(I171*H171,2)</f>
        <v>0</v>
      </c>
      <c r="BL171" s="15" t="s">
        <v>138</v>
      </c>
      <c r="BM171" s="15" t="s">
        <v>1247</v>
      </c>
    </row>
    <row r="172" s="1" customFormat="1">
      <c r="B172" s="33"/>
      <c r="D172" s="173" t="s">
        <v>140</v>
      </c>
      <c r="F172" s="174" t="s">
        <v>229</v>
      </c>
      <c r="I172" s="106"/>
      <c r="L172" s="33"/>
      <c r="M172" s="175"/>
      <c r="N172" s="63"/>
      <c r="O172" s="63"/>
      <c r="P172" s="63"/>
      <c r="Q172" s="63"/>
      <c r="R172" s="63"/>
      <c r="S172" s="63"/>
      <c r="T172" s="64"/>
      <c r="AT172" s="15" t="s">
        <v>140</v>
      </c>
      <c r="AU172" s="15" t="s">
        <v>84</v>
      </c>
    </row>
    <row r="173" s="1" customFormat="1">
      <c r="B173" s="33"/>
      <c r="D173" s="173" t="s">
        <v>142</v>
      </c>
      <c r="F173" s="176" t="s">
        <v>225</v>
      </c>
      <c r="I173" s="106"/>
      <c r="L173" s="33"/>
      <c r="M173" s="175"/>
      <c r="N173" s="63"/>
      <c r="O173" s="63"/>
      <c r="P173" s="63"/>
      <c r="Q173" s="63"/>
      <c r="R173" s="63"/>
      <c r="S173" s="63"/>
      <c r="T173" s="64"/>
      <c r="AT173" s="15" t="s">
        <v>142</v>
      </c>
      <c r="AU173" s="15" t="s">
        <v>84</v>
      </c>
    </row>
    <row r="174" s="11" customFormat="1">
      <c r="B174" s="177"/>
      <c r="D174" s="173" t="s">
        <v>144</v>
      </c>
      <c r="E174" s="178" t="s">
        <v>3</v>
      </c>
      <c r="F174" s="179" t="s">
        <v>1244</v>
      </c>
      <c r="H174" s="180">
        <v>709.72000000000003</v>
      </c>
      <c r="I174" s="181"/>
      <c r="L174" s="177"/>
      <c r="M174" s="182"/>
      <c r="N174" s="183"/>
      <c r="O174" s="183"/>
      <c r="P174" s="183"/>
      <c r="Q174" s="183"/>
      <c r="R174" s="183"/>
      <c r="S174" s="183"/>
      <c r="T174" s="184"/>
      <c r="AT174" s="178" t="s">
        <v>144</v>
      </c>
      <c r="AU174" s="178" t="s">
        <v>84</v>
      </c>
      <c r="AV174" s="11" t="s">
        <v>84</v>
      </c>
      <c r="AW174" s="11" t="s">
        <v>35</v>
      </c>
      <c r="AX174" s="11" t="s">
        <v>82</v>
      </c>
      <c r="AY174" s="178" t="s">
        <v>131</v>
      </c>
    </row>
    <row r="175" s="11" customFormat="1">
      <c r="B175" s="177"/>
      <c r="D175" s="173" t="s">
        <v>144</v>
      </c>
      <c r="F175" s="179" t="s">
        <v>1248</v>
      </c>
      <c r="H175" s="180">
        <v>63.875</v>
      </c>
      <c r="I175" s="181"/>
      <c r="L175" s="177"/>
      <c r="M175" s="182"/>
      <c r="N175" s="183"/>
      <c r="O175" s="183"/>
      <c r="P175" s="183"/>
      <c r="Q175" s="183"/>
      <c r="R175" s="183"/>
      <c r="S175" s="183"/>
      <c r="T175" s="184"/>
      <c r="AT175" s="178" t="s">
        <v>144</v>
      </c>
      <c r="AU175" s="178" t="s">
        <v>84</v>
      </c>
      <c r="AV175" s="11" t="s">
        <v>84</v>
      </c>
      <c r="AW175" s="11" t="s">
        <v>4</v>
      </c>
      <c r="AX175" s="11" t="s">
        <v>82</v>
      </c>
      <c r="AY175" s="178" t="s">
        <v>131</v>
      </c>
    </row>
    <row r="176" s="1" customFormat="1" ht="20.4" customHeight="1">
      <c r="B176" s="160"/>
      <c r="C176" s="161" t="s">
        <v>279</v>
      </c>
      <c r="D176" s="161" t="s">
        <v>133</v>
      </c>
      <c r="E176" s="162" t="s">
        <v>232</v>
      </c>
      <c r="F176" s="163" t="s">
        <v>233</v>
      </c>
      <c r="G176" s="164" t="s">
        <v>214</v>
      </c>
      <c r="H176" s="165">
        <v>283.88799999999998</v>
      </c>
      <c r="I176" s="166"/>
      <c r="J176" s="167">
        <f>ROUND(I176*H176,2)</f>
        <v>0</v>
      </c>
      <c r="K176" s="163" t="s">
        <v>137</v>
      </c>
      <c r="L176" s="33"/>
      <c r="M176" s="168" t="s">
        <v>3</v>
      </c>
      <c r="N176" s="169" t="s">
        <v>45</v>
      </c>
      <c r="O176" s="63"/>
      <c r="P176" s="170">
        <f>O176*H176</f>
        <v>0</v>
      </c>
      <c r="Q176" s="170">
        <v>0</v>
      </c>
      <c r="R176" s="170">
        <f>Q176*H176</f>
        <v>0</v>
      </c>
      <c r="S176" s="170">
        <v>0</v>
      </c>
      <c r="T176" s="171">
        <f>S176*H176</f>
        <v>0</v>
      </c>
      <c r="AR176" s="15" t="s">
        <v>138</v>
      </c>
      <c r="AT176" s="15" t="s">
        <v>133</v>
      </c>
      <c r="AU176" s="15" t="s">
        <v>84</v>
      </c>
      <c r="AY176" s="15" t="s">
        <v>131</v>
      </c>
      <c r="BE176" s="172">
        <f>IF(N176="základní",J176,0)</f>
        <v>0</v>
      </c>
      <c r="BF176" s="172">
        <f>IF(N176="snížená",J176,0)</f>
        <v>0</v>
      </c>
      <c r="BG176" s="172">
        <f>IF(N176="zákl. přenesená",J176,0)</f>
        <v>0</v>
      </c>
      <c r="BH176" s="172">
        <f>IF(N176="sníž. přenesená",J176,0)</f>
        <v>0</v>
      </c>
      <c r="BI176" s="172">
        <f>IF(N176="nulová",J176,0)</f>
        <v>0</v>
      </c>
      <c r="BJ176" s="15" t="s">
        <v>82</v>
      </c>
      <c r="BK176" s="172">
        <f>ROUND(I176*H176,2)</f>
        <v>0</v>
      </c>
      <c r="BL176" s="15" t="s">
        <v>138</v>
      </c>
      <c r="BM176" s="15" t="s">
        <v>1249</v>
      </c>
    </row>
    <row r="177" s="1" customFormat="1">
      <c r="B177" s="33"/>
      <c r="D177" s="173" t="s">
        <v>140</v>
      </c>
      <c r="F177" s="174" t="s">
        <v>235</v>
      </c>
      <c r="I177" s="106"/>
      <c r="L177" s="33"/>
      <c r="M177" s="175"/>
      <c r="N177" s="63"/>
      <c r="O177" s="63"/>
      <c r="P177" s="63"/>
      <c r="Q177" s="63"/>
      <c r="R177" s="63"/>
      <c r="S177" s="63"/>
      <c r="T177" s="64"/>
      <c r="AT177" s="15" t="s">
        <v>140</v>
      </c>
      <c r="AU177" s="15" t="s">
        <v>84</v>
      </c>
    </row>
    <row r="178" s="1" customFormat="1">
      <c r="B178" s="33"/>
      <c r="D178" s="173" t="s">
        <v>142</v>
      </c>
      <c r="F178" s="176" t="s">
        <v>225</v>
      </c>
      <c r="I178" s="106"/>
      <c r="L178" s="33"/>
      <c r="M178" s="175"/>
      <c r="N178" s="63"/>
      <c r="O178" s="63"/>
      <c r="P178" s="63"/>
      <c r="Q178" s="63"/>
      <c r="R178" s="63"/>
      <c r="S178" s="63"/>
      <c r="T178" s="64"/>
      <c r="AT178" s="15" t="s">
        <v>142</v>
      </c>
      <c r="AU178" s="15" t="s">
        <v>84</v>
      </c>
    </row>
    <row r="179" s="11" customFormat="1">
      <c r="B179" s="177"/>
      <c r="D179" s="173" t="s">
        <v>144</v>
      </c>
      <c r="E179" s="178" t="s">
        <v>3</v>
      </c>
      <c r="F179" s="179" t="s">
        <v>1244</v>
      </c>
      <c r="H179" s="180">
        <v>709.72000000000003</v>
      </c>
      <c r="I179" s="181"/>
      <c r="L179" s="177"/>
      <c r="M179" s="182"/>
      <c r="N179" s="183"/>
      <c r="O179" s="183"/>
      <c r="P179" s="183"/>
      <c r="Q179" s="183"/>
      <c r="R179" s="183"/>
      <c r="S179" s="183"/>
      <c r="T179" s="184"/>
      <c r="AT179" s="178" t="s">
        <v>144</v>
      </c>
      <c r="AU179" s="178" t="s">
        <v>84</v>
      </c>
      <c r="AV179" s="11" t="s">
        <v>84</v>
      </c>
      <c r="AW179" s="11" t="s">
        <v>35</v>
      </c>
      <c r="AX179" s="11" t="s">
        <v>82</v>
      </c>
      <c r="AY179" s="178" t="s">
        <v>131</v>
      </c>
    </row>
    <row r="180" s="11" customFormat="1">
      <c r="B180" s="177"/>
      <c r="D180" s="173" t="s">
        <v>144</v>
      </c>
      <c r="F180" s="179" t="s">
        <v>1250</v>
      </c>
      <c r="H180" s="180">
        <v>283.88799999999998</v>
      </c>
      <c r="I180" s="181"/>
      <c r="L180" s="177"/>
      <c r="M180" s="182"/>
      <c r="N180" s="183"/>
      <c r="O180" s="183"/>
      <c r="P180" s="183"/>
      <c r="Q180" s="183"/>
      <c r="R180" s="183"/>
      <c r="S180" s="183"/>
      <c r="T180" s="184"/>
      <c r="AT180" s="178" t="s">
        <v>144</v>
      </c>
      <c r="AU180" s="178" t="s">
        <v>84</v>
      </c>
      <c r="AV180" s="11" t="s">
        <v>84</v>
      </c>
      <c r="AW180" s="11" t="s">
        <v>4</v>
      </c>
      <c r="AX180" s="11" t="s">
        <v>82</v>
      </c>
      <c r="AY180" s="178" t="s">
        <v>131</v>
      </c>
    </row>
    <row r="181" s="1" customFormat="1" ht="20.4" customHeight="1">
      <c r="B181" s="160"/>
      <c r="C181" s="161" t="s">
        <v>288</v>
      </c>
      <c r="D181" s="161" t="s">
        <v>133</v>
      </c>
      <c r="E181" s="162" t="s">
        <v>238</v>
      </c>
      <c r="F181" s="163" t="s">
        <v>239</v>
      </c>
      <c r="G181" s="164" t="s">
        <v>214</v>
      </c>
      <c r="H181" s="165">
        <v>85.165999999999997</v>
      </c>
      <c r="I181" s="166"/>
      <c r="J181" s="167">
        <f>ROUND(I181*H181,2)</f>
        <v>0</v>
      </c>
      <c r="K181" s="163" t="s">
        <v>137</v>
      </c>
      <c r="L181" s="33"/>
      <c r="M181" s="168" t="s">
        <v>3</v>
      </c>
      <c r="N181" s="169" t="s">
        <v>45</v>
      </c>
      <c r="O181" s="63"/>
      <c r="P181" s="170">
        <f>O181*H181</f>
        <v>0</v>
      </c>
      <c r="Q181" s="170">
        <v>0</v>
      </c>
      <c r="R181" s="170">
        <f>Q181*H181</f>
        <v>0</v>
      </c>
      <c r="S181" s="170">
        <v>0</v>
      </c>
      <c r="T181" s="171">
        <f>S181*H181</f>
        <v>0</v>
      </c>
      <c r="AR181" s="15" t="s">
        <v>138</v>
      </c>
      <c r="AT181" s="15" t="s">
        <v>133</v>
      </c>
      <c r="AU181" s="15" t="s">
        <v>84</v>
      </c>
      <c r="AY181" s="15" t="s">
        <v>131</v>
      </c>
      <c r="BE181" s="172">
        <f>IF(N181="základní",J181,0)</f>
        <v>0</v>
      </c>
      <c r="BF181" s="172">
        <f>IF(N181="snížená",J181,0)</f>
        <v>0</v>
      </c>
      <c r="BG181" s="172">
        <f>IF(N181="zákl. přenesená",J181,0)</f>
        <v>0</v>
      </c>
      <c r="BH181" s="172">
        <f>IF(N181="sníž. přenesená",J181,0)</f>
        <v>0</v>
      </c>
      <c r="BI181" s="172">
        <f>IF(N181="nulová",J181,0)</f>
        <v>0</v>
      </c>
      <c r="BJ181" s="15" t="s">
        <v>82</v>
      </c>
      <c r="BK181" s="172">
        <f>ROUND(I181*H181,2)</f>
        <v>0</v>
      </c>
      <c r="BL181" s="15" t="s">
        <v>138</v>
      </c>
      <c r="BM181" s="15" t="s">
        <v>1251</v>
      </c>
    </row>
    <row r="182" s="1" customFormat="1">
      <c r="B182" s="33"/>
      <c r="D182" s="173" t="s">
        <v>140</v>
      </c>
      <c r="F182" s="174" t="s">
        <v>241</v>
      </c>
      <c r="I182" s="106"/>
      <c r="L182" s="33"/>
      <c r="M182" s="175"/>
      <c r="N182" s="63"/>
      <c r="O182" s="63"/>
      <c r="P182" s="63"/>
      <c r="Q182" s="63"/>
      <c r="R182" s="63"/>
      <c r="S182" s="63"/>
      <c r="T182" s="64"/>
      <c r="AT182" s="15" t="s">
        <v>140</v>
      </c>
      <c r="AU182" s="15" t="s">
        <v>84</v>
      </c>
    </row>
    <row r="183" s="1" customFormat="1">
      <c r="B183" s="33"/>
      <c r="D183" s="173" t="s">
        <v>142</v>
      </c>
      <c r="F183" s="176" t="s">
        <v>225</v>
      </c>
      <c r="I183" s="106"/>
      <c r="L183" s="33"/>
      <c r="M183" s="175"/>
      <c r="N183" s="63"/>
      <c r="O183" s="63"/>
      <c r="P183" s="63"/>
      <c r="Q183" s="63"/>
      <c r="R183" s="63"/>
      <c r="S183" s="63"/>
      <c r="T183" s="64"/>
      <c r="AT183" s="15" t="s">
        <v>142</v>
      </c>
      <c r="AU183" s="15" t="s">
        <v>84</v>
      </c>
    </row>
    <row r="184" s="11" customFormat="1">
      <c r="B184" s="177"/>
      <c r="D184" s="173" t="s">
        <v>144</v>
      </c>
      <c r="E184" s="178" t="s">
        <v>3</v>
      </c>
      <c r="F184" s="179" t="s">
        <v>1244</v>
      </c>
      <c r="H184" s="180">
        <v>709.72000000000003</v>
      </c>
      <c r="I184" s="181"/>
      <c r="L184" s="177"/>
      <c r="M184" s="182"/>
      <c r="N184" s="183"/>
      <c r="O184" s="183"/>
      <c r="P184" s="183"/>
      <c r="Q184" s="183"/>
      <c r="R184" s="183"/>
      <c r="S184" s="183"/>
      <c r="T184" s="184"/>
      <c r="AT184" s="178" t="s">
        <v>144</v>
      </c>
      <c r="AU184" s="178" t="s">
        <v>84</v>
      </c>
      <c r="AV184" s="11" t="s">
        <v>84</v>
      </c>
      <c r="AW184" s="11" t="s">
        <v>35</v>
      </c>
      <c r="AX184" s="11" t="s">
        <v>82</v>
      </c>
      <c r="AY184" s="178" t="s">
        <v>131</v>
      </c>
    </row>
    <row r="185" s="11" customFormat="1">
      <c r="B185" s="177"/>
      <c r="D185" s="173" t="s">
        <v>144</v>
      </c>
      <c r="F185" s="179" t="s">
        <v>1252</v>
      </c>
      <c r="H185" s="180">
        <v>85.165999999999997</v>
      </c>
      <c r="I185" s="181"/>
      <c r="L185" s="177"/>
      <c r="M185" s="182"/>
      <c r="N185" s="183"/>
      <c r="O185" s="183"/>
      <c r="P185" s="183"/>
      <c r="Q185" s="183"/>
      <c r="R185" s="183"/>
      <c r="S185" s="183"/>
      <c r="T185" s="184"/>
      <c r="AT185" s="178" t="s">
        <v>144</v>
      </c>
      <c r="AU185" s="178" t="s">
        <v>84</v>
      </c>
      <c r="AV185" s="11" t="s">
        <v>84</v>
      </c>
      <c r="AW185" s="11" t="s">
        <v>4</v>
      </c>
      <c r="AX185" s="11" t="s">
        <v>82</v>
      </c>
      <c r="AY185" s="178" t="s">
        <v>131</v>
      </c>
    </row>
    <row r="186" s="1" customFormat="1" ht="20.4" customHeight="1">
      <c r="B186" s="160"/>
      <c r="C186" s="161" t="s">
        <v>294</v>
      </c>
      <c r="D186" s="161" t="s">
        <v>133</v>
      </c>
      <c r="E186" s="162" t="s">
        <v>244</v>
      </c>
      <c r="F186" s="163" t="s">
        <v>245</v>
      </c>
      <c r="G186" s="164" t="s">
        <v>214</v>
      </c>
      <c r="H186" s="165">
        <v>141.94399999999999</v>
      </c>
      <c r="I186" s="166"/>
      <c r="J186" s="167">
        <f>ROUND(I186*H186,2)</f>
        <v>0</v>
      </c>
      <c r="K186" s="163" t="s">
        <v>137</v>
      </c>
      <c r="L186" s="33"/>
      <c r="M186" s="168" t="s">
        <v>3</v>
      </c>
      <c r="N186" s="169" t="s">
        <v>45</v>
      </c>
      <c r="O186" s="63"/>
      <c r="P186" s="170">
        <f>O186*H186</f>
        <v>0</v>
      </c>
      <c r="Q186" s="170">
        <v>0.010460000000000001</v>
      </c>
      <c r="R186" s="170">
        <f>Q186*H186</f>
        <v>1.4847342399999999</v>
      </c>
      <c r="S186" s="170">
        <v>0</v>
      </c>
      <c r="T186" s="171">
        <f>S186*H186</f>
        <v>0</v>
      </c>
      <c r="AR186" s="15" t="s">
        <v>138</v>
      </c>
      <c r="AT186" s="15" t="s">
        <v>133</v>
      </c>
      <c r="AU186" s="15" t="s">
        <v>84</v>
      </c>
      <c r="AY186" s="15" t="s">
        <v>131</v>
      </c>
      <c r="BE186" s="172">
        <f>IF(N186="základní",J186,0)</f>
        <v>0</v>
      </c>
      <c r="BF186" s="172">
        <f>IF(N186="snížená",J186,0)</f>
        <v>0</v>
      </c>
      <c r="BG186" s="172">
        <f>IF(N186="zákl. přenesená",J186,0)</f>
        <v>0</v>
      </c>
      <c r="BH186" s="172">
        <f>IF(N186="sníž. přenesená",J186,0)</f>
        <v>0</v>
      </c>
      <c r="BI186" s="172">
        <f>IF(N186="nulová",J186,0)</f>
        <v>0</v>
      </c>
      <c r="BJ186" s="15" t="s">
        <v>82</v>
      </c>
      <c r="BK186" s="172">
        <f>ROUND(I186*H186,2)</f>
        <v>0</v>
      </c>
      <c r="BL186" s="15" t="s">
        <v>138</v>
      </c>
      <c r="BM186" s="15" t="s">
        <v>1253</v>
      </c>
    </row>
    <row r="187" s="1" customFormat="1">
      <c r="B187" s="33"/>
      <c r="D187" s="173" t="s">
        <v>140</v>
      </c>
      <c r="F187" s="174" t="s">
        <v>247</v>
      </c>
      <c r="I187" s="106"/>
      <c r="L187" s="33"/>
      <c r="M187" s="175"/>
      <c r="N187" s="63"/>
      <c r="O187" s="63"/>
      <c r="P187" s="63"/>
      <c r="Q187" s="63"/>
      <c r="R187" s="63"/>
      <c r="S187" s="63"/>
      <c r="T187" s="64"/>
      <c r="AT187" s="15" t="s">
        <v>140</v>
      </c>
      <c r="AU187" s="15" t="s">
        <v>84</v>
      </c>
    </row>
    <row r="188" s="1" customFormat="1">
      <c r="B188" s="33"/>
      <c r="D188" s="173" t="s">
        <v>142</v>
      </c>
      <c r="F188" s="176" t="s">
        <v>225</v>
      </c>
      <c r="I188" s="106"/>
      <c r="L188" s="33"/>
      <c r="M188" s="175"/>
      <c r="N188" s="63"/>
      <c r="O188" s="63"/>
      <c r="P188" s="63"/>
      <c r="Q188" s="63"/>
      <c r="R188" s="63"/>
      <c r="S188" s="63"/>
      <c r="T188" s="64"/>
      <c r="AT188" s="15" t="s">
        <v>142</v>
      </c>
      <c r="AU188" s="15" t="s">
        <v>84</v>
      </c>
    </row>
    <row r="189" s="11" customFormat="1">
      <c r="B189" s="177"/>
      <c r="D189" s="173" t="s">
        <v>144</v>
      </c>
      <c r="E189" s="178" t="s">
        <v>3</v>
      </c>
      <c r="F189" s="179" t="s">
        <v>1244</v>
      </c>
      <c r="H189" s="180">
        <v>709.72000000000003</v>
      </c>
      <c r="I189" s="181"/>
      <c r="L189" s="177"/>
      <c r="M189" s="182"/>
      <c r="N189" s="183"/>
      <c r="O189" s="183"/>
      <c r="P189" s="183"/>
      <c r="Q189" s="183"/>
      <c r="R189" s="183"/>
      <c r="S189" s="183"/>
      <c r="T189" s="184"/>
      <c r="AT189" s="178" t="s">
        <v>144</v>
      </c>
      <c r="AU189" s="178" t="s">
        <v>84</v>
      </c>
      <c r="AV189" s="11" t="s">
        <v>84</v>
      </c>
      <c r="AW189" s="11" t="s">
        <v>35</v>
      </c>
      <c r="AX189" s="11" t="s">
        <v>82</v>
      </c>
      <c r="AY189" s="178" t="s">
        <v>131</v>
      </c>
    </row>
    <row r="190" s="11" customFormat="1">
      <c r="B190" s="177"/>
      <c r="D190" s="173" t="s">
        <v>144</v>
      </c>
      <c r="F190" s="179" t="s">
        <v>1254</v>
      </c>
      <c r="H190" s="180">
        <v>141.94399999999999</v>
      </c>
      <c r="I190" s="181"/>
      <c r="L190" s="177"/>
      <c r="M190" s="182"/>
      <c r="N190" s="183"/>
      <c r="O190" s="183"/>
      <c r="P190" s="183"/>
      <c r="Q190" s="183"/>
      <c r="R190" s="183"/>
      <c r="S190" s="183"/>
      <c r="T190" s="184"/>
      <c r="AT190" s="178" t="s">
        <v>144</v>
      </c>
      <c r="AU190" s="178" t="s">
        <v>84</v>
      </c>
      <c r="AV190" s="11" t="s">
        <v>84</v>
      </c>
      <c r="AW190" s="11" t="s">
        <v>4</v>
      </c>
      <c r="AX190" s="11" t="s">
        <v>82</v>
      </c>
      <c r="AY190" s="178" t="s">
        <v>131</v>
      </c>
    </row>
    <row r="191" s="1" customFormat="1" ht="20.4" customHeight="1">
      <c r="B191" s="160"/>
      <c r="C191" s="161" t="s">
        <v>300</v>
      </c>
      <c r="D191" s="161" t="s">
        <v>133</v>
      </c>
      <c r="E191" s="162" t="s">
        <v>250</v>
      </c>
      <c r="F191" s="163" t="s">
        <v>251</v>
      </c>
      <c r="G191" s="164" t="s">
        <v>214</v>
      </c>
      <c r="H191" s="165">
        <v>70.971999999999994</v>
      </c>
      <c r="I191" s="166"/>
      <c r="J191" s="167">
        <f>ROUND(I191*H191,2)</f>
        <v>0</v>
      </c>
      <c r="K191" s="163" t="s">
        <v>137</v>
      </c>
      <c r="L191" s="33"/>
      <c r="M191" s="168" t="s">
        <v>3</v>
      </c>
      <c r="N191" s="169" t="s">
        <v>45</v>
      </c>
      <c r="O191" s="63"/>
      <c r="P191" s="170">
        <f>O191*H191</f>
        <v>0</v>
      </c>
      <c r="Q191" s="170">
        <v>0.017049999999999999</v>
      </c>
      <c r="R191" s="170">
        <f>Q191*H191</f>
        <v>1.2100725999999999</v>
      </c>
      <c r="S191" s="170">
        <v>0</v>
      </c>
      <c r="T191" s="171">
        <f>S191*H191</f>
        <v>0</v>
      </c>
      <c r="AR191" s="15" t="s">
        <v>138</v>
      </c>
      <c r="AT191" s="15" t="s">
        <v>133</v>
      </c>
      <c r="AU191" s="15" t="s">
        <v>84</v>
      </c>
      <c r="AY191" s="15" t="s">
        <v>131</v>
      </c>
      <c r="BE191" s="172">
        <f>IF(N191="základní",J191,0)</f>
        <v>0</v>
      </c>
      <c r="BF191" s="172">
        <f>IF(N191="snížená",J191,0)</f>
        <v>0</v>
      </c>
      <c r="BG191" s="172">
        <f>IF(N191="zákl. přenesená",J191,0)</f>
        <v>0</v>
      </c>
      <c r="BH191" s="172">
        <f>IF(N191="sníž. přenesená",J191,0)</f>
        <v>0</v>
      </c>
      <c r="BI191" s="172">
        <f>IF(N191="nulová",J191,0)</f>
        <v>0</v>
      </c>
      <c r="BJ191" s="15" t="s">
        <v>82</v>
      </c>
      <c r="BK191" s="172">
        <f>ROUND(I191*H191,2)</f>
        <v>0</v>
      </c>
      <c r="BL191" s="15" t="s">
        <v>138</v>
      </c>
      <c r="BM191" s="15" t="s">
        <v>1255</v>
      </c>
    </row>
    <row r="192" s="1" customFormat="1">
      <c r="B192" s="33"/>
      <c r="D192" s="173" t="s">
        <v>140</v>
      </c>
      <c r="F192" s="174" t="s">
        <v>253</v>
      </c>
      <c r="I192" s="106"/>
      <c r="L192" s="33"/>
      <c r="M192" s="175"/>
      <c r="N192" s="63"/>
      <c r="O192" s="63"/>
      <c r="P192" s="63"/>
      <c r="Q192" s="63"/>
      <c r="R192" s="63"/>
      <c r="S192" s="63"/>
      <c r="T192" s="64"/>
      <c r="AT192" s="15" t="s">
        <v>140</v>
      </c>
      <c r="AU192" s="15" t="s">
        <v>84</v>
      </c>
    </row>
    <row r="193" s="1" customFormat="1">
      <c r="B193" s="33"/>
      <c r="D193" s="173" t="s">
        <v>142</v>
      </c>
      <c r="F193" s="176" t="s">
        <v>225</v>
      </c>
      <c r="I193" s="106"/>
      <c r="L193" s="33"/>
      <c r="M193" s="175"/>
      <c r="N193" s="63"/>
      <c r="O193" s="63"/>
      <c r="P193" s="63"/>
      <c r="Q193" s="63"/>
      <c r="R193" s="63"/>
      <c r="S193" s="63"/>
      <c r="T193" s="64"/>
      <c r="AT193" s="15" t="s">
        <v>142</v>
      </c>
      <c r="AU193" s="15" t="s">
        <v>84</v>
      </c>
    </row>
    <row r="194" s="11" customFormat="1">
      <c r="B194" s="177"/>
      <c r="D194" s="173" t="s">
        <v>144</v>
      </c>
      <c r="E194" s="178" t="s">
        <v>3</v>
      </c>
      <c r="F194" s="179" t="s">
        <v>1244</v>
      </c>
      <c r="H194" s="180">
        <v>709.72000000000003</v>
      </c>
      <c r="I194" s="181"/>
      <c r="L194" s="177"/>
      <c r="M194" s="182"/>
      <c r="N194" s="183"/>
      <c r="O194" s="183"/>
      <c r="P194" s="183"/>
      <c r="Q194" s="183"/>
      <c r="R194" s="183"/>
      <c r="S194" s="183"/>
      <c r="T194" s="184"/>
      <c r="AT194" s="178" t="s">
        <v>144</v>
      </c>
      <c r="AU194" s="178" t="s">
        <v>84</v>
      </c>
      <c r="AV194" s="11" t="s">
        <v>84</v>
      </c>
      <c r="AW194" s="11" t="s">
        <v>35</v>
      </c>
      <c r="AX194" s="11" t="s">
        <v>82</v>
      </c>
      <c r="AY194" s="178" t="s">
        <v>131</v>
      </c>
    </row>
    <row r="195" s="11" customFormat="1">
      <c r="B195" s="177"/>
      <c r="D195" s="173" t="s">
        <v>144</v>
      </c>
      <c r="F195" s="179" t="s">
        <v>1256</v>
      </c>
      <c r="H195" s="180">
        <v>70.971999999999994</v>
      </c>
      <c r="I195" s="181"/>
      <c r="L195" s="177"/>
      <c r="M195" s="182"/>
      <c r="N195" s="183"/>
      <c r="O195" s="183"/>
      <c r="P195" s="183"/>
      <c r="Q195" s="183"/>
      <c r="R195" s="183"/>
      <c r="S195" s="183"/>
      <c r="T195" s="184"/>
      <c r="AT195" s="178" t="s">
        <v>144</v>
      </c>
      <c r="AU195" s="178" t="s">
        <v>84</v>
      </c>
      <c r="AV195" s="11" t="s">
        <v>84</v>
      </c>
      <c r="AW195" s="11" t="s">
        <v>4</v>
      </c>
      <c r="AX195" s="11" t="s">
        <v>82</v>
      </c>
      <c r="AY195" s="178" t="s">
        <v>131</v>
      </c>
    </row>
    <row r="196" s="1" customFormat="1" ht="20.4" customHeight="1">
      <c r="B196" s="160"/>
      <c r="C196" s="161" t="s">
        <v>305</v>
      </c>
      <c r="D196" s="161" t="s">
        <v>133</v>
      </c>
      <c r="E196" s="162" t="s">
        <v>1257</v>
      </c>
      <c r="F196" s="163" t="s">
        <v>1258</v>
      </c>
      <c r="G196" s="164" t="s">
        <v>136</v>
      </c>
      <c r="H196" s="165">
        <v>1256</v>
      </c>
      <c r="I196" s="166"/>
      <c r="J196" s="167">
        <f>ROUND(I196*H196,2)</f>
        <v>0</v>
      </c>
      <c r="K196" s="163" t="s">
        <v>137</v>
      </c>
      <c r="L196" s="33"/>
      <c r="M196" s="168" t="s">
        <v>3</v>
      </c>
      <c r="N196" s="169" t="s">
        <v>45</v>
      </c>
      <c r="O196" s="63"/>
      <c r="P196" s="170">
        <f>O196*H196</f>
        <v>0</v>
      </c>
      <c r="Q196" s="170">
        <v>0.00084000000000000003</v>
      </c>
      <c r="R196" s="170">
        <f>Q196*H196</f>
        <v>1.05504</v>
      </c>
      <c r="S196" s="170">
        <v>0</v>
      </c>
      <c r="T196" s="171">
        <f>S196*H196</f>
        <v>0</v>
      </c>
      <c r="AR196" s="15" t="s">
        <v>138</v>
      </c>
      <c r="AT196" s="15" t="s">
        <v>133</v>
      </c>
      <c r="AU196" s="15" t="s">
        <v>84</v>
      </c>
      <c r="AY196" s="15" t="s">
        <v>131</v>
      </c>
      <c r="BE196" s="172">
        <f>IF(N196="základní",J196,0)</f>
        <v>0</v>
      </c>
      <c r="BF196" s="172">
        <f>IF(N196="snížená",J196,0)</f>
        <v>0</v>
      </c>
      <c r="BG196" s="172">
        <f>IF(N196="zákl. přenesená",J196,0)</f>
        <v>0</v>
      </c>
      <c r="BH196" s="172">
        <f>IF(N196="sníž. přenesená",J196,0)</f>
        <v>0</v>
      </c>
      <c r="BI196" s="172">
        <f>IF(N196="nulová",J196,0)</f>
        <v>0</v>
      </c>
      <c r="BJ196" s="15" t="s">
        <v>82</v>
      </c>
      <c r="BK196" s="172">
        <f>ROUND(I196*H196,2)</f>
        <v>0</v>
      </c>
      <c r="BL196" s="15" t="s">
        <v>138</v>
      </c>
      <c r="BM196" s="15" t="s">
        <v>1259</v>
      </c>
    </row>
    <row r="197" s="1" customFormat="1">
      <c r="B197" s="33"/>
      <c r="D197" s="173" t="s">
        <v>140</v>
      </c>
      <c r="F197" s="174" t="s">
        <v>1260</v>
      </c>
      <c r="I197" s="106"/>
      <c r="L197" s="33"/>
      <c r="M197" s="175"/>
      <c r="N197" s="63"/>
      <c r="O197" s="63"/>
      <c r="P197" s="63"/>
      <c r="Q197" s="63"/>
      <c r="R197" s="63"/>
      <c r="S197" s="63"/>
      <c r="T197" s="64"/>
      <c r="AT197" s="15" t="s">
        <v>140</v>
      </c>
      <c r="AU197" s="15" t="s">
        <v>84</v>
      </c>
    </row>
    <row r="198" s="1" customFormat="1">
      <c r="B198" s="33"/>
      <c r="D198" s="173" t="s">
        <v>142</v>
      </c>
      <c r="F198" s="176" t="s">
        <v>260</v>
      </c>
      <c r="I198" s="106"/>
      <c r="L198" s="33"/>
      <c r="M198" s="175"/>
      <c r="N198" s="63"/>
      <c r="O198" s="63"/>
      <c r="P198" s="63"/>
      <c r="Q198" s="63"/>
      <c r="R198" s="63"/>
      <c r="S198" s="63"/>
      <c r="T198" s="64"/>
      <c r="AT198" s="15" t="s">
        <v>142</v>
      </c>
      <c r="AU198" s="15" t="s">
        <v>84</v>
      </c>
    </row>
    <row r="199" s="11" customFormat="1">
      <c r="B199" s="177"/>
      <c r="D199" s="173" t="s">
        <v>144</v>
      </c>
      <c r="E199" s="178" t="s">
        <v>3</v>
      </c>
      <c r="F199" s="179" t="s">
        <v>1261</v>
      </c>
      <c r="H199" s="180">
        <v>1256</v>
      </c>
      <c r="I199" s="181"/>
      <c r="L199" s="177"/>
      <c r="M199" s="182"/>
      <c r="N199" s="183"/>
      <c r="O199" s="183"/>
      <c r="P199" s="183"/>
      <c r="Q199" s="183"/>
      <c r="R199" s="183"/>
      <c r="S199" s="183"/>
      <c r="T199" s="184"/>
      <c r="AT199" s="178" t="s">
        <v>144</v>
      </c>
      <c r="AU199" s="178" t="s">
        <v>84</v>
      </c>
      <c r="AV199" s="11" t="s">
        <v>84</v>
      </c>
      <c r="AW199" s="11" t="s">
        <v>35</v>
      </c>
      <c r="AX199" s="11" t="s">
        <v>82</v>
      </c>
      <c r="AY199" s="178" t="s">
        <v>131</v>
      </c>
    </row>
    <row r="200" s="1" customFormat="1" ht="20.4" customHeight="1">
      <c r="B200" s="160"/>
      <c r="C200" s="161" t="s">
        <v>310</v>
      </c>
      <c r="D200" s="161" t="s">
        <v>133</v>
      </c>
      <c r="E200" s="162" t="s">
        <v>1262</v>
      </c>
      <c r="F200" s="163" t="s">
        <v>1263</v>
      </c>
      <c r="G200" s="164" t="s">
        <v>136</v>
      </c>
      <c r="H200" s="165">
        <v>1256</v>
      </c>
      <c r="I200" s="166"/>
      <c r="J200" s="167">
        <f>ROUND(I200*H200,2)</f>
        <v>0</v>
      </c>
      <c r="K200" s="163" t="s">
        <v>137</v>
      </c>
      <c r="L200" s="33"/>
      <c r="M200" s="168" t="s">
        <v>3</v>
      </c>
      <c r="N200" s="169" t="s">
        <v>45</v>
      </c>
      <c r="O200" s="63"/>
      <c r="P200" s="170">
        <f>O200*H200</f>
        <v>0</v>
      </c>
      <c r="Q200" s="170">
        <v>0</v>
      </c>
      <c r="R200" s="170">
        <f>Q200*H200</f>
        <v>0</v>
      </c>
      <c r="S200" s="170">
        <v>0</v>
      </c>
      <c r="T200" s="171">
        <f>S200*H200</f>
        <v>0</v>
      </c>
      <c r="AR200" s="15" t="s">
        <v>138</v>
      </c>
      <c r="AT200" s="15" t="s">
        <v>133</v>
      </c>
      <c r="AU200" s="15" t="s">
        <v>84</v>
      </c>
      <c r="AY200" s="15" t="s">
        <v>131</v>
      </c>
      <c r="BE200" s="172">
        <f>IF(N200="základní",J200,0)</f>
        <v>0</v>
      </c>
      <c r="BF200" s="172">
        <f>IF(N200="snížená",J200,0)</f>
        <v>0</v>
      </c>
      <c r="BG200" s="172">
        <f>IF(N200="zákl. přenesená",J200,0)</f>
        <v>0</v>
      </c>
      <c r="BH200" s="172">
        <f>IF(N200="sníž. přenesená",J200,0)</f>
        <v>0</v>
      </c>
      <c r="BI200" s="172">
        <f>IF(N200="nulová",J200,0)</f>
        <v>0</v>
      </c>
      <c r="BJ200" s="15" t="s">
        <v>82</v>
      </c>
      <c r="BK200" s="172">
        <f>ROUND(I200*H200,2)</f>
        <v>0</v>
      </c>
      <c r="BL200" s="15" t="s">
        <v>138</v>
      </c>
      <c r="BM200" s="15" t="s">
        <v>1264</v>
      </c>
    </row>
    <row r="201" s="1" customFormat="1">
      <c r="B201" s="33"/>
      <c r="D201" s="173" t="s">
        <v>140</v>
      </c>
      <c r="F201" s="174" t="s">
        <v>1265</v>
      </c>
      <c r="I201" s="106"/>
      <c r="L201" s="33"/>
      <c r="M201" s="175"/>
      <c r="N201" s="63"/>
      <c r="O201" s="63"/>
      <c r="P201" s="63"/>
      <c r="Q201" s="63"/>
      <c r="R201" s="63"/>
      <c r="S201" s="63"/>
      <c r="T201" s="64"/>
      <c r="AT201" s="15" t="s">
        <v>140</v>
      </c>
      <c r="AU201" s="15" t="s">
        <v>84</v>
      </c>
    </row>
    <row r="202" s="1" customFormat="1" ht="20.4" customHeight="1">
      <c r="B202" s="160"/>
      <c r="C202" s="161" t="s">
        <v>318</v>
      </c>
      <c r="D202" s="161" t="s">
        <v>133</v>
      </c>
      <c r="E202" s="162" t="s">
        <v>267</v>
      </c>
      <c r="F202" s="163" t="s">
        <v>268</v>
      </c>
      <c r="G202" s="164" t="s">
        <v>214</v>
      </c>
      <c r="H202" s="165">
        <v>273.24200000000002</v>
      </c>
      <c r="I202" s="166"/>
      <c r="J202" s="167">
        <f>ROUND(I202*H202,2)</f>
        <v>0</v>
      </c>
      <c r="K202" s="163" t="s">
        <v>137</v>
      </c>
      <c r="L202" s="33"/>
      <c r="M202" s="168" t="s">
        <v>3</v>
      </c>
      <c r="N202" s="169" t="s">
        <v>45</v>
      </c>
      <c r="O202" s="63"/>
      <c r="P202" s="170">
        <f>O202*H202</f>
        <v>0</v>
      </c>
      <c r="Q202" s="170">
        <v>0</v>
      </c>
      <c r="R202" s="170">
        <f>Q202*H202</f>
        <v>0</v>
      </c>
      <c r="S202" s="170">
        <v>0</v>
      </c>
      <c r="T202" s="171">
        <f>S202*H202</f>
        <v>0</v>
      </c>
      <c r="AR202" s="15" t="s">
        <v>138</v>
      </c>
      <c r="AT202" s="15" t="s">
        <v>133</v>
      </c>
      <c r="AU202" s="15" t="s">
        <v>84</v>
      </c>
      <c r="AY202" s="15" t="s">
        <v>131</v>
      </c>
      <c r="BE202" s="172">
        <f>IF(N202="základní",J202,0)</f>
        <v>0</v>
      </c>
      <c r="BF202" s="172">
        <f>IF(N202="snížená",J202,0)</f>
        <v>0</v>
      </c>
      <c r="BG202" s="172">
        <f>IF(N202="zákl. přenesená",J202,0)</f>
        <v>0</v>
      </c>
      <c r="BH202" s="172">
        <f>IF(N202="sníž. přenesená",J202,0)</f>
        <v>0</v>
      </c>
      <c r="BI202" s="172">
        <f>IF(N202="nulová",J202,0)</f>
        <v>0</v>
      </c>
      <c r="BJ202" s="15" t="s">
        <v>82</v>
      </c>
      <c r="BK202" s="172">
        <f>ROUND(I202*H202,2)</f>
        <v>0</v>
      </c>
      <c r="BL202" s="15" t="s">
        <v>138</v>
      </c>
      <c r="BM202" s="15" t="s">
        <v>1266</v>
      </c>
    </row>
    <row r="203" s="1" customFormat="1">
      <c r="B203" s="33"/>
      <c r="D203" s="173" t="s">
        <v>140</v>
      </c>
      <c r="F203" s="174" t="s">
        <v>270</v>
      </c>
      <c r="I203" s="106"/>
      <c r="L203" s="33"/>
      <c r="M203" s="175"/>
      <c r="N203" s="63"/>
      <c r="O203" s="63"/>
      <c r="P203" s="63"/>
      <c r="Q203" s="63"/>
      <c r="R203" s="63"/>
      <c r="S203" s="63"/>
      <c r="T203" s="64"/>
      <c r="AT203" s="15" t="s">
        <v>140</v>
      </c>
      <c r="AU203" s="15" t="s">
        <v>84</v>
      </c>
    </row>
    <row r="204" s="1" customFormat="1">
      <c r="B204" s="33"/>
      <c r="D204" s="173" t="s">
        <v>142</v>
      </c>
      <c r="F204" s="176" t="s">
        <v>271</v>
      </c>
      <c r="I204" s="106"/>
      <c r="L204" s="33"/>
      <c r="M204" s="175"/>
      <c r="N204" s="63"/>
      <c r="O204" s="63"/>
      <c r="P204" s="63"/>
      <c r="Q204" s="63"/>
      <c r="R204" s="63"/>
      <c r="S204" s="63"/>
      <c r="T204" s="64"/>
      <c r="AT204" s="15" t="s">
        <v>142</v>
      </c>
      <c r="AU204" s="15" t="s">
        <v>84</v>
      </c>
    </row>
    <row r="205" s="11" customFormat="1">
      <c r="B205" s="177"/>
      <c r="D205" s="173" t="s">
        <v>144</v>
      </c>
      <c r="E205" s="178" t="s">
        <v>3</v>
      </c>
      <c r="F205" s="179" t="s">
        <v>1244</v>
      </c>
      <c r="H205" s="180">
        <v>709.72000000000003</v>
      </c>
      <c r="I205" s="181"/>
      <c r="L205" s="177"/>
      <c r="M205" s="182"/>
      <c r="N205" s="183"/>
      <c r="O205" s="183"/>
      <c r="P205" s="183"/>
      <c r="Q205" s="183"/>
      <c r="R205" s="183"/>
      <c r="S205" s="183"/>
      <c r="T205" s="184"/>
      <c r="AT205" s="178" t="s">
        <v>144</v>
      </c>
      <c r="AU205" s="178" t="s">
        <v>84</v>
      </c>
      <c r="AV205" s="11" t="s">
        <v>84</v>
      </c>
      <c r="AW205" s="11" t="s">
        <v>35</v>
      </c>
      <c r="AX205" s="11" t="s">
        <v>82</v>
      </c>
      <c r="AY205" s="178" t="s">
        <v>131</v>
      </c>
    </row>
    <row r="206" s="11" customFormat="1">
      <c r="B206" s="177"/>
      <c r="D206" s="173" t="s">
        <v>144</v>
      </c>
      <c r="F206" s="179" t="s">
        <v>1267</v>
      </c>
      <c r="H206" s="180">
        <v>273.24200000000002</v>
      </c>
      <c r="I206" s="181"/>
      <c r="L206" s="177"/>
      <c r="M206" s="182"/>
      <c r="N206" s="183"/>
      <c r="O206" s="183"/>
      <c r="P206" s="183"/>
      <c r="Q206" s="183"/>
      <c r="R206" s="183"/>
      <c r="S206" s="183"/>
      <c r="T206" s="184"/>
      <c r="AT206" s="178" t="s">
        <v>144</v>
      </c>
      <c r="AU206" s="178" t="s">
        <v>84</v>
      </c>
      <c r="AV206" s="11" t="s">
        <v>84</v>
      </c>
      <c r="AW206" s="11" t="s">
        <v>4</v>
      </c>
      <c r="AX206" s="11" t="s">
        <v>82</v>
      </c>
      <c r="AY206" s="178" t="s">
        <v>131</v>
      </c>
    </row>
    <row r="207" s="1" customFormat="1" ht="20.4" customHeight="1">
      <c r="B207" s="160"/>
      <c r="C207" s="161" t="s">
        <v>326</v>
      </c>
      <c r="D207" s="161" t="s">
        <v>133</v>
      </c>
      <c r="E207" s="162" t="s">
        <v>274</v>
      </c>
      <c r="F207" s="163" t="s">
        <v>275</v>
      </c>
      <c r="G207" s="164" t="s">
        <v>214</v>
      </c>
      <c r="H207" s="165">
        <v>117.104</v>
      </c>
      <c r="I207" s="166"/>
      <c r="J207" s="167">
        <f>ROUND(I207*H207,2)</f>
        <v>0</v>
      </c>
      <c r="K207" s="163" t="s">
        <v>137</v>
      </c>
      <c r="L207" s="33"/>
      <c r="M207" s="168" t="s">
        <v>3</v>
      </c>
      <c r="N207" s="169" t="s">
        <v>45</v>
      </c>
      <c r="O207" s="63"/>
      <c r="P207" s="170">
        <f>O207*H207</f>
        <v>0</v>
      </c>
      <c r="Q207" s="170">
        <v>0</v>
      </c>
      <c r="R207" s="170">
        <f>Q207*H207</f>
        <v>0</v>
      </c>
      <c r="S207" s="170">
        <v>0</v>
      </c>
      <c r="T207" s="171">
        <f>S207*H207</f>
        <v>0</v>
      </c>
      <c r="AR207" s="15" t="s">
        <v>138</v>
      </c>
      <c r="AT207" s="15" t="s">
        <v>133</v>
      </c>
      <c r="AU207" s="15" t="s">
        <v>84</v>
      </c>
      <c r="AY207" s="15" t="s">
        <v>131</v>
      </c>
      <c r="BE207" s="172">
        <f>IF(N207="základní",J207,0)</f>
        <v>0</v>
      </c>
      <c r="BF207" s="172">
        <f>IF(N207="snížená",J207,0)</f>
        <v>0</v>
      </c>
      <c r="BG207" s="172">
        <f>IF(N207="zákl. přenesená",J207,0)</f>
        <v>0</v>
      </c>
      <c r="BH207" s="172">
        <f>IF(N207="sníž. přenesená",J207,0)</f>
        <v>0</v>
      </c>
      <c r="BI207" s="172">
        <f>IF(N207="nulová",J207,0)</f>
        <v>0</v>
      </c>
      <c r="BJ207" s="15" t="s">
        <v>82</v>
      </c>
      <c r="BK207" s="172">
        <f>ROUND(I207*H207,2)</f>
        <v>0</v>
      </c>
      <c r="BL207" s="15" t="s">
        <v>138</v>
      </c>
      <c r="BM207" s="15" t="s">
        <v>1268</v>
      </c>
    </row>
    <row r="208" s="1" customFormat="1">
      <c r="B208" s="33"/>
      <c r="D208" s="173" t="s">
        <v>140</v>
      </c>
      <c r="F208" s="174" t="s">
        <v>277</v>
      </c>
      <c r="I208" s="106"/>
      <c r="L208" s="33"/>
      <c r="M208" s="175"/>
      <c r="N208" s="63"/>
      <c r="O208" s="63"/>
      <c r="P208" s="63"/>
      <c r="Q208" s="63"/>
      <c r="R208" s="63"/>
      <c r="S208" s="63"/>
      <c r="T208" s="64"/>
      <c r="AT208" s="15" t="s">
        <v>140</v>
      </c>
      <c r="AU208" s="15" t="s">
        <v>84</v>
      </c>
    </row>
    <row r="209" s="1" customFormat="1">
      <c r="B209" s="33"/>
      <c r="D209" s="173" t="s">
        <v>142</v>
      </c>
      <c r="F209" s="176" t="s">
        <v>271</v>
      </c>
      <c r="I209" s="106"/>
      <c r="L209" s="33"/>
      <c r="M209" s="175"/>
      <c r="N209" s="63"/>
      <c r="O209" s="63"/>
      <c r="P209" s="63"/>
      <c r="Q209" s="63"/>
      <c r="R209" s="63"/>
      <c r="S209" s="63"/>
      <c r="T209" s="64"/>
      <c r="AT209" s="15" t="s">
        <v>142</v>
      </c>
      <c r="AU209" s="15" t="s">
        <v>84</v>
      </c>
    </row>
    <row r="210" s="11" customFormat="1">
      <c r="B210" s="177"/>
      <c r="D210" s="173" t="s">
        <v>144</v>
      </c>
      <c r="E210" s="178" t="s">
        <v>3</v>
      </c>
      <c r="F210" s="179" t="s">
        <v>1244</v>
      </c>
      <c r="H210" s="180">
        <v>709.72000000000003</v>
      </c>
      <c r="I210" s="181"/>
      <c r="L210" s="177"/>
      <c r="M210" s="182"/>
      <c r="N210" s="183"/>
      <c r="O210" s="183"/>
      <c r="P210" s="183"/>
      <c r="Q210" s="183"/>
      <c r="R210" s="183"/>
      <c r="S210" s="183"/>
      <c r="T210" s="184"/>
      <c r="AT210" s="178" t="s">
        <v>144</v>
      </c>
      <c r="AU210" s="178" t="s">
        <v>84</v>
      </c>
      <c r="AV210" s="11" t="s">
        <v>84</v>
      </c>
      <c r="AW210" s="11" t="s">
        <v>35</v>
      </c>
      <c r="AX210" s="11" t="s">
        <v>82</v>
      </c>
      <c r="AY210" s="178" t="s">
        <v>131</v>
      </c>
    </row>
    <row r="211" s="11" customFormat="1">
      <c r="B211" s="177"/>
      <c r="D211" s="173" t="s">
        <v>144</v>
      </c>
      <c r="F211" s="179" t="s">
        <v>1269</v>
      </c>
      <c r="H211" s="180">
        <v>117.104</v>
      </c>
      <c r="I211" s="181"/>
      <c r="L211" s="177"/>
      <c r="M211" s="182"/>
      <c r="N211" s="183"/>
      <c r="O211" s="183"/>
      <c r="P211" s="183"/>
      <c r="Q211" s="183"/>
      <c r="R211" s="183"/>
      <c r="S211" s="183"/>
      <c r="T211" s="184"/>
      <c r="AT211" s="178" t="s">
        <v>144</v>
      </c>
      <c r="AU211" s="178" t="s">
        <v>84</v>
      </c>
      <c r="AV211" s="11" t="s">
        <v>84</v>
      </c>
      <c r="AW211" s="11" t="s">
        <v>4</v>
      </c>
      <c r="AX211" s="11" t="s">
        <v>82</v>
      </c>
      <c r="AY211" s="178" t="s">
        <v>131</v>
      </c>
    </row>
    <row r="212" s="1" customFormat="1" ht="20.4" customHeight="1">
      <c r="B212" s="160"/>
      <c r="C212" s="161" t="s">
        <v>334</v>
      </c>
      <c r="D212" s="161" t="s">
        <v>133</v>
      </c>
      <c r="E212" s="162" t="s">
        <v>280</v>
      </c>
      <c r="F212" s="163" t="s">
        <v>281</v>
      </c>
      <c r="G212" s="164" t="s">
        <v>214</v>
      </c>
      <c r="H212" s="165">
        <v>133.06399999999999</v>
      </c>
      <c r="I212" s="166"/>
      <c r="J212" s="167">
        <f>ROUND(I212*H212,2)</f>
        <v>0</v>
      </c>
      <c r="K212" s="163" t="s">
        <v>137</v>
      </c>
      <c r="L212" s="33"/>
      <c r="M212" s="168" t="s">
        <v>3</v>
      </c>
      <c r="N212" s="169" t="s">
        <v>45</v>
      </c>
      <c r="O212" s="63"/>
      <c r="P212" s="170">
        <f>O212*H212</f>
        <v>0</v>
      </c>
      <c r="Q212" s="170">
        <v>0</v>
      </c>
      <c r="R212" s="170">
        <f>Q212*H212</f>
        <v>0</v>
      </c>
      <c r="S212" s="170">
        <v>0</v>
      </c>
      <c r="T212" s="171">
        <f>S212*H212</f>
        <v>0</v>
      </c>
      <c r="AR212" s="15" t="s">
        <v>138</v>
      </c>
      <c r="AT212" s="15" t="s">
        <v>133</v>
      </c>
      <c r="AU212" s="15" t="s">
        <v>84</v>
      </c>
      <c r="AY212" s="15" t="s">
        <v>131</v>
      </c>
      <c r="BE212" s="172">
        <f>IF(N212="základní",J212,0)</f>
        <v>0</v>
      </c>
      <c r="BF212" s="172">
        <f>IF(N212="snížená",J212,0)</f>
        <v>0</v>
      </c>
      <c r="BG212" s="172">
        <f>IF(N212="zákl. přenesená",J212,0)</f>
        <v>0</v>
      </c>
      <c r="BH212" s="172">
        <f>IF(N212="sníž. přenesená",J212,0)</f>
        <v>0</v>
      </c>
      <c r="BI212" s="172">
        <f>IF(N212="nulová",J212,0)</f>
        <v>0</v>
      </c>
      <c r="BJ212" s="15" t="s">
        <v>82</v>
      </c>
      <c r="BK212" s="172">
        <f>ROUND(I212*H212,2)</f>
        <v>0</v>
      </c>
      <c r="BL212" s="15" t="s">
        <v>138</v>
      </c>
      <c r="BM212" s="15" t="s">
        <v>1270</v>
      </c>
    </row>
    <row r="213" s="1" customFormat="1">
      <c r="B213" s="33"/>
      <c r="D213" s="173" t="s">
        <v>140</v>
      </c>
      <c r="F213" s="174" t="s">
        <v>283</v>
      </c>
      <c r="I213" s="106"/>
      <c r="L213" s="33"/>
      <c r="M213" s="175"/>
      <c r="N213" s="63"/>
      <c r="O213" s="63"/>
      <c r="P213" s="63"/>
      <c r="Q213" s="63"/>
      <c r="R213" s="63"/>
      <c r="S213" s="63"/>
      <c r="T213" s="64"/>
      <c r="AT213" s="15" t="s">
        <v>140</v>
      </c>
      <c r="AU213" s="15" t="s">
        <v>84</v>
      </c>
    </row>
    <row r="214" s="1" customFormat="1">
      <c r="B214" s="33"/>
      <c r="D214" s="173" t="s">
        <v>142</v>
      </c>
      <c r="F214" s="176" t="s">
        <v>284</v>
      </c>
      <c r="I214" s="106"/>
      <c r="L214" s="33"/>
      <c r="M214" s="175"/>
      <c r="N214" s="63"/>
      <c r="O214" s="63"/>
      <c r="P214" s="63"/>
      <c r="Q214" s="63"/>
      <c r="R214" s="63"/>
      <c r="S214" s="63"/>
      <c r="T214" s="64"/>
      <c r="AT214" s="15" t="s">
        <v>142</v>
      </c>
      <c r="AU214" s="15" t="s">
        <v>84</v>
      </c>
    </row>
    <row r="215" s="11" customFormat="1">
      <c r="B215" s="177"/>
      <c r="D215" s="173" t="s">
        <v>144</v>
      </c>
      <c r="E215" s="178" t="s">
        <v>3</v>
      </c>
      <c r="F215" s="179" t="s">
        <v>1271</v>
      </c>
      <c r="H215" s="180">
        <v>190.09100000000001</v>
      </c>
      <c r="I215" s="181"/>
      <c r="L215" s="177"/>
      <c r="M215" s="182"/>
      <c r="N215" s="183"/>
      <c r="O215" s="183"/>
      <c r="P215" s="183"/>
      <c r="Q215" s="183"/>
      <c r="R215" s="183"/>
      <c r="S215" s="183"/>
      <c r="T215" s="184"/>
      <c r="AT215" s="178" t="s">
        <v>144</v>
      </c>
      <c r="AU215" s="178" t="s">
        <v>84</v>
      </c>
      <c r="AV215" s="11" t="s">
        <v>84</v>
      </c>
      <c r="AW215" s="11" t="s">
        <v>35</v>
      </c>
      <c r="AX215" s="11" t="s">
        <v>74</v>
      </c>
      <c r="AY215" s="178" t="s">
        <v>131</v>
      </c>
    </row>
    <row r="216" s="11" customFormat="1">
      <c r="B216" s="177"/>
      <c r="D216" s="173" t="s">
        <v>144</v>
      </c>
      <c r="F216" s="179" t="s">
        <v>1272</v>
      </c>
      <c r="H216" s="180">
        <v>133.06399999999999</v>
      </c>
      <c r="I216" s="181"/>
      <c r="L216" s="177"/>
      <c r="M216" s="182"/>
      <c r="N216" s="183"/>
      <c r="O216" s="183"/>
      <c r="P216" s="183"/>
      <c r="Q216" s="183"/>
      <c r="R216" s="183"/>
      <c r="S216" s="183"/>
      <c r="T216" s="184"/>
      <c r="AT216" s="178" t="s">
        <v>144</v>
      </c>
      <c r="AU216" s="178" t="s">
        <v>84</v>
      </c>
      <c r="AV216" s="11" t="s">
        <v>84</v>
      </c>
      <c r="AW216" s="11" t="s">
        <v>4</v>
      </c>
      <c r="AX216" s="11" t="s">
        <v>82</v>
      </c>
      <c r="AY216" s="178" t="s">
        <v>131</v>
      </c>
    </row>
    <row r="217" s="1" customFormat="1" ht="20.4" customHeight="1">
      <c r="B217" s="160"/>
      <c r="C217" s="161" t="s">
        <v>340</v>
      </c>
      <c r="D217" s="161" t="s">
        <v>133</v>
      </c>
      <c r="E217" s="162" t="s">
        <v>289</v>
      </c>
      <c r="F217" s="163" t="s">
        <v>290</v>
      </c>
      <c r="G217" s="164" t="s">
        <v>214</v>
      </c>
      <c r="H217" s="165">
        <v>57.027000000000001</v>
      </c>
      <c r="I217" s="166"/>
      <c r="J217" s="167">
        <f>ROUND(I217*H217,2)</f>
        <v>0</v>
      </c>
      <c r="K217" s="163" t="s">
        <v>137</v>
      </c>
      <c r="L217" s="33"/>
      <c r="M217" s="168" t="s">
        <v>3</v>
      </c>
      <c r="N217" s="169" t="s">
        <v>45</v>
      </c>
      <c r="O217" s="63"/>
      <c r="P217" s="170">
        <f>O217*H217</f>
        <v>0</v>
      </c>
      <c r="Q217" s="170">
        <v>0</v>
      </c>
      <c r="R217" s="170">
        <f>Q217*H217</f>
        <v>0</v>
      </c>
      <c r="S217" s="170">
        <v>0</v>
      </c>
      <c r="T217" s="171">
        <f>S217*H217</f>
        <v>0</v>
      </c>
      <c r="AR217" s="15" t="s">
        <v>138</v>
      </c>
      <c r="AT217" s="15" t="s">
        <v>133</v>
      </c>
      <c r="AU217" s="15" t="s">
        <v>84</v>
      </c>
      <c r="AY217" s="15" t="s">
        <v>131</v>
      </c>
      <c r="BE217" s="172">
        <f>IF(N217="základní",J217,0)</f>
        <v>0</v>
      </c>
      <c r="BF217" s="172">
        <f>IF(N217="snížená",J217,0)</f>
        <v>0</v>
      </c>
      <c r="BG217" s="172">
        <f>IF(N217="zákl. přenesená",J217,0)</f>
        <v>0</v>
      </c>
      <c r="BH217" s="172">
        <f>IF(N217="sníž. přenesená",J217,0)</f>
        <v>0</v>
      </c>
      <c r="BI217" s="172">
        <f>IF(N217="nulová",J217,0)</f>
        <v>0</v>
      </c>
      <c r="BJ217" s="15" t="s">
        <v>82</v>
      </c>
      <c r="BK217" s="172">
        <f>ROUND(I217*H217,2)</f>
        <v>0</v>
      </c>
      <c r="BL217" s="15" t="s">
        <v>138</v>
      </c>
      <c r="BM217" s="15" t="s">
        <v>1273</v>
      </c>
    </row>
    <row r="218" s="1" customFormat="1">
      <c r="B218" s="33"/>
      <c r="D218" s="173" t="s">
        <v>140</v>
      </c>
      <c r="F218" s="174" t="s">
        <v>292</v>
      </c>
      <c r="I218" s="106"/>
      <c r="L218" s="33"/>
      <c r="M218" s="175"/>
      <c r="N218" s="63"/>
      <c r="O218" s="63"/>
      <c r="P218" s="63"/>
      <c r="Q218" s="63"/>
      <c r="R218" s="63"/>
      <c r="S218" s="63"/>
      <c r="T218" s="64"/>
      <c r="AT218" s="15" t="s">
        <v>140</v>
      </c>
      <c r="AU218" s="15" t="s">
        <v>84</v>
      </c>
    </row>
    <row r="219" s="1" customFormat="1">
      <c r="B219" s="33"/>
      <c r="D219" s="173" t="s">
        <v>142</v>
      </c>
      <c r="F219" s="176" t="s">
        <v>284</v>
      </c>
      <c r="I219" s="106"/>
      <c r="L219" s="33"/>
      <c r="M219" s="175"/>
      <c r="N219" s="63"/>
      <c r="O219" s="63"/>
      <c r="P219" s="63"/>
      <c r="Q219" s="63"/>
      <c r="R219" s="63"/>
      <c r="S219" s="63"/>
      <c r="T219" s="64"/>
      <c r="AT219" s="15" t="s">
        <v>142</v>
      </c>
      <c r="AU219" s="15" t="s">
        <v>84</v>
      </c>
    </row>
    <row r="220" s="11" customFormat="1">
      <c r="B220" s="177"/>
      <c r="D220" s="173" t="s">
        <v>144</v>
      </c>
      <c r="E220" s="178" t="s">
        <v>3</v>
      </c>
      <c r="F220" s="179" t="s">
        <v>1271</v>
      </c>
      <c r="H220" s="180">
        <v>190.09100000000001</v>
      </c>
      <c r="I220" s="181"/>
      <c r="L220" s="177"/>
      <c r="M220" s="182"/>
      <c r="N220" s="183"/>
      <c r="O220" s="183"/>
      <c r="P220" s="183"/>
      <c r="Q220" s="183"/>
      <c r="R220" s="183"/>
      <c r="S220" s="183"/>
      <c r="T220" s="184"/>
      <c r="AT220" s="178" t="s">
        <v>144</v>
      </c>
      <c r="AU220" s="178" t="s">
        <v>84</v>
      </c>
      <c r="AV220" s="11" t="s">
        <v>84</v>
      </c>
      <c r="AW220" s="11" t="s">
        <v>35</v>
      </c>
      <c r="AX220" s="11" t="s">
        <v>74</v>
      </c>
      <c r="AY220" s="178" t="s">
        <v>131</v>
      </c>
    </row>
    <row r="221" s="11" customFormat="1">
      <c r="B221" s="177"/>
      <c r="D221" s="173" t="s">
        <v>144</v>
      </c>
      <c r="F221" s="179" t="s">
        <v>1274</v>
      </c>
      <c r="H221" s="180">
        <v>57.027000000000001</v>
      </c>
      <c r="I221" s="181"/>
      <c r="L221" s="177"/>
      <c r="M221" s="182"/>
      <c r="N221" s="183"/>
      <c r="O221" s="183"/>
      <c r="P221" s="183"/>
      <c r="Q221" s="183"/>
      <c r="R221" s="183"/>
      <c r="S221" s="183"/>
      <c r="T221" s="184"/>
      <c r="AT221" s="178" t="s">
        <v>144</v>
      </c>
      <c r="AU221" s="178" t="s">
        <v>84</v>
      </c>
      <c r="AV221" s="11" t="s">
        <v>84</v>
      </c>
      <c r="AW221" s="11" t="s">
        <v>4</v>
      </c>
      <c r="AX221" s="11" t="s">
        <v>82</v>
      </c>
      <c r="AY221" s="178" t="s">
        <v>131</v>
      </c>
    </row>
    <row r="222" s="1" customFormat="1" ht="20.4" customHeight="1">
      <c r="B222" s="160"/>
      <c r="C222" s="161" t="s">
        <v>348</v>
      </c>
      <c r="D222" s="161" t="s">
        <v>133</v>
      </c>
      <c r="E222" s="162" t="s">
        <v>295</v>
      </c>
      <c r="F222" s="163" t="s">
        <v>296</v>
      </c>
      <c r="G222" s="164" t="s">
        <v>214</v>
      </c>
      <c r="H222" s="165">
        <v>133.06399999999999</v>
      </c>
      <c r="I222" s="166"/>
      <c r="J222" s="167">
        <f>ROUND(I222*H222,2)</f>
        <v>0</v>
      </c>
      <c r="K222" s="163" t="s">
        <v>137</v>
      </c>
      <c r="L222" s="33"/>
      <c r="M222" s="168" t="s">
        <v>3</v>
      </c>
      <c r="N222" s="169" t="s">
        <v>45</v>
      </c>
      <c r="O222" s="63"/>
      <c r="P222" s="170">
        <f>O222*H222</f>
        <v>0</v>
      </c>
      <c r="Q222" s="170">
        <v>0</v>
      </c>
      <c r="R222" s="170">
        <f>Q222*H222</f>
        <v>0</v>
      </c>
      <c r="S222" s="170">
        <v>0</v>
      </c>
      <c r="T222" s="171">
        <f>S222*H222</f>
        <v>0</v>
      </c>
      <c r="AR222" s="15" t="s">
        <v>138</v>
      </c>
      <c r="AT222" s="15" t="s">
        <v>133</v>
      </c>
      <c r="AU222" s="15" t="s">
        <v>84</v>
      </c>
      <c r="AY222" s="15" t="s">
        <v>131</v>
      </c>
      <c r="BE222" s="172">
        <f>IF(N222="základní",J222,0)</f>
        <v>0</v>
      </c>
      <c r="BF222" s="172">
        <f>IF(N222="snížená",J222,0)</f>
        <v>0</v>
      </c>
      <c r="BG222" s="172">
        <f>IF(N222="zákl. přenesená",J222,0)</f>
        <v>0</v>
      </c>
      <c r="BH222" s="172">
        <f>IF(N222="sníž. přenesená",J222,0)</f>
        <v>0</v>
      </c>
      <c r="BI222" s="172">
        <f>IF(N222="nulová",J222,0)</f>
        <v>0</v>
      </c>
      <c r="BJ222" s="15" t="s">
        <v>82</v>
      </c>
      <c r="BK222" s="172">
        <f>ROUND(I222*H222,2)</f>
        <v>0</v>
      </c>
      <c r="BL222" s="15" t="s">
        <v>138</v>
      </c>
      <c r="BM222" s="15" t="s">
        <v>1275</v>
      </c>
    </row>
    <row r="223" s="1" customFormat="1">
      <c r="B223" s="33"/>
      <c r="D223" s="173" t="s">
        <v>140</v>
      </c>
      <c r="F223" s="174" t="s">
        <v>298</v>
      </c>
      <c r="I223" s="106"/>
      <c r="L223" s="33"/>
      <c r="M223" s="175"/>
      <c r="N223" s="63"/>
      <c r="O223" s="63"/>
      <c r="P223" s="63"/>
      <c r="Q223" s="63"/>
      <c r="R223" s="63"/>
      <c r="S223" s="63"/>
      <c r="T223" s="64"/>
      <c r="AT223" s="15" t="s">
        <v>140</v>
      </c>
      <c r="AU223" s="15" t="s">
        <v>84</v>
      </c>
    </row>
    <row r="224" s="1" customFormat="1">
      <c r="B224" s="33"/>
      <c r="D224" s="173" t="s">
        <v>142</v>
      </c>
      <c r="F224" s="176" t="s">
        <v>299</v>
      </c>
      <c r="I224" s="106"/>
      <c r="L224" s="33"/>
      <c r="M224" s="175"/>
      <c r="N224" s="63"/>
      <c r="O224" s="63"/>
      <c r="P224" s="63"/>
      <c r="Q224" s="63"/>
      <c r="R224" s="63"/>
      <c r="S224" s="63"/>
      <c r="T224" s="64"/>
      <c r="AT224" s="15" t="s">
        <v>142</v>
      </c>
      <c r="AU224" s="15" t="s">
        <v>84</v>
      </c>
    </row>
    <row r="225" s="11" customFormat="1">
      <c r="B225" s="177"/>
      <c r="D225" s="173" t="s">
        <v>144</v>
      </c>
      <c r="E225" s="178" t="s">
        <v>3</v>
      </c>
      <c r="F225" s="179" t="s">
        <v>1271</v>
      </c>
      <c r="H225" s="180">
        <v>190.09100000000001</v>
      </c>
      <c r="I225" s="181"/>
      <c r="L225" s="177"/>
      <c r="M225" s="182"/>
      <c r="N225" s="183"/>
      <c r="O225" s="183"/>
      <c r="P225" s="183"/>
      <c r="Q225" s="183"/>
      <c r="R225" s="183"/>
      <c r="S225" s="183"/>
      <c r="T225" s="184"/>
      <c r="AT225" s="178" t="s">
        <v>144</v>
      </c>
      <c r="AU225" s="178" t="s">
        <v>84</v>
      </c>
      <c r="AV225" s="11" t="s">
        <v>84</v>
      </c>
      <c r="AW225" s="11" t="s">
        <v>35</v>
      </c>
      <c r="AX225" s="11" t="s">
        <v>74</v>
      </c>
      <c r="AY225" s="178" t="s">
        <v>131</v>
      </c>
    </row>
    <row r="226" s="11" customFormat="1">
      <c r="B226" s="177"/>
      <c r="D226" s="173" t="s">
        <v>144</v>
      </c>
      <c r="F226" s="179" t="s">
        <v>1272</v>
      </c>
      <c r="H226" s="180">
        <v>133.06399999999999</v>
      </c>
      <c r="I226" s="181"/>
      <c r="L226" s="177"/>
      <c r="M226" s="182"/>
      <c r="N226" s="183"/>
      <c r="O226" s="183"/>
      <c r="P226" s="183"/>
      <c r="Q226" s="183"/>
      <c r="R226" s="183"/>
      <c r="S226" s="183"/>
      <c r="T226" s="184"/>
      <c r="AT226" s="178" t="s">
        <v>144</v>
      </c>
      <c r="AU226" s="178" t="s">
        <v>84</v>
      </c>
      <c r="AV226" s="11" t="s">
        <v>84</v>
      </c>
      <c r="AW226" s="11" t="s">
        <v>4</v>
      </c>
      <c r="AX226" s="11" t="s">
        <v>82</v>
      </c>
      <c r="AY226" s="178" t="s">
        <v>131</v>
      </c>
    </row>
    <row r="227" s="1" customFormat="1" ht="20.4" customHeight="1">
      <c r="B227" s="160"/>
      <c r="C227" s="161" t="s">
        <v>355</v>
      </c>
      <c r="D227" s="161" t="s">
        <v>133</v>
      </c>
      <c r="E227" s="162" t="s">
        <v>301</v>
      </c>
      <c r="F227" s="163" t="s">
        <v>302</v>
      </c>
      <c r="G227" s="164" t="s">
        <v>214</v>
      </c>
      <c r="H227" s="165">
        <v>57.027000000000001</v>
      </c>
      <c r="I227" s="166"/>
      <c r="J227" s="167">
        <f>ROUND(I227*H227,2)</f>
        <v>0</v>
      </c>
      <c r="K227" s="163" t="s">
        <v>137</v>
      </c>
      <c r="L227" s="33"/>
      <c r="M227" s="168" t="s">
        <v>3</v>
      </c>
      <c r="N227" s="169" t="s">
        <v>45</v>
      </c>
      <c r="O227" s="63"/>
      <c r="P227" s="170">
        <f>O227*H227</f>
        <v>0</v>
      </c>
      <c r="Q227" s="170">
        <v>0</v>
      </c>
      <c r="R227" s="170">
        <f>Q227*H227</f>
        <v>0</v>
      </c>
      <c r="S227" s="170">
        <v>0</v>
      </c>
      <c r="T227" s="171">
        <f>S227*H227</f>
        <v>0</v>
      </c>
      <c r="AR227" s="15" t="s">
        <v>138</v>
      </c>
      <c r="AT227" s="15" t="s">
        <v>133</v>
      </c>
      <c r="AU227" s="15" t="s">
        <v>84</v>
      </c>
      <c r="AY227" s="15" t="s">
        <v>131</v>
      </c>
      <c r="BE227" s="172">
        <f>IF(N227="základní",J227,0)</f>
        <v>0</v>
      </c>
      <c r="BF227" s="172">
        <f>IF(N227="snížená",J227,0)</f>
        <v>0</v>
      </c>
      <c r="BG227" s="172">
        <f>IF(N227="zákl. přenesená",J227,0)</f>
        <v>0</v>
      </c>
      <c r="BH227" s="172">
        <f>IF(N227="sníž. přenesená",J227,0)</f>
        <v>0</v>
      </c>
      <c r="BI227" s="172">
        <f>IF(N227="nulová",J227,0)</f>
        <v>0</v>
      </c>
      <c r="BJ227" s="15" t="s">
        <v>82</v>
      </c>
      <c r="BK227" s="172">
        <f>ROUND(I227*H227,2)</f>
        <v>0</v>
      </c>
      <c r="BL227" s="15" t="s">
        <v>138</v>
      </c>
      <c r="BM227" s="15" t="s">
        <v>1276</v>
      </c>
    </row>
    <row r="228" s="1" customFormat="1">
      <c r="B228" s="33"/>
      <c r="D228" s="173" t="s">
        <v>140</v>
      </c>
      <c r="F228" s="174" t="s">
        <v>304</v>
      </c>
      <c r="I228" s="106"/>
      <c r="L228" s="33"/>
      <c r="M228" s="175"/>
      <c r="N228" s="63"/>
      <c r="O228" s="63"/>
      <c r="P228" s="63"/>
      <c r="Q228" s="63"/>
      <c r="R228" s="63"/>
      <c r="S228" s="63"/>
      <c r="T228" s="64"/>
      <c r="AT228" s="15" t="s">
        <v>140</v>
      </c>
      <c r="AU228" s="15" t="s">
        <v>84</v>
      </c>
    </row>
    <row r="229" s="1" customFormat="1">
      <c r="B229" s="33"/>
      <c r="D229" s="173" t="s">
        <v>142</v>
      </c>
      <c r="F229" s="176" t="s">
        <v>299</v>
      </c>
      <c r="I229" s="106"/>
      <c r="L229" s="33"/>
      <c r="M229" s="175"/>
      <c r="N229" s="63"/>
      <c r="O229" s="63"/>
      <c r="P229" s="63"/>
      <c r="Q229" s="63"/>
      <c r="R229" s="63"/>
      <c r="S229" s="63"/>
      <c r="T229" s="64"/>
      <c r="AT229" s="15" t="s">
        <v>142</v>
      </c>
      <c r="AU229" s="15" t="s">
        <v>84</v>
      </c>
    </row>
    <row r="230" s="11" customFormat="1">
      <c r="B230" s="177"/>
      <c r="D230" s="173" t="s">
        <v>144</v>
      </c>
      <c r="E230" s="178" t="s">
        <v>3</v>
      </c>
      <c r="F230" s="179" t="s">
        <v>1271</v>
      </c>
      <c r="H230" s="180">
        <v>190.09100000000001</v>
      </c>
      <c r="I230" s="181"/>
      <c r="L230" s="177"/>
      <c r="M230" s="182"/>
      <c r="N230" s="183"/>
      <c r="O230" s="183"/>
      <c r="P230" s="183"/>
      <c r="Q230" s="183"/>
      <c r="R230" s="183"/>
      <c r="S230" s="183"/>
      <c r="T230" s="184"/>
      <c r="AT230" s="178" t="s">
        <v>144</v>
      </c>
      <c r="AU230" s="178" t="s">
        <v>84</v>
      </c>
      <c r="AV230" s="11" t="s">
        <v>84</v>
      </c>
      <c r="AW230" s="11" t="s">
        <v>35</v>
      </c>
      <c r="AX230" s="11" t="s">
        <v>74</v>
      </c>
      <c r="AY230" s="178" t="s">
        <v>131</v>
      </c>
    </row>
    <row r="231" s="11" customFormat="1">
      <c r="B231" s="177"/>
      <c r="D231" s="173" t="s">
        <v>144</v>
      </c>
      <c r="F231" s="179" t="s">
        <v>1274</v>
      </c>
      <c r="H231" s="180">
        <v>57.027000000000001</v>
      </c>
      <c r="I231" s="181"/>
      <c r="L231" s="177"/>
      <c r="M231" s="182"/>
      <c r="N231" s="183"/>
      <c r="O231" s="183"/>
      <c r="P231" s="183"/>
      <c r="Q231" s="183"/>
      <c r="R231" s="183"/>
      <c r="S231" s="183"/>
      <c r="T231" s="184"/>
      <c r="AT231" s="178" t="s">
        <v>144</v>
      </c>
      <c r="AU231" s="178" t="s">
        <v>84</v>
      </c>
      <c r="AV231" s="11" t="s">
        <v>84</v>
      </c>
      <c r="AW231" s="11" t="s">
        <v>4</v>
      </c>
      <c r="AX231" s="11" t="s">
        <v>82</v>
      </c>
      <c r="AY231" s="178" t="s">
        <v>131</v>
      </c>
    </row>
    <row r="232" s="1" customFormat="1" ht="20.4" customHeight="1">
      <c r="B232" s="160"/>
      <c r="C232" s="161" t="s">
        <v>362</v>
      </c>
      <c r="D232" s="161" t="s">
        <v>133</v>
      </c>
      <c r="E232" s="162" t="s">
        <v>306</v>
      </c>
      <c r="F232" s="163" t="s">
        <v>307</v>
      </c>
      <c r="G232" s="164" t="s">
        <v>214</v>
      </c>
      <c r="H232" s="165">
        <v>190.09100000000001</v>
      </c>
      <c r="I232" s="166"/>
      <c r="J232" s="167">
        <f>ROUND(I232*H232,2)</f>
        <v>0</v>
      </c>
      <c r="K232" s="163" t="s">
        <v>137</v>
      </c>
      <c r="L232" s="33"/>
      <c r="M232" s="168" t="s">
        <v>3</v>
      </c>
      <c r="N232" s="169" t="s">
        <v>45</v>
      </c>
      <c r="O232" s="63"/>
      <c r="P232" s="170">
        <f>O232*H232</f>
        <v>0</v>
      </c>
      <c r="Q232" s="170">
        <v>0</v>
      </c>
      <c r="R232" s="170">
        <f>Q232*H232</f>
        <v>0</v>
      </c>
      <c r="S232" s="170">
        <v>0</v>
      </c>
      <c r="T232" s="171">
        <f>S232*H232</f>
        <v>0</v>
      </c>
      <c r="AR232" s="15" t="s">
        <v>138</v>
      </c>
      <c r="AT232" s="15" t="s">
        <v>133</v>
      </c>
      <c r="AU232" s="15" t="s">
        <v>84</v>
      </c>
      <c r="AY232" s="15" t="s">
        <v>131</v>
      </c>
      <c r="BE232" s="172">
        <f>IF(N232="základní",J232,0)</f>
        <v>0</v>
      </c>
      <c r="BF232" s="172">
        <f>IF(N232="snížená",J232,0)</f>
        <v>0</v>
      </c>
      <c r="BG232" s="172">
        <f>IF(N232="zákl. přenesená",J232,0)</f>
        <v>0</v>
      </c>
      <c r="BH232" s="172">
        <f>IF(N232="sníž. přenesená",J232,0)</f>
        <v>0</v>
      </c>
      <c r="BI232" s="172">
        <f>IF(N232="nulová",J232,0)</f>
        <v>0</v>
      </c>
      <c r="BJ232" s="15" t="s">
        <v>82</v>
      </c>
      <c r="BK232" s="172">
        <f>ROUND(I232*H232,2)</f>
        <v>0</v>
      </c>
      <c r="BL232" s="15" t="s">
        <v>138</v>
      </c>
      <c r="BM232" s="15" t="s">
        <v>1277</v>
      </c>
    </row>
    <row r="233" s="1" customFormat="1">
      <c r="B233" s="33"/>
      <c r="D233" s="173" t="s">
        <v>140</v>
      </c>
      <c r="F233" s="174" t="s">
        <v>307</v>
      </c>
      <c r="I233" s="106"/>
      <c r="L233" s="33"/>
      <c r="M233" s="175"/>
      <c r="N233" s="63"/>
      <c r="O233" s="63"/>
      <c r="P233" s="63"/>
      <c r="Q233" s="63"/>
      <c r="R233" s="63"/>
      <c r="S233" s="63"/>
      <c r="T233" s="64"/>
      <c r="AT233" s="15" t="s">
        <v>140</v>
      </c>
      <c r="AU233" s="15" t="s">
        <v>84</v>
      </c>
    </row>
    <row r="234" s="1" customFormat="1">
      <c r="B234" s="33"/>
      <c r="D234" s="173" t="s">
        <v>142</v>
      </c>
      <c r="F234" s="176" t="s">
        <v>309</v>
      </c>
      <c r="I234" s="106"/>
      <c r="L234" s="33"/>
      <c r="M234" s="175"/>
      <c r="N234" s="63"/>
      <c r="O234" s="63"/>
      <c r="P234" s="63"/>
      <c r="Q234" s="63"/>
      <c r="R234" s="63"/>
      <c r="S234" s="63"/>
      <c r="T234" s="64"/>
      <c r="AT234" s="15" t="s">
        <v>142</v>
      </c>
      <c r="AU234" s="15" t="s">
        <v>84</v>
      </c>
    </row>
    <row r="235" s="11" customFormat="1">
      <c r="B235" s="177"/>
      <c r="D235" s="173" t="s">
        <v>144</v>
      </c>
      <c r="E235" s="178" t="s">
        <v>3</v>
      </c>
      <c r="F235" s="179" t="s">
        <v>1271</v>
      </c>
      <c r="H235" s="180">
        <v>190.09100000000001</v>
      </c>
      <c r="I235" s="181"/>
      <c r="L235" s="177"/>
      <c r="M235" s="182"/>
      <c r="N235" s="183"/>
      <c r="O235" s="183"/>
      <c r="P235" s="183"/>
      <c r="Q235" s="183"/>
      <c r="R235" s="183"/>
      <c r="S235" s="183"/>
      <c r="T235" s="184"/>
      <c r="AT235" s="178" t="s">
        <v>144</v>
      </c>
      <c r="AU235" s="178" t="s">
        <v>84</v>
      </c>
      <c r="AV235" s="11" t="s">
        <v>84</v>
      </c>
      <c r="AW235" s="11" t="s">
        <v>35</v>
      </c>
      <c r="AX235" s="11" t="s">
        <v>74</v>
      </c>
      <c r="AY235" s="178" t="s">
        <v>131</v>
      </c>
    </row>
    <row r="236" s="1" customFormat="1" ht="20.4" customHeight="1">
      <c r="B236" s="160"/>
      <c r="C236" s="161" t="s">
        <v>369</v>
      </c>
      <c r="D236" s="161" t="s">
        <v>133</v>
      </c>
      <c r="E236" s="162" t="s">
        <v>311</v>
      </c>
      <c r="F236" s="163" t="s">
        <v>312</v>
      </c>
      <c r="G236" s="164" t="s">
        <v>313</v>
      </c>
      <c r="H236" s="165">
        <v>380.18200000000002</v>
      </c>
      <c r="I236" s="166"/>
      <c r="J236" s="167">
        <f>ROUND(I236*H236,2)</f>
        <v>0</v>
      </c>
      <c r="K236" s="163" t="s">
        <v>137</v>
      </c>
      <c r="L236" s="33"/>
      <c r="M236" s="168" t="s">
        <v>3</v>
      </c>
      <c r="N236" s="169" t="s">
        <v>45</v>
      </c>
      <c r="O236" s="63"/>
      <c r="P236" s="170">
        <f>O236*H236</f>
        <v>0</v>
      </c>
      <c r="Q236" s="170">
        <v>0</v>
      </c>
      <c r="R236" s="170">
        <f>Q236*H236</f>
        <v>0</v>
      </c>
      <c r="S236" s="170">
        <v>0</v>
      </c>
      <c r="T236" s="171">
        <f>S236*H236</f>
        <v>0</v>
      </c>
      <c r="AR236" s="15" t="s">
        <v>138</v>
      </c>
      <c r="AT236" s="15" t="s">
        <v>133</v>
      </c>
      <c r="AU236" s="15" t="s">
        <v>84</v>
      </c>
      <c r="AY236" s="15" t="s">
        <v>131</v>
      </c>
      <c r="BE236" s="172">
        <f>IF(N236="základní",J236,0)</f>
        <v>0</v>
      </c>
      <c r="BF236" s="172">
        <f>IF(N236="snížená",J236,0)</f>
        <v>0</v>
      </c>
      <c r="BG236" s="172">
        <f>IF(N236="zákl. přenesená",J236,0)</f>
        <v>0</v>
      </c>
      <c r="BH236" s="172">
        <f>IF(N236="sníž. přenesená",J236,0)</f>
        <v>0</v>
      </c>
      <c r="BI236" s="172">
        <f>IF(N236="nulová",J236,0)</f>
        <v>0</v>
      </c>
      <c r="BJ236" s="15" t="s">
        <v>82</v>
      </c>
      <c r="BK236" s="172">
        <f>ROUND(I236*H236,2)</f>
        <v>0</v>
      </c>
      <c r="BL236" s="15" t="s">
        <v>138</v>
      </c>
      <c r="BM236" s="15" t="s">
        <v>1278</v>
      </c>
    </row>
    <row r="237" s="1" customFormat="1">
      <c r="B237" s="33"/>
      <c r="D237" s="173" t="s">
        <v>140</v>
      </c>
      <c r="F237" s="174" t="s">
        <v>315</v>
      </c>
      <c r="I237" s="106"/>
      <c r="L237" s="33"/>
      <c r="M237" s="175"/>
      <c r="N237" s="63"/>
      <c r="O237" s="63"/>
      <c r="P237" s="63"/>
      <c r="Q237" s="63"/>
      <c r="R237" s="63"/>
      <c r="S237" s="63"/>
      <c r="T237" s="64"/>
      <c r="AT237" s="15" t="s">
        <v>140</v>
      </c>
      <c r="AU237" s="15" t="s">
        <v>84</v>
      </c>
    </row>
    <row r="238" s="1" customFormat="1">
      <c r="B238" s="33"/>
      <c r="D238" s="173" t="s">
        <v>142</v>
      </c>
      <c r="F238" s="176" t="s">
        <v>316</v>
      </c>
      <c r="I238" s="106"/>
      <c r="L238" s="33"/>
      <c r="M238" s="175"/>
      <c r="N238" s="63"/>
      <c r="O238" s="63"/>
      <c r="P238" s="63"/>
      <c r="Q238" s="63"/>
      <c r="R238" s="63"/>
      <c r="S238" s="63"/>
      <c r="T238" s="64"/>
      <c r="AT238" s="15" t="s">
        <v>142</v>
      </c>
      <c r="AU238" s="15" t="s">
        <v>84</v>
      </c>
    </row>
    <row r="239" s="11" customFormat="1">
      <c r="B239" s="177"/>
      <c r="D239" s="173" t="s">
        <v>144</v>
      </c>
      <c r="E239" s="178" t="s">
        <v>3</v>
      </c>
      <c r="F239" s="179" t="s">
        <v>1271</v>
      </c>
      <c r="H239" s="180">
        <v>190.09100000000001</v>
      </c>
      <c r="I239" s="181"/>
      <c r="L239" s="177"/>
      <c r="M239" s="182"/>
      <c r="N239" s="183"/>
      <c r="O239" s="183"/>
      <c r="P239" s="183"/>
      <c r="Q239" s="183"/>
      <c r="R239" s="183"/>
      <c r="S239" s="183"/>
      <c r="T239" s="184"/>
      <c r="AT239" s="178" t="s">
        <v>144</v>
      </c>
      <c r="AU239" s="178" t="s">
        <v>84</v>
      </c>
      <c r="AV239" s="11" t="s">
        <v>84</v>
      </c>
      <c r="AW239" s="11" t="s">
        <v>35</v>
      </c>
      <c r="AX239" s="11" t="s">
        <v>74</v>
      </c>
      <c r="AY239" s="178" t="s">
        <v>131</v>
      </c>
    </row>
    <row r="240" s="11" customFormat="1">
      <c r="B240" s="177"/>
      <c r="D240" s="173" t="s">
        <v>144</v>
      </c>
      <c r="F240" s="179" t="s">
        <v>1279</v>
      </c>
      <c r="H240" s="180">
        <v>380.18200000000002</v>
      </c>
      <c r="I240" s="181"/>
      <c r="L240" s="177"/>
      <c r="M240" s="182"/>
      <c r="N240" s="183"/>
      <c r="O240" s="183"/>
      <c r="P240" s="183"/>
      <c r="Q240" s="183"/>
      <c r="R240" s="183"/>
      <c r="S240" s="183"/>
      <c r="T240" s="184"/>
      <c r="AT240" s="178" t="s">
        <v>144</v>
      </c>
      <c r="AU240" s="178" t="s">
        <v>84</v>
      </c>
      <c r="AV240" s="11" t="s">
        <v>84</v>
      </c>
      <c r="AW240" s="11" t="s">
        <v>4</v>
      </c>
      <c r="AX240" s="11" t="s">
        <v>82</v>
      </c>
      <c r="AY240" s="178" t="s">
        <v>131</v>
      </c>
    </row>
    <row r="241" s="1" customFormat="1" ht="20.4" customHeight="1">
      <c r="B241" s="160"/>
      <c r="C241" s="161" t="s">
        <v>373</v>
      </c>
      <c r="D241" s="161" t="s">
        <v>133</v>
      </c>
      <c r="E241" s="162" t="s">
        <v>319</v>
      </c>
      <c r="F241" s="163" t="s">
        <v>320</v>
      </c>
      <c r="G241" s="164" t="s">
        <v>214</v>
      </c>
      <c r="H241" s="165">
        <v>519.62900000000002</v>
      </c>
      <c r="I241" s="166"/>
      <c r="J241" s="167">
        <f>ROUND(I241*H241,2)</f>
        <v>0</v>
      </c>
      <c r="K241" s="163" t="s">
        <v>137</v>
      </c>
      <c r="L241" s="33"/>
      <c r="M241" s="168" t="s">
        <v>3</v>
      </c>
      <c r="N241" s="169" t="s">
        <v>45</v>
      </c>
      <c r="O241" s="63"/>
      <c r="P241" s="170">
        <f>O241*H241</f>
        <v>0</v>
      </c>
      <c r="Q241" s="170">
        <v>0</v>
      </c>
      <c r="R241" s="170">
        <f>Q241*H241</f>
        <v>0</v>
      </c>
      <c r="S241" s="170">
        <v>0</v>
      </c>
      <c r="T241" s="171">
        <f>S241*H241</f>
        <v>0</v>
      </c>
      <c r="AR241" s="15" t="s">
        <v>138</v>
      </c>
      <c r="AT241" s="15" t="s">
        <v>133</v>
      </c>
      <c r="AU241" s="15" t="s">
        <v>84</v>
      </c>
      <c r="AY241" s="15" t="s">
        <v>131</v>
      </c>
      <c r="BE241" s="172">
        <f>IF(N241="základní",J241,0)</f>
        <v>0</v>
      </c>
      <c r="BF241" s="172">
        <f>IF(N241="snížená",J241,0)</f>
        <v>0</v>
      </c>
      <c r="BG241" s="172">
        <f>IF(N241="zákl. přenesená",J241,0)</f>
        <v>0</v>
      </c>
      <c r="BH241" s="172">
        <f>IF(N241="sníž. přenesená",J241,0)</f>
        <v>0</v>
      </c>
      <c r="BI241" s="172">
        <f>IF(N241="nulová",J241,0)</f>
        <v>0</v>
      </c>
      <c r="BJ241" s="15" t="s">
        <v>82</v>
      </c>
      <c r="BK241" s="172">
        <f>ROUND(I241*H241,2)</f>
        <v>0</v>
      </c>
      <c r="BL241" s="15" t="s">
        <v>138</v>
      </c>
      <c r="BM241" s="15" t="s">
        <v>1280</v>
      </c>
    </row>
    <row r="242" s="1" customFormat="1">
      <c r="B242" s="33"/>
      <c r="D242" s="173" t="s">
        <v>140</v>
      </c>
      <c r="F242" s="174" t="s">
        <v>322</v>
      </c>
      <c r="I242" s="106"/>
      <c r="L242" s="33"/>
      <c r="M242" s="175"/>
      <c r="N242" s="63"/>
      <c r="O242" s="63"/>
      <c r="P242" s="63"/>
      <c r="Q242" s="63"/>
      <c r="R242" s="63"/>
      <c r="S242" s="63"/>
      <c r="T242" s="64"/>
      <c r="AT242" s="15" t="s">
        <v>140</v>
      </c>
      <c r="AU242" s="15" t="s">
        <v>84</v>
      </c>
    </row>
    <row r="243" s="1" customFormat="1">
      <c r="B243" s="33"/>
      <c r="D243" s="173" t="s">
        <v>142</v>
      </c>
      <c r="F243" s="176" t="s">
        <v>323</v>
      </c>
      <c r="I243" s="106"/>
      <c r="L243" s="33"/>
      <c r="M243" s="175"/>
      <c r="N243" s="63"/>
      <c r="O243" s="63"/>
      <c r="P243" s="63"/>
      <c r="Q243" s="63"/>
      <c r="R243" s="63"/>
      <c r="S243" s="63"/>
      <c r="T243" s="64"/>
      <c r="AT243" s="15" t="s">
        <v>142</v>
      </c>
      <c r="AU243" s="15" t="s">
        <v>84</v>
      </c>
    </row>
    <row r="244" s="11" customFormat="1">
      <c r="B244" s="177"/>
      <c r="D244" s="173" t="s">
        <v>144</v>
      </c>
      <c r="E244" s="178" t="s">
        <v>3</v>
      </c>
      <c r="F244" s="179" t="s">
        <v>1244</v>
      </c>
      <c r="H244" s="180">
        <v>709.72000000000003</v>
      </c>
      <c r="I244" s="181"/>
      <c r="L244" s="177"/>
      <c r="M244" s="182"/>
      <c r="N244" s="183"/>
      <c r="O244" s="183"/>
      <c r="P244" s="183"/>
      <c r="Q244" s="183"/>
      <c r="R244" s="183"/>
      <c r="S244" s="183"/>
      <c r="T244" s="184"/>
      <c r="AT244" s="178" t="s">
        <v>144</v>
      </c>
      <c r="AU244" s="178" t="s">
        <v>84</v>
      </c>
      <c r="AV244" s="11" t="s">
        <v>84</v>
      </c>
      <c r="AW244" s="11" t="s">
        <v>35</v>
      </c>
      <c r="AX244" s="11" t="s">
        <v>74</v>
      </c>
      <c r="AY244" s="178" t="s">
        <v>131</v>
      </c>
    </row>
    <row r="245" s="11" customFormat="1">
      <c r="B245" s="177"/>
      <c r="D245" s="173" t="s">
        <v>144</v>
      </c>
      <c r="E245" s="178" t="s">
        <v>3</v>
      </c>
      <c r="F245" s="179" t="s">
        <v>1281</v>
      </c>
      <c r="H245" s="180">
        <v>-190.09100000000001</v>
      </c>
      <c r="I245" s="181"/>
      <c r="L245" s="177"/>
      <c r="M245" s="182"/>
      <c r="N245" s="183"/>
      <c r="O245" s="183"/>
      <c r="P245" s="183"/>
      <c r="Q245" s="183"/>
      <c r="R245" s="183"/>
      <c r="S245" s="183"/>
      <c r="T245" s="184"/>
      <c r="AT245" s="178" t="s">
        <v>144</v>
      </c>
      <c r="AU245" s="178" t="s">
        <v>84</v>
      </c>
      <c r="AV245" s="11" t="s">
        <v>84</v>
      </c>
      <c r="AW245" s="11" t="s">
        <v>35</v>
      </c>
      <c r="AX245" s="11" t="s">
        <v>74</v>
      </c>
      <c r="AY245" s="178" t="s">
        <v>131</v>
      </c>
    </row>
    <row r="246" s="1" customFormat="1" ht="20.4" customHeight="1">
      <c r="B246" s="160"/>
      <c r="C246" s="161" t="s">
        <v>378</v>
      </c>
      <c r="D246" s="161" t="s">
        <v>133</v>
      </c>
      <c r="E246" s="162" t="s">
        <v>327</v>
      </c>
      <c r="F246" s="163" t="s">
        <v>328</v>
      </c>
      <c r="G246" s="164" t="s">
        <v>214</v>
      </c>
      <c r="H246" s="165">
        <v>149.97900000000001</v>
      </c>
      <c r="I246" s="166"/>
      <c r="J246" s="167">
        <f>ROUND(I246*H246,2)</f>
        <v>0</v>
      </c>
      <c r="K246" s="163" t="s">
        <v>137</v>
      </c>
      <c r="L246" s="33"/>
      <c r="M246" s="168" t="s">
        <v>3</v>
      </c>
      <c r="N246" s="169" t="s">
        <v>45</v>
      </c>
      <c r="O246" s="63"/>
      <c r="P246" s="170">
        <f>O246*H246</f>
        <v>0</v>
      </c>
      <c r="Q246" s="170">
        <v>0</v>
      </c>
      <c r="R246" s="170">
        <f>Q246*H246</f>
        <v>0</v>
      </c>
      <c r="S246" s="170">
        <v>0</v>
      </c>
      <c r="T246" s="171">
        <f>S246*H246</f>
        <v>0</v>
      </c>
      <c r="AR246" s="15" t="s">
        <v>138</v>
      </c>
      <c r="AT246" s="15" t="s">
        <v>133</v>
      </c>
      <c r="AU246" s="15" t="s">
        <v>84</v>
      </c>
      <c r="AY246" s="15" t="s">
        <v>131</v>
      </c>
      <c r="BE246" s="172">
        <f>IF(N246="základní",J246,0)</f>
        <v>0</v>
      </c>
      <c r="BF246" s="172">
        <f>IF(N246="snížená",J246,0)</f>
        <v>0</v>
      </c>
      <c r="BG246" s="172">
        <f>IF(N246="zákl. přenesená",J246,0)</f>
        <v>0</v>
      </c>
      <c r="BH246" s="172">
        <f>IF(N246="sníž. přenesená",J246,0)</f>
        <v>0</v>
      </c>
      <c r="BI246" s="172">
        <f>IF(N246="nulová",J246,0)</f>
        <v>0</v>
      </c>
      <c r="BJ246" s="15" t="s">
        <v>82</v>
      </c>
      <c r="BK246" s="172">
        <f>ROUND(I246*H246,2)</f>
        <v>0</v>
      </c>
      <c r="BL246" s="15" t="s">
        <v>138</v>
      </c>
      <c r="BM246" s="15" t="s">
        <v>1282</v>
      </c>
    </row>
    <row r="247" s="1" customFormat="1">
      <c r="B247" s="33"/>
      <c r="D247" s="173" t="s">
        <v>140</v>
      </c>
      <c r="F247" s="174" t="s">
        <v>330</v>
      </c>
      <c r="I247" s="106"/>
      <c r="L247" s="33"/>
      <c r="M247" s="175"/>
      <c r="N247" s="63"/>
      <c r="O247" s="63"/>
      <c r="P247" s="63"/>
      <c r="Q247" s="63"/>
      <c r="R247" s="63"/>
      <c r="S247" s="63"/>
      <c r="T247" s="64"/>
      <c r="AT247" s="15" t="s">
        <v>140</v>
      </c>
      <c r="AU247" s="15" t="s">
        <v>84</v>
      </c>
    </row>
    <row r="248" s="1" customFormat="1">
      <c r="B248" s="33"/>
      <c r="D248" s="173" t="s">
        <v>142</v>
      </c>
      <c r="F248" s="176" t="s">
        <v>331</v>
      </c>
      <c r="I248" s="106"/>
      <c r="L248" s="33"/>
      <c r="M248" s="175"/>
      <c r="N248" s="63"/>
      <c r="O248" s="63"/>
      <c r="P248" s="63"/>
      <c r="Q248" s="63"/>
      <c r="R248" s="63"/>
      <c r="S248" s="63"/>
      <c r="T248" s="64"/>
      <c r="AT248" s="15" t="s">
        <v>142</v>
      </c>
      <c r="AU248" s="15" t="s">
        <v>84</v>
      </c>
    </row>
    <row r="249" s="11" customFormat="1">
      <c r="B249" s="177"/>
      <c r="D249" s="173" t="s">
        <v>144</v>
      </c>
      <c r="E249" s="178" t="s">
        <v>3</v>
      </c>
      <c r="F249" s="179" t="s">
        <v>1283</v>
      </c>
      <c r="H249" s="180">
        <v>155.529</v>
      </c>
      <c r="I249" s="181"/>
      <c r="L249" s="177"/>
      <c r="M249" s="182"/>
      <c r="N249" s="183"/>
      <c r="O249" s="183"/>
      <c r="P249" s="183"/>
      <c r="Q249" s="183"/>
      <c r="R249" s="183"/>
      <c r="S249" s="183"/>
      <c r="T249" s="184"/>
      <c r="AT249" s="178" t="s">
        <v>144</v>
      </c>
      <c r="AU249" s="178" t="s">
        <v>84</v>
      </c>
      <c r="AV249" s="11" t="s">
        <v>84</v>
      </c>
      <c r="AW249" s="11" t="s">
        <v>35</v>
      </c>
      <c r="AX249" s="11" t="s">
        <v>74</v>
      </c>
      <c r="AY249" s="178" t="s">
        <v>131</v>
      </c>
    </row>
    <row r="250" s="11" customFormat="1">
      <c r="B250" s="177"/>
      <c r="D250" s="173" t="s">
        <v>144</v>
      </c>
      <c r="E250" s="178" t="s">
        <v>3</v>
      </c>
      <c r="F250" s="179" t="s">
        <v>1284</v>
      </c>
      <c r="H250" s="180">
        <v>-5.5499999999999998</v>
      </c>
      <c r="I250" s="181"/>
      <c r="L250" s="177"/>
      <c r="M250" s="182"/>
      <c r="N250" s="183"/>
      <c r="O250" s="183"/>
      <c r="P250" s="183"/>
      <c r="Q250" s="183"/>
      <c r="R250" s="183"/>
      <c r="S250" s="183"/>
      <c r="T250" s="184"/>
      <c r="AT250" s="178" t="s">
        <v>144</v>
      </c>
      <c r="AU250" s="178" t="s">
        <v>84</v>
      </c>
      <c r="AV250" s="11" t="s">
        <v>84</v>
      </c>
      <c r="AW250" s="11" t="s">
        <v>35</v>
      </c>
      <c r="AX250" s="11" t="s">
        <v>74</v>
      </c>
      <c r="AY250" s="178" t="s">
        <v>131</v>
      </c>
    </row>
    <row r="251" s="1" customFormat="1" ht="20.4" customHeight="1">
      <c r="B251" s="160"/>
      <c r="C251" s="185" t="s">
        <v>382</v>
      </c>
      <c r="D251" s="185" t="s">
        <v>335</v>
      </c>
      <c r="E251" s="186" t="s">
        <v>336</v>
      </c>
      <c r="F251" s="187" t="s">
        <v>337</v>
      </c>
      <c r="G251" s="188" t="s">
        <v>313</v>
      </c>
      <c r="H251" s="189">
        <v>250.465</v>
      </c>
      <c r="I251" s="190"/>
      <c r="J251" s="191">
        <f>ROUND(I251*H251,2)</f>
        <v>0</v>
      </c>
      <c r="K251" s="187" t="s">
        <v>137</v>
      </c>
      <c r="L251" s="192"/>
      <c r="M251" s="193" t="s">
        <v>3</v>
      </c>
      <c r="N251" s="194" t="s">
        <v>45</v>
      </c>
      <c r="O251" s="63"/>
      <c r="P251" s="170">
        <f>O251*H251</f>
        <v>0</v>
      </c>
      <c r="Q251" s="170">
        <v>0</v>
      </c>
      <c r="R251" s="170">
        <f>Q251*H251</f>
        <v>0</v>
      </c>
      <c r="S251" s="170">
        <v>0</v>
      </c>
      <c r="T251" s="171">
        <f>S251*H251</f>
        <v>0</v>
      </c>
      <c r="AR251" s="15" t="s">
        <v>183</v>
      </c>
      <c r="AT251" s="15" t="s">
        <v>335</v>
      </c>
      <c r="AU251" s="15" t="s">
        <v>84</v>
      </c>
      <c r="AY251" s="15" t="s">
        <v>131</v>
      </c>
      <c r="BE251" s="172">
        <f>IF(N251="základní",J251,0)</f>
        <v>0</v>
      </c>
      <c r="BF251" s="172">
        <f>IF(N251="snížená",J251,0)</f>
        <v>0</v>
      </c>
      <c r="BG251" s="172">
        <f>IF(N251="zákl. přenesená",J251,0)</f>
        <v>0</v>
      </c>
      <c r="BH251" s="172">
        <f>IF(N251="sníž. přenesená",J251,0)</f>
        <v>0</v>
      </c>
      <c r="BI251" s="172">
        <f>IF(N251="nulová",J251,0)</f>
        <v>0</v>
      </c>
      <c r="BJ251" s="15" t="s">
        <v>82</v>
      </c>
      <c r="BK251" s="172">
        <f>ROUND(I251*H251,2)</f>
        <v>0</v>
      </c>
      <c r="BL251" s="15" t="s">
        <v>138</v>
      </c>
      <c r="BM251" s="15" t="s">
        <v>1285</v>
      </c>
    </row>
    <row r="252" s="1" customFormat="1">
      <c r="B252" s="33"/>
      <c r="D252" s="173" t="s">
        <v>140</v>
      </c>
      <c r="F252" s="174" t="s">
        <v>337</v>
      </c>
      <c r="I252" s="106"/>
      <c r="L252" s="33"/>
      <c r="M252" s="175"/>
      <c r="N252" s="63"/>
      <c r="O252" s="63"/>
      <c r="P252" s="63"/>
      <c r="Q252" s="63"/>
      <c r="R252" s="63"/>
      <c r="S252" s="63"/>
      <c r="T252" s="64"/>
      <c r="AT252" s="15" t="s">
        <v>140</v>
      </c>
      <c r="AU252" s="15" t="s">
        <v>84</v>
      </c>
    </row>
    <row r="253" s="11" customFormat="1">
      <c r="B253" s="177"/>
      <c r="D253" s="173" t="s">
        <v>144</v>
      </c>
      <c r="E253" s="178" t="s">
        <v>3</v>
      </c>
      <c r="F253" s="179" t="s">
        <v>1283</v>
      </c>
      <c r="H253" s="180">
        <v>155.529</v>
      </c>
      <c r="I253" s="181"/>
      <c r="L253" s="177"/>
      <c r="M253" s="182"/>
      <c r="N253" s="183"/>
      <c r="O253" s="183"/>
      <c r="P253" s="183"/>
      <c r="Q253" s="183"/>
      <c r="R253" s="183"/>
      <c r="S253" s="183"/>
      <c r="T253" s="184"/>
      <c r="AT253" s="178" t="s">
        <v>144</v>
      </c>
      <c r="AU253" s="178" t="s">
        <v>84</v>
      </c>
      <c r="AV253" s="11" t="s">
        <v>84</v>
      </c>
      <c r="AW253" s="11" t="s">
        <v>35</v>
      </c>
      <c r="AX253" s="11" t="s">
        <v>74</v>
      </c>
      <c r="AY253" s="178" t="s">
        <v>131</v>
      </c>
    </row>
    <row r="254" s="11" customFormat="1">
      <c r="B254" s="177"/>
      <c r="D254" s="173" t="s">
        <v>144</v>
      </c>
      <c r="E254" s="178" t="s">
        <v>3</v>
      </c>
      <c r="F254" s="179" t="s">
        <v>1284</v>
      </c>
      <c r="H254" s="180">
        <v>-5.5499999999999998</v>
      </c>
      <c r="I254" s="181"/>
      <c r="L254" s="177"/>
      <c r="M254" s="182"/>
      <c r="N254" s="183"/>
      <c r="O254" s="183"/>
      <c r="P254" s="183"/>
      <c r="Q254" s="183"/>
      <c r="R254" s="183"/>
      <c r="S254" s="183"/>
      <c r="T254" s="184"/>
      <c r="AT254" s="178" t="s">
        <v>144</v>
      </c>
      <c r="AU254" s="178" t="s">
        <v>84</v>
      </c>
      <c r="AV254" s="11" t="s">
        <v>84</v>
      </c>
      <c r="AW254" s="11" t="s">
        <v>35</v>
      </c>
      <c r="AX254" s="11" t="s">
        <v>74</v>
      </c>
      <c r="AY254" s="178" t="s">
        <v>131</v>
      </c>
    </row>
    <row r="255" s="11" customFormat="1">
      <c r="B255" s="177"/>
      <c r="D255" s="173" t="s">
        <v>144</v>
      </c>
      <c r="F255" s="179" t="s">
        <v>1286</v>
      </c>
      <c r="H255" s="180">
        <v>250.465</v>
      </c>
      <c r="I255" s="181"/>
      <c r="L255" s="177"/>
      <c r="M255" s="182"/>
      <c r="N255" s="183"/>
      <c r="O255" s="183"/>
      <c r="P255" s="183"/>
      <c r="Q255" s="183"/>
      <c r="R255" s="183"/>
      <c r="S255" s="183"/>
      <c r="T255" s="184"/>
      <c r="AT255" s="178" t="s">
        <v>144</v>
      </c>
      <c r="AU255" s="178" t="s">
        <v>84</v>
      </c>
      <c r="AV255" s="11" t="s">
        <v>84</v>
      </c>
      <c r="AW255" s="11" t="s">
        <v>4</v>
      </c>
      <c r="AX255" s="11" t="s">
        <v>82</v>
      </c>
      <c r="AY255" s="178" t="s">
        <v>131</v>
      </c>
    </row>
    <row r="256" s="1" customFormat="1" ht="20.4" customHeight="1">
      <c r="B256" s="160"/>
      <c r="C256" s="161" t="s">
        <v>385</v>
      </c>
      <c r="D256" s="161" t="s">
        <v>133</v>
      </c>
      <c r="E256" s="162" t="s">
        <v>1287</v>
      </c>
      <c r="F256" s="163" t="s">
        <v>1288</v>
      </c>
      <c r="G256" s="164" t="s">
        <v>136</v>
      </c>
      <c r="H256" s="165">
        <v>44</v>
      </c>
      <c r="I256" s="166"/>
      <c r="J256" s="167">
        <f>ROUND(I256*H256,2)</f>
        <v>0</v>
      </c>
      <c r="K256" s="163" t="s">
        <v>137</v>
      </c>
      <c r="L256" s="33"/>
      <c r="M256" s="168" t="s">
        <v>3</v>
      </c>
      <c r="N256" s="169" t="s">
        <v>45</v>
      </c>
      <c r="O256" s="63"/>
      <c r="P256" s="170">
        <f>O256*H256</f>
        <v>0</v>
      </c>
      <c r="Q256" s="170">
        <v>0</v>
      </c>
      <c r="R256" s="170">
        <f>Q256*H256</f>
        <v>0</v>
      </c>
      <c r="S256" s="170">
        <v>0</v>
      </c>
      <c r="T256" s="171">
        <f>S256*H256</f>
        <v>0</v>
      </c>
      <c r="AR256" s="15" t="s">
        <v>138</v>
      </c>
      <c r="AT256" s="15" t="s">
        <v>133</v>
      </c>
      <c r="AU256" s="15" t="s">
        <v>84</v>
      </c>
      <c r="AY256" s="15" t="s">
        <v>131</v>
      </c>
      <c r="BE256" s="172">
        <f>IF(N256="základní",J256,0)</f>
        <v>0</v>
      </c>
      <c r="BF256" s="172">
        <f>IF(N256="snížená",J256,0)</f>
        <v>0</v>
      </c>
      <c r="BG256" s="172">
        <f>IF(N256="zákl. přenesená",J256,0)</f>
        <v>0</v>
      </c>
      <c r="BH256" s="172">
        <f>IF(N256="sníž. přenesená",J256,0)</f>
        <v>0</v>
      </c>
      <c r="BI256" s="172">
        <f>IF(N256="nulová",J256,0)</f>
        <v>0</v>
      </c>
      <c r="BJ256" s="15" t="s">
        <v>82</v>
      </c>
      <c r="BK256" s="172">
        <f>ROUND(I256*H256,2)</f>
        <v>0</v>
      </c>
      <c r="BL256" s="15" t="s">
        <v>138</v>
      </c>
      <c r="BM256" s="15" t="s">
        <v>1289</v>
      </c>
    </row>
    <row r="257" s="1" customFormat="1">
      <c r="B257" s="33"/>
      <c r="D257" s="173" t="s">
        <v>140</v>
      </c>
      <c r="F257" s="174" t="s">
        <v>1290</v>
      </c>
      <c r="I257" s="106"/>
      <c r="L257" s="33"/>
      <c r="M257" s="175"/>
      <c r="N257" s="63"/>
      <c r="O257" s="63"/>
      <c r="P257" s="63"/>
      <c r="Q257" s="63"/>
      <c r="R257" s="63"/>
      <c r="S257" s="63"/>
      <c r="T257" s="64"/>
      <c r="AT257" s="15" t="s">
        <v>140</v>
      </c>
      <c r="AU257" s="15" t="s">
        <v>84</v>
      </c>
    </row>
    <row r="258" s="1" customFormat="1">
      <c r="B258" s="33"/>
      <c r="D258" s="173" t="s">
        <v>142</v>
      </c>
      <c r="F258" s="176" t="s">
        <v>1291</v>
      </c>
      <c r="I258" s="106"/>
      <c r="L258" s="33"/>
      <c r="M258" s="175"/>
      <c r="N258" s="63"/>
      <c r="O258" s="63"/>
      <c r="P258" s="63"/>
      <c r="Q258" s="63"/>
      <c r="R258" s="63"/>
      <c r="S258" s="63"/>
      <c r="T258" s="64"/>
      <c r="AT258" s="15" t="s">
        <v>142</v>
      </c>
      <c r="AU258" s="15" t="s">
        <v>84</v>
      </c>
    </row>
    <row r="259" s="11" customFormat="1">
      <c r="B259" s="177"/>
      <c r="D259" s="173" t="s">
        <v>144</v>
      </c>
      <c r="E259" s="178" t="s">
        <v>3</v>
      </c>
      <c r="F259" s="179" t="s">
        <v>1292</v>
      </c>
      <c r="H259" s="180">
        <v>44</v>
      </c>
      <c r="I259" s="181"/>
      <c r="L259" s="177"/>
      <c r="M259" s="182"/>
      <c r="N259" s="183"/>
      <c r="O259" s="183"/>
      <c r="P259" s="183"/>
      <c r="Q259" s="183"/>
      <c r="R259" s="183"/>
      <c r="S259" s="183"/>
      <c r="T259" s="184"/>
      <c r="AT259" s="178" t="s">
        <v>144</v>
      </c>
      <c r="AU259" s="178" t="s">
        <v>84</v>
      </c>
      <c r="AV259" s="11" t="s">
        <v>84</v>
      </c>
      <c r="AW259" s="11" t="s">
        <v>35</v>
      </c>
      <c r="AX259" s="11" t="s">
        <v>82</v>
      </c>
      <c r="AY259" s="178" t="s">
        <v>131</v>
      </c>
    </row>
    <row r="260" s="1" customFormat="1" ht="20.4" customHeight="1">
      <c r="B260" s="160"/>
      <c r="C260" s="161" t="s">
        <v>389</v>
      </c>
      <c r="D260" s="161" t="s">
        <v>133</v>
      </c>
      <c r="E260" s="162" t="s">
        <v>1293</v>
      </c>
      <c r="F260" s="163" t="s">
        <v>1294</v>
      </c>
      <c r="G260" s="164" t="s">
        <v>136</v>
      </c>
      <c r="H260" s="165">
        <v>44</v>
      </c>
      <c r="I260" s="166"/>
      <c r="J260" s="167">
        <f>ROUND(I260*H260,2)</f>
        <v>0</v>
      </c>
      <c r="K260" s="163" t="s">
        <v>1155</v>
      </c>
      <c r="L260" s="33"/>
      <c r="M260" s="168" t="s">
        <v>3</v>
      </c>
      <c r="N260" s="169" t="s">
        <v>45</v>
      </c>
      <c r="O260" s="63"/>
      <c r="P260" s="170">
        <f>O260*H260</f>
        <v>0</v>
      </c>
      <c r="Q260" s="170">
        <v>0</v>
      </c>
      <c r="R260" s="170">
        <f>Q260*H260</f>
        <v>0</v>
      </c>
      <c r="S260" s="170">
        <v>0</v>
      </c>
      <c r="T260" s="171">
        <f>S260*H260</f>
        <v>0</v>
      </c>
      <c r="AR260" s="15" t="s">
        <v>138</v>
      </c>
      <c r="AT260" s="15" t="s">
        <v>133</v>
      </c>
      <c r="AU260" s="15" t="s">
        <v>84</v>
      </c>
      <c r="AY260" s="15" t="s">
        <v>131</v>
      </c>
      <c r="BE260" s="172">
        <f>IF(N260="základní",J260,0)</f>
        <v>0</v>
      </c>
      <c r="BF260" s="172">
        <f>IF(N260="snížená",J260,0)</f>
        <v>0</v>
      </c>
      <c r="BG260" s="172">
        <f>IF(N260="zákl. přenesená",J260,0)</f>
        <v>0</v>
      </c>
      <c r="BH260" s="172">
        <f>IF(N260="sníž. přenesená",J260,0)</f>
        <v>0</v>
      </c>
      <c r="BI260" s="172">
        <f>IF(N260="nulová",J260,0)</f>
        <v>0</v>
      </c>
      <c r="BJ260" s="15" t="s">
        <v>82</v>
      </c>
      <c r="BK260" s="172">
        <f>ROUND(I260*H260,2)</f>
        <v>0</v>
      </c>
      <c r="BL260" s="15" t="s">
        <v>138</v>
      </c>
      <c r="BM260" s="15" t="s">
        <v>1295</v>
      </c>
    </row>
    <row r="261" s="1" customFormat="1">
      <c r="B261" s="33"/>
      <c r="D261" s="173" t="s">
        <v>140</v>
      </c>
      <c r="F261" s="174" t="s">
        <v>1296</v>
      </c>
      <c r="I261" s="106"/>
      <c r="L261" s="33"/>
      <c r="M261" s="175"/>
      <c r="N261" s="63"/>
      <c r="O261" s="63"/>
      <c r="P261" s="63"/>
      <c r="Q261" s="63"/>
      <c r="R261" s="63"/>
      <c r="S261" s="63"/>
      <c r="T261" s="64"/>
      <c r="AT261" s="15" t="s">
        <v>140</v>
      </c>
      <c r="AU261" s="15" t="s">
        <v>84</v>
      </c>
    </row>
    <row r="262" s="1" customFormat="1">
      <c r="B262" s="33"/>
      <c r="D262" s="173" t="s">
        <v>142</v>
      </c>
      <c r="F262" s="176" t="s">
        <v>1297</v>
      </c>
      <c r="I262" s="106"/>
      <c r="L262" s="33"/>
      <c r="M262" s="175"/>
      <c r="N262" s="63"/>
      <c r="O262" s="63"/>
      <c r="P262" s="63"/>
      <c r="Q262" s="63"/>
      <c r="R262" s="63"/>
      <c r="S262" s="63"/>
      <c r="T262" s="64"/>
      <c r="AT262" s="15" t="s">
        <v>142</v>
      </c>
      <c r="AU262" s="15" t="s">
        <v>84</v>
      </c>
    </row>
    <row r="263" s="11" customFormat="1">
      <c r="B263" s="177"/>
      <c r="D263" s="173" t="s">
        <v>144</v>
      </c>
      <c r="E263" s="178" t="s">
        <v>3</v>
      </c>
      <c r="F263" s="179" t="s">
        <v>1292</v>
      </c>
      <c r="H263" s="180">
        <v>44</v>
      </c>
      <c r="I263" s="181"/>
      <c r="L263" s="177"/>
      <c r="M263" s="182"/>
      <c r="N263" s="183"/>
      <c r="O263" s="183"/>
      <c r="P263" s="183"/>
      <c r="Q263" s="183"/>
      <c r="R263" s="183"/>
      <c r="S263" s="183"/>
      <c r="T263" s="184"/>
      <c r="AT263" s="178" t="s">
        <v>144</v>
      </c>
      <c r="AU263" s="178" t="s">
        <v>84</v>
      </c>
      <c r="AV263" s="11" t="s">
        <v>84</v>
      </c>
      <c r="AW263" s="11" t="s">
        <v>35</v>
      </c>
      <c r="AX263" s="11" t="s">
        <v>82</v>
      </c>
      <c r="AY263" s="178" t="s">
        <v>131</v>
      </c>
    </row>
    <row r="264" s="1" customFormat="1" ht="20.4" customHeight="1">
      <c r="B264" s="160"/>
      <c r="C264" s="185" t="s">
        <v>397</v>
      </c>
      <c r="D264" s="185" t="s">
        <v>335</v>
      </c>
      <c r="E264" s="186" t="s">
        <v>1298</v>
      </c>
      <c r="F264" s="187" t="s">
        <v>1299</v>
      </c>
      <c r="G264" s="188" t="s">
        <v>1300</v>
      </c>
      <c r="H264" s="189">
        <v>1.76</v>
      </c>
      <c r="I264" s="190"/>
      <c r="J264" s="191">
        <f>ROUND(I264*H264,2)</f>
        <v>0</v>
      </c>
      <c r="K264" s="187" t="s">
        <v>1155</v>
      </c>
      <c r="L264" s="192"/>
      <c r="M264" s="193" t="s">
        <v>3</v>
      </c>
      <c r="N264" s="194" t="s">
        <v>45</v>
      </c>
      <c r="O264" s="63"/>
      <c r="P264" s="170">
        <f>O264*H264</f>
        <v>0</v>
      </c>
      <c r="Q264" s="170">
        <v>0.001</v>
      </c>
      <c r="R264" s="170">
        <f>Q264*H264</f>
        <v>0.0017600000000000001</v>
      </c>
      <c r="S264" s="170">
        <v>0</v>
      </c>
      <c r="T264" s="171">
        <f>S264*H264</f>
        <v>0</v>
      </c>
      <c r="AR264" s="15" t="s">
        <v>183</v>
      </c>
      <c r="AT264" s="15" t="s">
        <v>335</v>
      </c>
      <c r="AU264" s="15" t="s">
        <v>84</v>
      </c>
      <c r="AY264" s="15" t="s">
        <v>131</v>
      </c>
      <c r="BE264" s="172">
        <f>IF(N264="základní",J264,0)</f>
        <v>0</v>
      </c>
      <c r="BF264" s="172">
        <f>IF(N264="snížená",J264,0)</f>
        <v>0</v>
      </c>
      <c r="BG264" s="172">
        <f>IF(N264="zákl. přenesená",J264,0)</f>
        <v>0</v>
      </c>
      <c r="BH264" s="172">
        <f>IF(N264="sníž. přenesená",J264,0)</f>
        <v>0</v>
      </c>
      <c r="BI264" s="172">
        <f>IF(N264="nulová",J264,0)</f>
        <v>0</v>
      </c>
      <c r="BJ264" s="15" t="s">
        <v>82</v>
      </c>
      <c r="BK264" s="172">
        <f>ROUND(I264*H264,2)</f>
        <v>0</v>
      </c>
      <c r="BL264" s="15" t="s">
        <v>138</v>
      </c>
      <c r="BM264" s="15" t="s">
        <v>1301</v>
      </c>
    </row>
    <row r="265" s="1" customFormat="1">
      <c r="B265" s="33"/>
      <c r="D265" s="173" t="s">
        <v>140</v>
      </c>
      <c r="F265" s="174" t="s">
        <v>1299</v>
      </c>
      <c r="I265" s="106"/>
      <c r="L265" s="33"/>
      <c r="M265" s="175"/>
      <c r="N265" s="63"/>
      <c r="O265" s="63"/>
      <c r="P265" s="63"/>
      <c r="Q265" s="63"/>
      <c r="R265" s="63"/>
      <c r="S265" s="63"/>
      <c r="T265" s="64"/>
      <c r="AT265" s="15" t="s">
        <v>140</v>
      </c>
      <c r="AU265" s="15" t="s">
        <v>84</v>
      </c>
    </row>
    <row r="266" s="11" customFormat="1">
      <c r="B266" s="177"/>
      <c r="D266" s="173" t="s">
        <v>144</v>
      </c>
      <c r="E266" s="178" t="s">
        <v>3</v>
      </c>
      <c r="F266" s="179" t="s">
        <v>1302</v>
      </c>
      <c r="H266" s="180">
        <v>1.76</v>
      </c>
      <c r="I266" s="181"/>
      <c r="L266" s="177"/>
      <c r="M266" s="182"/>
      <c r="N266" s="183"/>
      <c r="O266" s="183"/>
      <c r="P266" s="183"/>
      <c r="Q266" s="183"/>
      <c r="R266" s="183"/>
      <c r="S266" s="183"/>
      <c r="T266" s="184"/>
      <c r="AT266" s="178" t="s">
        <v>144</v>
      </c>
      <c r="AU266" s="178" t="s">
        <v>84</v>
      </c>
      <c r="AV266" s="11" t="s">
        <v>84</v>
      </c>
      <c r="AW266" s="11" t="s">
        <v>35</v>
      </c>
      <c r="AX266" s="11" t="s">
        <v>82</v>
      </c>
      <c r="AY266" s="178" t="s">
        <v>131</v>
      </c>
    </row>
    <row r="267" s="1" customFormat="1" ht="20.4" customHeight="1">
      <c r="B267" s="160"/>
      <c r="C267" s="161" t="s">
        <v>402</v>
      </c>
      <c r="D267" s="161" t="s">
        <v>133</v>
      </c>
      <c r="E267" s="162" t="s">
        <v>1303</v>
      </c>
      <c r="F267" s="163" t="s">
        <v>1304</v>
      </c>
      <c r="G267" s="164" t="s">
        <v>136</v>
      </c>
      <c r="H267" s="165">
        <v>44</v>
      </c>
      <c r="I267" s="166"/>
      <c r="J267" s="167">
        <f>ROUND(I267*H267,2)</f>
        <v>0</v>
      </c>
      <c r="K267" s="163" t="s">
        <v>1155</v>
      </c>
      <c r="L267" s="33"/>
      <c r="M267" s="168" t="s">
        <v>3</v>
      </c>
      <c r="N267" s="169" t="s">
        <v>45</v>
      </c>
      <c r="O267" s="63"/>
      <c r="P267" s="170">
        <f>O267*H267</f>
        <v>0</v>
      </c>
      <c r="Q267" s="170">
        <v>0</v>
      </c>
      <c r="R267" s="170">
        <f>Q267*H267</f>
        <v>0</v>
      </c>
      <c r="S267" s="170">
        <v>0</v>
      </c>
      <c r="T267" s="171">
        <f>S267*H267</f>
        <v>0</v>
      </c>
      <c r="AR267" s="15" t="s">
        <v>138</v>
      </c>
      <c r="AT267" s="15" t="s">
        <v>133</v>
      </c>
      <c r="AU267" s="15" t="s">
        <v>84</v>
      </c>
      <c r="AY267" s="15" t="s">
        <v>131</v>
      </c>
      <c r="BE267" s="172">
        <f>IF(N267="základní",J267,0)</f>
        <v>0</v>
      </c>
      <c r="BF267" s="172">
        <f>IF(N267="snížená",J267,0)</f>
        <v>0</v>
      </c>
      <c r="BG267" s="172">
        <f>IF(N267="zákl. přenesená",J267,0)</f>
        <v>0</v>
      </c>
      <c r="BH267" s="172">
        <f>IF(N267="sníž. přenesená",J267,0)</f>
        <v>0</v>
      </c>
      <c r="BI267" s="172">
        <f>IF(N267="nulová",J267,0)</f>
        <v>0</v>
      </c>
      <c r="BJ267" s="15" t="s">
        <v>82</v>
      </c>
      <c r="BK267" s="172">
        <f>ROUND(I267*H267,2)</f>
        <v>0</v>
      </c>
      <c r="BL267" s="15" t="s">
        <v>138</v>
      </c>
      <c r="BM267" s="15" t="s">
        <v>1305</v>
      </c>
    </row>
    <row r="268" s="1" customFormat="1">
      <c r="B268" s="33"/>
      <c r="D268" s="173" t="s">
        <v>140</v>
      </c>
      <c r="F268" s="174" t="s">
        <v>1306</v>
      </c>
      <c r="I268" s="106"/>
      <c r="L268" s="33"/>
      <c r="M268" s="175"/>
      <c r="N268" s="63"/>
      <c r="O268" s="63"/>
      <c r="P268" s="63"/>
      <c r="Q268" s="63"/>
      <c r="R268" s="63"/>
      <c r="S268" s="63"/>
      <c r="T268" s="64"/>
      <c r="AT268" s="15" t="s">
        <v>140</v>
      </c>
      <c r="AU268" s="15" t="s">
        <v>84</v>
      </c>
    </row>
    <row r="269" s="1" customFormat="1">
      <c r="B269" s="33"/>
      <c r="D269" s="173" t="s">
        <v>142</v>
      </c>
      <c r="F269" s="176" t="s">
        <v>1307</v>
      </c>
      <c r="I269" s="106"/>
      <c r="L269" s="33"/>
      <c r="M269" s="175"/>
      <c r="N269" s="63"/>
      <c r="O269" s="63"/>
      <c r="P269" s="63"/>
      <c r="Q269" s="63"/>
      <c r="R269" s="63"/>
      <c r="S269" s="63"/>
      <c r="T269" s="64"/>
      <c r="AT269" s="15" t="s">
        <v>142</v>
      </c>
      <c r="AU269" s="15" t="s">
        <v>84</v>
      </c>
    </row>
    <row r="270" s="11" customFormat="1">
      <c r="B270" s="177"/>
      <c r="D270" s="173" t="s">
        <v>144</v>
      </c>
      <c r="E270" s="178" t="s">
        <v>3</v>
      </c>
      <c r="F270" s="179" t="s">
        <v>1292</v>
      </c>
      <c r="H270" s="180">
        <v>44</v>
      </c>
      <c r="I270" s="181"/>
      <c r="L270" s="177"/>
      <c r="M270" s="182"/>
      <c r="N270" s="183"/>
      <c r="O270" s="183"/>
      <c r="P270" s="183"/>
      <c r="Q270" s="183"/>
      <c r="R270" s="183"/>
      <c r="S270" s="183"/>
      <c r="T270" s="184"/>
      <c r="AT270" s="178" t="s">
        <v>144</v>
      </c>
      <c r="AU270" s="178" t="s">
        <v>84</v>
      </c>
      <c r="AV270" s="11" t="s">
        <v>84</v>
      </c>
      <c r="AW270" s="11" t="s">
        <v>35</v>
      </c>
      <c r="AX270" s="11" t="s">
        <v>82</v>
      </c>
      <c r="AY270" s="178" t="s">
        <v>131</v>
      </c>
    </row>
    <row r="271" s="1" customFormat="1" ht="20.4" customHeight="1">
      <c r="B271" s="160"/>
      <c r="C271" s="161" t="s">
        <v>408</v>
      </c>
      <c r="D271" s="161" t="s">
        <v>133</v>
      </c>
      <c r="E271" s="162" t="s">
        <v>341</v>
      </c>
      <c r="F271" s="163" t="s">
        <v>342</v>
      </c>
      <c r="G271" s="164" t="s">
        <v>136</v>
      </c>
      <c r="H271" s="165">
        <v>685.5</v>
      </c>
      <c r="I271" s="166"/>
      <c r="J271" s="167">
        <f>ROUND(I271*H271,2)</f>
        <v>0</v>
      </c>
      <c r="K271" s="163" t="s">
        <v>137</v>
      </c>
      <c r="L271" s="33"/>
      <c r="M271" s="168" t="s">
        <v>3</v>
      </c>
      <c r="N271" s="169" t="s">
        <v>45</v>
      </c>
      <c r="O271" s="63"/>
      <c r="P271" s="170">
        <f>O271*H271</f>
        <v>0</v>
      </c>
      <c r="Q271" s="170">
        <v>0</v>
      </c>
      <c r="R271" s="170">
        <f>Q271*H271</f>
        <v>0</v>
      </c>
      <c r="S271" s="170">
        <v>0</v>
      </c>
      <c r="T271" s="171">
        <f>S271*H271</f>
        <v>0</v>
      </c>
      <c r="AR271" s="15" t="s">
        <v>138</v>
      </c>
      <c r="AT271" s="15" t="s">
        <v>133</v>
      </c>
      <c r="AU271" s="15" t="s">
        <v>84</v>
      </c>
      <c r="AY271" s="15" t="s">
        <v>131</v>
      </c>
      <c r="BE271" s="172">
        <f>IF(N271="základní",J271,0)</f>
        <v>0</v>
      </c>
      <c r="BF271" s="172">
        <f>IF(N271="snížená",J271,0)</f>
        <v>0</v>
      </c>
      <c r="BG271" s="172">
        <f>IF(N271="zákl. přenesená",J271,0)</f>
        <v>0</v>
      </c>
      <c r="BH271" s="172">
        <f>IF(N271="sníž. přenesená",J271,0)</f>
        <v>0</v>
      </c>
      <c r="BI271" s="172">
        <f>IF(N271="nulová",J271,0)</f>
        <v>0</v>
      </c>
      <c r="BJ271" s="15" t="s">
        <v>82</v>
      </c>
      <c r="BK271" s="172">
        <f>ROUND(I271*H271,2)</f>
        <v>0</v>
      </c>
      <c r="BL271" s="15" t="s">
        <v>138</v>
      </c>
      <c r="BM271" s="15" t="s">
        <v>1308</v>
      </c>
    </row>
    <row r="272" s="1" customFormat="1">
      <c r="B272" s="33"/>
      <c r="D272" s="173" t="s">
        <v>140</v>
      </c>
      <c r="F272" s="174" t="s">
        <v>344</v>
      </c>
      <c r="I272" s="106"/>
      <c r="L272" s="33"/>
      <c r="M272" s="175"/>
      <c r="N272" s="63"/>
      <c r="O272" s="63"/>
      <c r="P272" s="63"/>
      <c r="Q272" s="63"/>
      <c r="R272" s="63"/>
      <c r="S272" s="63"/>
      <c r="T272" s="64"/>
      <c r="AT272" s="15" t="s">
        <v>140</v>
      </c>
      <c r="AU272" s="15" t="s">
        <v>84</v>
      </c>
    </row>
    <row r="273" s="1" customFormat="1">
      <c r="B273" s="33"/>
      <c r="D273" s="173" t="s">
        <v>142</v>
      </c>
      <c r="F273" s="176" t="s">
        <v>345</v>
      </c>
      <c r="I273" s="106"/>
      <c r="L273" s="33"/>
      <c r="M273" s="175"/>
      <c r="N273" s="63"/>
      <c r="O273" s="63"/>
      <c r="P273" s="63"/>
      <c r="Q273" s="63"/>
      <c r="R273" s="63"/>
      <c r="S273" s="63"/>
      <c r="T273" s="64"/>
      <c r="AT273" s="15" t="s">
        <v>142</v>
      </c>
      <c r="AU273" s="15" t="s">
        <v>84</v>
      </c>
    </row>
    <row r="274" s="11" customFormat="1">
      <c r="B274" s="177"/>
      <c r="D274" s="173" t="s">
        <v>144</v>
      </c>
      <c r="E274" s="178" t="s">
        <v>3</v>
      </c>
      <c r="F274" s="179" t="s">
        <v>1309</v>
      </c>
      <c r="H274" s="180">
        <v>685.5</v>
      </c>
      <c r="I274" s="181"/>
      <c r="L274" s="177"/>
      <c r="M274" s="182"/>
      <c r="N274" s="183"/>
      <c r="O274" s="183"/>
      <c r="P274" s="183"/>
      <c r="Q274" s="183"/>
      <c r="R274" s="183"/>
      <c r="S274" s="183"/>
      <c r="T274" s="184"/>
      <c r="AT274" s="178" t="s">
        <v>144</v>
      </c>
      <c r="AU274" s="178" t="s">
        <v>84</v>
      </c>
      <c r="AV274" s="11" t="s">
        <v>84</v>
      </c>
      <c r="AW274" s="11" t="s">
        <v>35</v>
      </c>
      <c r="AX274" s="11" t="s">
        <v>82</v>
      </c>
      <c r="AY274" s="178" t="s">
        <v>131</v>
      </c>
    </row>
    <row r="275" s="10" customFormat="1" ht="22.8" customHeight="1">
      <c r="B275" s="147"/>
      <c r="D275" s="148" t="s">
        <v>73</v>
      </c>
      <c r="E275" s="158" t="s">
        <v>84</v>
      </c>
      <c r="F275" s="158" t="s">
        <v>347</v>
      </c>
      <c r="I275" s="150"/>
      <c r="J275" s="159">
        <f>BK275</f>
        <v>0</v>
      </c>
      <c r="L275" s="147"/>
      <c r="M275" s="152"/>
      <c r="N275" s="153"/>
      <c r="O275" s="153"/>
      <c r="P275" s="154">
        <f>SUM(P276:P277)</f>
        <v>0</v>
      </c>
      <c r="Q275" s="153"/>
      <c r="R275" s="154">
        <f>SUM(R276:R277)</f>
        <v>71.142979999999994</v>
      </c>
      <c r="S275" s="153"/>
      <c r="T275" s="155">
        <f>SUM(T276:T277)</f>
        <v>0</v>
      </c>
      <c r="AR275" s="148" t="s">
        <v>82</v>
      </c>
      <c r="AT275" s="156" t="s">
        <v>73</v>
      </c>
      <c r="AU275" s="156" t="s">
        <v>82</v>
      </c>
      <c r="AY275" s="148" t="s">
        <v>131</v>
      </c>
      <c r="BK275" s="157">
        <f>SUM(BK276:BK277)</f>
        <v>0</v>
      </c>
    </row>
    <row r="276" s="1" customFormat="1" ht="20.4" customHeight="1">
      <c r="B276" s="160"/>
      <c r="C276" s="161" t="s">
        <v>414</v>
      </c>
      <c r="D276" s="161" t="s">
        <v>133</v>
      </c>
      <c r="E276" s="162" t="s">
        <v>349</v>
      </c>
      <c r="F276" s="163" t="s">
        <v>350</v>
      </c>
      <c r="G276" s="164" t="s">
        <v>186</v>
      </c>
      <c r="H276" s="165">
        <v>314</v>
      </c>
      <c r="I276" s="166"/>
      <c r="J276" s="167">
        <f>ROUND(I276*H276,2)</f>
        <v>0</v>
      </c>
      <c r="K276" s="163" t="s">
        <v>137</v>
      </c>
      <c r="L276" s="33"/>
      <c r="M276" s="168" t="s">
        <v>3</v>
      </c>
      <c r="N276" s="169" t="s">
        <v>45</v>
      </c>
      <c r="O276" s="63"/>
      <c r="P276" s="170">
        <f>O276*H276</f>
        <v>0</v>
      </c>
      <c r="Q276" s="170">
        <v>0.22656999999999999</v>
      </c>
      <c r="R276" s="170">
        <f>Q276*H276</f>
        <v>71.142979999999994</v>
      </c>
      <c r="S276" s="170">
        <v>0</v>
      </c>
      <c r="T276" s="171">
        <f>S276*H276</f>
        <v>0</v>
      </c>
      <c r="AR276" s="15" t="s">
        <v>138</v>
      </c>
      <c r="AT276" s="15" t="s">
        <v>133</v>
      </c>
      <c r="AU276" s="15" t="s">
        <v>84</v>
      </c>
      <c r="AY276" s="15" t="s">
        <v>131</v>
      </c>
      <c r="BE276" s="172">
        <f>IF(N276="základní",J276,0)</f>
        <v>0</v>
      </c>
      <c r="BF276" s="172">
        <f>IF(N276="snížená",J276,0)</f>
        <v>0</v>
      </c>
      <c r="BG276" s="172">
        <f>IF(N276="zákl. přenesená",J276,0)</f>
        <v>0</v>
      </c>
      <c r="BH276" s="172">
        <f>IF(N276="sníž. přenesená",J276,0)</f>
        <v>0</v>
      </c>
      <c r="BI276" s="172">
        <f>IF(N276="nulová",J276,0)</f>
        <v>0</v>
      </c>
      <c r="BJ276" s="15" t="s">
        <v>82</v>
      </c>
      <c r="BK276" s="172">
        <f>ROUND(I276*H276,2)</f>
        <v>0</v>
      </c>
      <c r="BL276" s="15" t="s">
        <v>138</v>
      </c>
      <c r="BM276" s="15" t="s">
        <v>1310</v>
      </c>
    </row>
    <row r="277" s="1" customFormat="1">
      <c r="B277" s="33"/>
      <c r="D277" s="173" t="s">
        <v>140</v>
      </c>
      <c r="F277" s="174" t="s">
        <v>352</v>
      </c>
      <c r="I277" s="106"/>
      <c r="L277" s="33"/>
      <c r="M277" s="175"/>
      <c r="N277" s="63"/>
      <c r="O277" s="63"/>
      <c r="P277" s="63"/>
      <c r="Q277" s="63"/>
      <c r="R277" s="63"/>
      <c r="S277" s="63"/>
      <c r="T277" s="64"/>
      <c r="AT277" s="15" t="s">
        <v>140</v>
      </c>
      <c r="AU277" s="15" t="s">
        <v>84</v>
      </c>
    </row>
    <row r="278" s="10" customFormat="1" ht="22.8" customHeight="1">
      <c r="B278" s="147"/>
      <c r="D278" s="148" t="s">
        <v>73</v>
      </c>
      <c r="E278" s="158" t="s">
        <v>138</v>
      </c>
      <c r="F278" s="158" t="s">
        <v>354</v>
      </c>
      <c r="I278" s="150"/>
      <c r="J278" s="159">
        <f>BK278</f>
        <v>0</v>
      </c>
      <c r="L278" s="147"/>
      <c r="M278" s="152"/>
      <c r="N278" s="153"/>
      <c r="O278" s="153"/>
      <c r="P278" s="154">
        <f>SUM(P279:P282)</f>
        <v>0</v>
      </c>
      <c r="Q278" s="153"/>
      <c r="R278" s="154">
        <f>SUM(R279:R282)</f>
        <v>0</v>
      </c>
      <c r="S278" s="153"/>
      <c r="T278" s="155">
        <f>SUM(T279:T282)</f>
        <v>0</v>
      </c>
      <c r="AR278" s="148" t="s">
        <v>82</v>
      </c>
      <c r="AT278" s="156" t="s">
        <v>73</v>
      </c>
      <c r="AU278" s="156" t="s">
        <v>82</v>
      </c>
      <c r="AY278" s="148" t="s">
        <v>131</v>
      </c>
      <c r="BK278" s="157">
        <f>SUM(BK279:BK282)</f>
        <v>0</v>
      </c>
    </row>
    <row r="279" s="1" customFormat="1" ht="20.4" customHeight="1">
      <c r="B279" s="160"/>
      <c r="C279" s="161" t="s">
        <v>419</v>
      </c>
      <c r="D279" s="161" t="s">
        <v>133</v>
      </c>
      <c r="E279" s="162" t="s">
        <v>356</v>
      </c>
      <c r="F279" s="163" t="s">
        <v>357</v>
      </c>
      <c r="G279" s="164" t="s">
        <v>214</v>
      </c>
      <c r="H279" s="165">
        <v>34.561999999999998</v>
      </c>
      <c r="I279" s="166"/>
      <c r="J279" s="167">
        <f>ROUND(I279*H279,2)</f>
        <v>0</v>
      </c>
      <c r="K279" s="163" t="s">
        <v>137</v>
      </c>
      <c r="L279" s="33"/>
      <c r="M279" s="168" t="s">
        <v>3</v>
      </c>
      <c r="N279" s="169" t="s">
        <v>45</v>
      </c>
      <c r="O279" s="63"/>
      <c r="P279" s="170">
        <f>O279*H279</f>
        <v>0</v>
      </c>
      <c r="Q279" s="170">
        <v>0</v>
      </c>
      <c r="R279" s="170">
        <f>Q279*H279</f>
        <v>0</v>
      </c>
      <c r="S279" s="170">
        <v>0</v>
      </c>
      <c r="T279" s="171">
        <f>S279*H279</f>
        <v>0</v>
      </c>
      <c r="AR279" s="15" t="s">
        <v>138</v>
      </c>
      <c r="AT279" s="15" t="s">
        <v>133</v>
      </c>
      <c r="AU279" s="15" t="s">
        <v>84</v>
      </c>
      <c r="AY279" s="15" t="s">
        <v>131</v>
      </c>
      <c r="BE279" s="172">
        <f>IF(N279="základní",J279,0)</f>
        <v>0</v>
      </c>
      <c r="BF279" s="172">
        <f>IF(N279="snížená",J279,0)</f>
        <v>0</v>
      </c>
      <c r="BG279" s="172">
        <f>IF(N279="zákl. přenesená",J279,0)</f>
        <v>0</v>
      </c>
      <c r="BH279" s="172">
        <f>IF(N279="sníž. přenesená",J279,0)</f>
        <v>0</v>
      </c>
      <c r="BI279" s="172">
        <f>IF(N279="nulová",J279,0)</f>
        <v>0</v>
      </c>
      <c r="BJ279" s="15" t="s">
        <v>82</v>
      </c>
      <c r="BK279" s="172">
        <f>ROUND(I279*H279,2)</f>
        <v>0</v>
      </c>
      <c r="BL279" s="15" t="s">
        <v>138</v>
      </c>
      <c r="BM279" s="15" t="s">
        <v>1311</v>
      </c>
    </row>
    <row r="280" s="1" customFormat="1">
      <c r="B280" s="33"/>
      <c r="D280" s="173" t="s">
        <v>140</v>
      </c>
      <c r="F280" s="174" t="s">
        <v>359</v>
      </c>
      <c r="I280" s="106"/>
      <c r="L280" s="33"/>
      <c r="M280" s="175"/>
      <c r="N280" s="63"/>
      <c r="O280" s="63"/>
      <c r="P280" s="63"/>
      <c r="Q280" s="63"/>
      <c r="R280" s="63"/>
      <c r="S280" s="63"/>
      <c r="T280" s="64"/>
      <c r="AT280" s="15" t="s">
        <v>140</v>
      </c>
      <c r="AU280" s="15" t="s">
        <v>84</v>
      </c>
    </row>
    <row r="281" s="1" customFormat="1">
      <c r="B281" s="33"/>
      <c r="D281" s="173" t="s">
        <v>142</v>
      </c>
      <c r="F281" s="176" t="s">
        <v>360</v>
      </c>
      <c r="I281" s="106"/>
      <c r="L281" s="33"/>
      <c r="M281" s="175"/>
      <c r="N281" s="63"/>
      <c r="O281" s="63"/>
      <c r="P281" s="63"/>
      <c r="Q281" s="63"/>
      <c r="R281" s="63"/>
      <c r="S281" s="63"/>
      <c r="T281" s="64"/>
      <c r="AT281" s="15" t="s">
        <v>142</v>
      </c>
      <c r="AU281" s="15" t="s">
        <v>84</v>
      </c>
    </row>
    <row r="282" s="11" customFormat="1">
      <c r="B282" s="177"/>
      <c r="D282" s="173" t="s">
        <v>144</v>
      </c>
      <c r="E282" s="178" t="s">
        <v>3</v>
      </c>
      <c r="F282" s="179" t="s">
        <v>1312</v>
      </c>
      <c r="H282" s="180">
        <v>34.561999999999998</v>
      </c>
      <c r="I282" s="181"/>
      <c r="L282" s="177"/>
      <c r="M282" s="182"/>
      <c r="N282" s="183"/>
      <c r="O282" s="183"/>
      <c r="P282" s="183"/>
      <c r="Q282" s="183"/>
      <c r="R282" s="183"/>
      <c r="S282" s="183"/>
      <c r="T282" s="184"/>
      <c r="AT282" s="178" t="s">
        <v>144</v>
      </c>
      <c r="AU282" s="178" t="s">
        <v>84</v>
      </c>
      <c r="AV282" s="11" t="s">
        <v>84</v>
      </c>
      <c r="AW282" s="11" t="s">
        <v>35</v>
      </c>
      <c r="AX282" s="11" t="s">
        <v>82</v>
      </c>
      <c r="AY282" s="178" t="s">
        <v>131</v>
      </c>
    </row>
    <row r="283" s="10" customFormat="1" ht="22.8" customHeight="1">
      <c r="B283" s="147"/>
      <c r="D283" s="148" t="s">
        <v>73</v>
      </c>
      <c r="E283" s="158" t="s">
        <v>163</v>
      </c>
      <c r="F283" s="158" t="s">
        <v>396</v>
      </c>
      <c r="I283" s="150"/>
      <c r="J283" s="159">
        <f>BK283</f>
        <v>0</v>
      </c>
      <c r="L283" s="147"/>
      <c r="M283" s="152"/>
      <c r="N283" s="153"/>
      <c r="O283" s="153"/>
      <c r="P283" s="154">
        <f>SUM(P284:P321)</f>
        <v>0</v>
      </c>
      <c r="Q283" s="153"/>
      <c r="R283" s="154">
        <f>SUM(R284:R321)</f>
        <v>60.112791000000009</v>
      </c>
      <c r="S283" s="153"/>
      <c r="T283" s="155">
        <f>SUM(T284:T321)</f>
        <v>0</v>
      </c>
      <c r="AR283" s="148" t="s">
        <v>82</v>
      </c>
      <c r="AT283" s="156" t="s">
        <v>73</v>
      </c>
      <c r="AU283" s="156" t="s">
        <v>82</v>
      </c>
      <c r="AY283" s="148" t="s">
        <v>131</v>
      </c>
      <c r="BK283" s="157">
        <f>SUM(BK284:BK321)</f>
        <v>0</v>
      </c>
    </row>
    <row r="284" s="1" customFormat="1" ht="20.4" customHeight="1">
      <c r="B284" s="160"/>
      <c r="C284" s="161" t="s">
        <v>424</v>
      </c>
      <c r="D284" s="161" t="s">
        <v>133</v>
      </c>
      <c r="E284" s="162" t="s">
        <v>1313</v>
      </c>
      <c r="F284" s="163" t="s">
        <v>1314</v>
      </c>
      <c r="G284" s="164" t="s">
        <v>136</v>
      </c>
      <c r="H284" s="165">
        <v>48.399999999999999</v>
      </c>
      <c r="I284" s="166"/>
      <c r="J284" s="167">
        <f>ROUND(I284*H284,2)</f>
        <v>0</v>
      </c>
      <c r="K284" s="163" t="s">
        <v>137</v>
      </c>
      <c r="L284" s="33"/>
      <c r="M284" s="168" t="s">
        <v>3</v>
      </c>
      <c r="N284" s="169" t="s">
        <v>45</v>
      </c>
      <c r="O284" s="63"/>
      <c r="P284" s="170">
        <f>O284*H284</f>
        <v>0</v>
      </c>
      <c r="Q284" s="170">
        <v>0</v>
      </c>
      <c r="R284" s="170">
        <f>Q284*H284</f>
        <v>0</v>
      </c>
      <c r="S284" s="170">
        <v>0</v>
      </c>
      <c r="T284" s="171">
        <f>S284*H284</f>
        <v>0</v>
      </c>
      <c r="AR284" s="15" t="s">
        <v>138</v>
      </c>
      <c r="AT284" s="15" t="s">
        <v>133</v>
      </c>
      <c r="AU284" s="15" t="s">
        <v>84</v>
      </c>
      <c r="AY284" s="15" t="s">
        <v>131</v>
      </c>
      <c r="BE284" s="172">
        <f>IF(N284="základní",J284,0)</f>
        <v>0</v>
      </c>
      <c r="BF284" s="172">
        <f>IF(N284="snížená",J284,0)</f>
        <v>0</v>
      </c>
      <c r="BG284" s="172">
        <f>IF(N284="zákl. přenesená",J284,0)</f>
        <v>0</v>
      </c>
      <c r="BH284" s="172">
        <f>IF(N284="sníž. přenesená",J284,0)</f>
        <v>0</v>
      </c>
      <c r="BI284" s="172">
        <f>IF(N284="nulová",J284,0)</f>
        <v>0</v>
      </c>
      <c r="BJ284" s="15" t="s">
        <v>82</v>
      </c>
      <c r="BK284" s="172">
        <f>ROUND(I284*H284,2)</f>
        <v>0</v>
      </c>
      <c r="BL284" s="15" t="s">
        <v>138</v>
      </c>
      <c r="BM284" s="15" t="s">
        <v>1315</v>
      </c>
    </row>
    <row r="285" s="1" customFormat="1">
      <c r="B285" s="33"/>
      <c r="D285" s="173" t="s">
        <v>140</v>
      </c>
      <c r="F285" s="174" t="s">
        <v>1316</v>
      </c>
      <c r="I285" s="106"/>
      <c r="L285" s="33"/>
      <c r="M285" s="175"/>
      <c r="N285" s="63"/>
      <c r="O285" s="63"/>
      <c r="P285" s="63"/>
      <c r="Q285" s="63"/>
      <c r="R285" s="63"/>
      <c r="S285" s="63"/>
      <c r="T285" s="64"/>
      <c r="AT285" s="15" t="s">
        <v>140</v>
      </c>
      <c r="AU285" s="15" t="s">
        <v>84</v>
      </c>
    </row>
    <row r="286" s="11" customFormat="1">
      <c r="B286" s="177"/>
      <c r="D286" s="173" t="s">
        <v>144</v>
      </c>
      <c r="E286" s="178" t="s">
        <v>3</v>
      </c>
      <c r="F286" s="179" t="s">
        <v>1317</v>
      </c>
      <c r="H286" s="180">
        <v>48.399999999999999</v>
      </c>
      <c r="I286" s="181"/>
      <c r="L286" s="177"/>
      <c r="M286" s="182"/>
      <c r="N286" s="183"/>
      <c r="O286" s="183"/>
      <c r="P286" s="183"/>
      <c r="Q286" s="183"/>
      <c r="R286" s="183"/>
      <c r="S286" s="183"/>
      <c r="T286" s="184"/>
      <c r="AT286" s="178" t="s">
        <v>144</v>
      </c>
      <c r="AU286" s="178" t="s">
        <v>84</v>
      </c>
      <c r="AV286" s="11" t="s">
        <v>84</v>
      </c>
      <c r="AW286" s="11" t="s">
        <v>35</v>
      </c>
      <c r="AX286" s="11" t="s">
        <v>82</v>
      </c>
      <c r="AY286" s="178" t="s">
        <v>131</v>
      </c>
    </row>
    <row r="287" s="1" customFormat="1" ht="20.4" customHeight="1">
      <c r="B287" s="160"/>
      <c r="C287" s="161" t="s">
        <v>431</v>
      </c>
      <c r="D287" s="161" t="s">
        <v>133</v>
      </c>
      <c r="E287" s="162" t="s">
        <v>398</v>
      </c>
      <c r="F287" s="163" t="s">
        <v>399</v>
      </c>
      <c r="G287" s="164" t="s">
        <v>136</v>
      </c>
      <c r="H287" s="165">
        <v>253.22</v>
      </c>
      <c r="I287" s="166"/>
      <c r="J287" s="167">
        <f>ROUND(I287*H287,2)</f>
        <v>0</v>
      </c>
      <c r="K287" s="163" t="s">
        <v>137</v>
      </c>
      <c r="L287" s="33"/>
      <c r="M287" s="168" t="s">
        <v>3</v>
      </c>
      <c r="N287" s="169" t="s">
        <v>45</v>
      </c>
      <c r="O287" s="63"/>
      <c r="P287" s="170">
        <f>O287*H287</f>
        <v>0</v>
      </c>
      <c r="Q287" s="170">
        <v>0</v>
      </c>
      <c r="R287" s="170">
        <f>Q287*H287</f>
        <v>0</v>
      </c>
      <c r="S287" s="170">
        <v>0</v>
      </c>
      <c r="T287" s="171">
        <f>S287*H287</f>
        <v>0</v>
      </c>
      <c r="AR287" s="15" t="s">
        <v>138</v>
      </c>
      <c r="AT287" s="15" t="s">
        <v>133</v>
      </c>
      <c r="AU287" s="15" t="s">
        <v>84</v>
      </c>
      <c r="AY287" s="15" t="s">
        <v>131</v>
      </c>
      <c r="BE287" s="172">
        <f>IF(N287="základní",J287,0)</f>
        <v>0</v>
      </c>
      <c r="BF287" s="172">
        <f>IF(N287="snížená",J287,0)</f>
        <v>0</v>
      </c>
      <c r="BG287" s="172">
        <f>IF(N287="zákl. přenesená",J287,0)</f>
        <v>0</v>
      </c>
      <c r="BH287" s="172">
        <f>IF(N287="sníž. přenesená",J287,0)</f>
        <v>0</v>
      </c>
      <c r="BI287" s="172">
        <f>IF(N287="nulová",J287,0)</f>
        <v>0</v>
      </c>
      <c r="BJ287" s="15" t="s">
        <v>82</v>
      </c>
      <c r="BK287" s="172">
        <f>ROUND(I287*H287,2)</f>
        <v>0</v>
      </c>
      <c r="BL287" s="15" t="s">
        <v>138</v>
      </c>
      <c r="BM287" s="15" t="s">
        <v>1318</v>
      </c>
    </row>
    <row r="288" s="1" customFormat="1">
      <c r="B288" s="33"/>
      <c r="D288" s="173" t="s">
        <v>140</v>
      </c>
      <c r="F288" s="174" t="s">
        <v>401</v>
      </c>
      <c r="I288" s="106"/>
      <c r="L288" s="33"/>
      <c r="M288" s="175"/>
      <c r="N288" s="63"/>
      <c r="O288" s="63"/>
      <c r="P288" s="63"/>
      <c r="Q288" s="63"/>
      <c r="R288" s="63"/>
      <c r="S288" s="63"/>
      <c r="T288" s="64"/>
      <c r="AT288" s="15" t="s">
        <v>140</v>
      </c>
      <c r="AU288" s="15" t="s">
        <v>84</v>
      </c>
    </row>
    <row r="289" s="11" customFormat="1">
      <c r="B289" s="177"/>
      <c r="D289" s="173" t="s">
        <v>144</v>
      </c>
      <c r="E289" s="178" t="s">
        <v>3</v>
      </c>
      <c r="F289" s="179" t="s">
        <v>1319</v>
      </c>
      <c r="H289" s="180">
        <v>253.22</v>
      </c>
      <c r="I289" s="181"/>
      <c r="L289" s="177"/>
      <c r="M289" s="182"/>
      <c r="N289" s="183"/>
      <c r="O289" s="183"/>
      <c r="P289" s="183"/>
      <c r="Q289" s="183"/>
      <c r="R289" s="183"/>
      <c r="S289" s="183"/>
      <c r="T289" s="184"/>
      <c r="AT289" s="178" t="s">
        <v>144</v>
      </c>
      <c r="AU289" s="178" t="s">
        <v>84</v>
      </c>
      <c r="AV289" s="11" t="s">
        <v>84</v>
      </c>
      <c r="AW289" s="11" t="s">
        <v>35</v>
      </c>
      <c r="AX289" s="11" t="s">
        <v>82</v>
      </c>
      <c r="AY289" s="178" t="s">
        <v>131</v>
      </c>
    </row>
    <row r="290" s="1" customFormat="1" ht="20.4" customHeight="1">
      <c r="B290" s="160"/>
      <c r="C290" s="161" t="s">
        <v>437</v>
      </c>
      <c r="D290" s="161" t="s">
        <v>133</v>
      </c>
      <c r="E290" s="162" t="s">
        <v>403</v>
      </c>
      <c r="F290" s="163" t="s">
        <v>404</v>
      </c>
      <c r="G290" s="164" t="s">
        <v>136</v>
      </c>
      <c r="H290" s="165">
        <v>265.64999999999998</v>
      </c>
      <c r="I290" s="166"/>
      <c r="J290" s="167">
        <f>ROUND(I290*H290,2)</f>
        <v>0</v>
      </c>
      <c r="K290" s="163" t="s">
        <v>137</v>
      </c>
      <c r="L290" s="33"/>
      <c r="M290" s="168" t="s">
        <v>3</v>
      </c>
      <c r="N290" s="169" t="s">
        <v>45</v>
      </c>
      <c r="O290" s="63"/>
      <c r="P290" s="170">
        <f>O290*H290</f>
        <v>0</v>
      </c>
      <c r="Q290" s="170">
        <v>0</v>
      </c>
      <c r="R290" s="170">
        <f>Q290*H290</f>
        <v>0</v>
      </c>
      <c r="S290" s="170">
        <v>0</v>
      </c>
      <c r="T290" s="171">
        <f>S290*H290</f>
        <v>0</v>
      </c>
      <c r="AR290" s="15" t="s">
        <v>138</v>
      </c>
      <c r="AT290" s="15" t="s">
        <v>133</v>
      </c>
      <c r="AU290" s="15" t="s">
        <v>84</v>
      </c>
      <c r="AY290" s="15" t="s">
        <v>131</v>
      </c>
      <c r="BE290" s="172">
        <f>IF(N290="základní",J290,0)</f>
        <v>0</v>
      </c>
      <c r="BF290" s="172">
        <f>IF(N290="snížená",J290,0)</f>
        <v>0</v>
      </c>
      <c r="BG290" s="172">
        <f>IF(N290="zákl. přenesená",J290,0)</f>
        <v>0</v>
      </c>
      <c r="BH290" s="172">
        <f>IF(N290="sníž. přenesená",J290,0)</f>
        <v>0</v>
      </c>
      <c r="BI290" s="172">
        <f>IF(N290="nulová",J290,0)</f>
        <v>0</v>
      </c>
      <c r="BJ290" s="15" t="s">
        <v>82</v>
      </c>
      <c r="BK290" s="172">
        <f>ROUND(I290*H290,2)</f>
        <v>0</v>
      </c>
      <c r="BL290" s="15" t="s">
        <v>138</v>
      </c>
      <c r="BM290" s="15" t="s">
        <v>1320</v>
      </c>
    </row>
    <row r="291" s="1" customFormat="1">
      <c r="B291" s="33"/>
      <c r="D291" s="173" t="s">
        <v>140</v>
      </c>
      <c r="F291" s="174" t="s">
        <v>406</v>
      </c>
      <c r="I291" s="106"/>
      <c r="L291" s="33"/>
      <c r="M291" s="175"/>
      <c r="N291" s="63"/>
      <c r="O291" s="63"/>
      <c r="P291" s="63"/>
      <c r="Q291" s="63"/>
      <c r="R291" s="63"/>
      <c r="S291" s="63"/>
      <c r="T291" s="64"/>
      <c r="AT291" s="15" t="s">
        <v>140</v>
      </c>
      <c r="AU291" s="15" t="s">
        <v>84</v>
      </c>
    </row>
    <row r="292" s="1" customFormat="1">
      <c r="B292" s="33"/>
      <c r="D292" s="173" t="s">
        <v>142</v>
      </c>
      <c r="F292" s="176" t="s">
        <v>407</v>
      </c>
      <c r="I292" s="106"/>
      <c r="L292" s="33"/>
      <c r="M292" s="175"/>
      <c r="N292" s="63"/>
      <c r="O292" s="63"/>
      <c r="P292" s="63"/>
      <c r="Q292" s="63"/>
      <c r="R292" s="63"/>
      <c r="S292" s="63"/>
      <c r="T292" s="64"/>
      <c r="AT292" s="15" t="s">
        <v>142</v>
      </c>
      <c r="AU292" s="15" t="s">
        <v>84</v>
      </c>
    </row>
    <row r="293" s="11" customFormat="1">
      <c r="B293" s="177"/>
      <c r="D293" s="173" t="s">
        <v>144</v>
      </c>
      <c r="E293" s="178" t="s">
        <v>3</v>
      </c>
      <c r="F293" s="179" t="s">
        <v>1213</v>
      </c>
      <c r="H293" s="180">
        <v>265.64999999999998</v>
      </c>
      <c r="I293" s="181"/>
      <c r="L293" s="177"/>
      <c r="M293" s="182"/>
      <c r="N293" s="183"/>
      <c r="O293" s="183"/>
      <c r="P293" s="183"/>
      <c r="Q293" s="183"/>
      <c r="R293" s="183"/>
      <c r="S293" s="183"/>
      <c r="T293" s="184"/>
      <c r="AT293" s="178" t="s">
        <v>144</v>
      </c>
      <c r="AU293" s="178" t="s">
        <v>84</v>
      </c>
      <c r="AV293" s="11" t="s">
        <v>84</v>
      </c>
      <c r="AW293" s="11" t="s">
        <v>35</v>
      </c>
      <c r="AX293" s="11" t="s">
        <v>82</v>
      </c>
      <c r="AY293" s="178" t="s">
        <v>131</v>
      </c>
    </row>
    <row r="294" s="1" customFormat="1" ht="20.4" customHeight="1">
      <c r="B294" s="160"/>
      <c r="C294" s="161" t="s">
        <v>442</v>
      </c>
      <c r="D294" s="161" t="s">
        <v>133</v>
      </c>
      <c r="E294" s="162" t="s">
        <v>409</v>
      </c>
      <c r="F294" s="163" t="s">
        <v>410</v>
      </c>
      <c r="G294" s="164" t="s">
        <v>136</v>
      </c>
      <c r="H294" s="165">
        <v>265.64999999999998</v>
      </c>
      <c r="I294" s="166"/>
      <c r="J294" s="167">
        <f>ROUND(I294*H294,2)</f>
        <v>0</v>
      </c>
      <c r="K294" s="163" t="s">
        <v>137</v>
      </c>
      <c r="L294" s="33"/>
      <c r="M294" s="168" t="s">
        <v>3</v>
      </c>
      <c r="N294" s="169" t="s">
        <v>45</v>
      </c>
      <c r="O294" s="63"/>
      <c r="P294" s="170">
        <f>O294*H294</f>
        <v>0</v>
      </c>
      <c r="Q294" s="170">
        <v>0</v>
      </c>
      <c r="R294" s="170">
        <f>Q294*H294</f>
        <v>0</v>
      </c>
      <c r="S294" s="170">
        <v>0</v>
      </c>
      <c r="T294" s="171">
        <f>S294*H294</f>
        <v>0</v>
      </c>
      <c r="AR294" s="15" t="s">
        <v>138</v>
      </c>
      <c r="AT294" s="15" t="s">
        <v>133</v>
      </c>
      <c r="AU294" s="15" t="s">
        <v>84</v>
      </c>
      <c r="AY294" s="15" t="s">
        <v>131</v>
      </c>
      <c r="BE294" s="172">
        <f>IF(N294="základní",J294,0)</f>
        <v>0</v>
      </c>
      <c r="BF294" s="172">
        <f>IF(N294="snížená",J294,0)</f>
        <v>0</v>
      </c>
      <c r="BG294" s="172">
        <f>IF(N294="zákl. přenesená",J294,0)</f>
        <v>0</v>
      </c>
      <c r="BH294" s="172">
        <f>IF(N294="sníž. přenesená",J294,0)</f>
        <v>0</v>
      </c>
      <c r="BI294" s="172">
        <f>IF(N294="nulová",J294,0)</f>
        <v>0</v>
      </c>
      <c r="BJ294" s="15" t="s">
        <v>82</v>
      </c>
      <c r="BK294" s="172">
        <f>ROUND(I294*H294,2)</f>
        <v>0</v>
      </c>
      <c r="BL294" s="15" t="s">
        <v>138</v>
      </c>
      <c r="BM294" s="15" t="s">
        <v>1321</v>
      </c>
    </row>
    <row r="295" s="1" customFormat="1">
      <c r="B295" s="33"/>
      <c r="D295" s="173" t="s">
        <v>140</v>
      </c>
      <c r="F295" s="174" t="s">
        <v>412</v>
      </c>
      <c r="I295" s="106"/>
      <c r="L295" s="33"/>
      <c r="M295" s="175"/>
      <c r="N295" s="63"/>
      <c r="O295" s="63"/>
      <c r="P295" s="63"/>
      <c r="Q295" s="63"/>
      <c r="R295" s="63"/>
      <c r="S295" s="63"/>
      <c r="T295" s="64"/>
      <c r="AT295" s="15" t="s">
        <v>140</v>
      </c>
      <c r="AU295" s="15" t="s">
        <v>84</v>
      </c>
    </row>
    <row r="296" s="1" customFormat="1">
      <c r="B296" s="33"/>
      <c r="D296" s="173" t="s">
        <v>142</v>
      </c>
      <c r="F296" s="176" t="s">
        <v>413</v>
      </c>
      <c r="I296" s="106"/>
      <c r="L296" s="33"/>
      <c r="M296" s="175"/>
      <c r="N296" s="63"/>
      <c r="O296" s="63"/>
      <c r="P296" s="63"/>
      <c r="Q296" s="63"/>
      <c r="R296" s="63"/>
      <c r="S296" s="63"/>
      <c r="T296" s="64"/>
      <c r="AT296" s="15" t="s">
        <v>142</v>
      </c>
      <c r="AU296" s="15" t="s">
        <v>84</v>
      </c>
    </row>
    <row r="297" s="11" customFormat="1">
      <c r="B297" s="177"/>
      <c r="D297" s="173" t="s">
        <v>144</v>
      </c>
      <c r="E297" s="178" t="s">
        <v>3</v>
      </c>
      <c r="F297" s="179" t="s">
        <v>1213</v>
      </c>
      <c r="H297" s="180">
        <v>265.64999999999998</v>
      </c>
      <c r="I297" s="181"/>
      <c r="L297" s="177"/>
      <c r="M297" s="182"/>
      <c r="N297" s="183"/>
      <c r="O297" s="183"/>
      <c r="P297" s="183"/>
      <c r="Q297" s="183"/>
      <c r="R297" s="183"/>
      <c r="S297" s="183"/>
      <c r="T297" s="184"/>
      <c r="AT297" s="178" t="s">
        <v>144</v>
      </c>
      <c r="AU297" s="178" t="s">
        <v>84</v>
      </c>
      <c r="AV297" s="11" t="s">
        <v>84</v>
      </c>
      <c r="AW297" s="11" t="s">
        <v>35</v>
      </c>
      <c r="AX297" s="11" t="s">
        <v>82</v>
      </c>
      <c r="AY297" s="178" t="s">
        <v>131</v>
      </c>
    </row>
    <row r="298" s="1" customFormat="1" ht="20.4" customHeight="1">
      <c r="B298" s="160"/>
      <c r="C298" s="161" t="s">
        <v>447</v>
      </c>
      <c r="D298" s="161" t="s">
        <v>133</v>
      </c>
      <c r="E298" s="162" t="s">
        <v>415</v>
      </c>
      <c r="F298" s="163" t="s">
        <v>416</v>
      </c>
      <c r="G298" s="164" t="s">
        <v>136</v>
      </c>
      <c r="H298" s="165">
        <v>637.55999999999995</v>
      </c>
      <c r="I298" s="166"/>
      <c r="J298" s="167">
        <f>ROUND(I298*H298,2)</f>
        <v>0</v>
      </c>
      <c r="K298" s="163" t="s">
        <v>137</v>
      </c>
      <c r="L298" s="33"/>
      <c r="M298" s="168" t="s">
        <v>3</v>
      </c>
      <c r="N298" s="169" t="s">
        <v>45</v>
      </c>
      <c r="O298" s="63"/>
      <c r="P298" s="170">
        <f>O298*H298</f>
        <v>0</v>
      </c>
      <c r="Q298" s="170">
        <v>0</v>
      </c>
      <c r="R298" s="170">
        <f>Q298*H298</f>
        <v>0</v>
      </c>
      <c r="S298" s="170">
        <v>0</v>
      </c>
      <c r="T298" s="171">
        <f>S298*H298</f>
        <v>0</v>
      </c>
      <c r="AR298" s="15" t="s">
        <v>138</v>
      </c>
      <c r="AT298" s="15" t="s">
        <v>133</v>
      </c>
      <c r="AU298" s="15" t="s">
        <v>84</v>
      </c>
      <c r="AY298" s="15" t="s">
        <v>131</v>
      </c>
      <c r="BE298" s="172">
        <f>IF(N298="základní",J298,0)</f>
        <v>0</v>
      </c>
      <c r="BF298" s="172">
        <f>IF(N298="snížená",J298,0)</f>
        <v>0</v>
      </c>
      <c r="BG298" s="172">
        <f>IF(N298="zákl. přenesená",J298,0)</f>
        <v>0</v>
      </c>
      <c r="BH298" s="172">
        <f>IF(N298="sníž. přenesená",J298,0)</f>
        <v>0</v>
      </c>
      <c r="BI298" s="172">
        <f>IF(N298="nulová",J298,0)</f>
        <v>0</v>
      </c>
      <c r="BJ298" s="15" t="s">
        <v>82</v>
      </c>
      <c r="BK298" s="172">
        <f>ROUND(I298*H298,2)</f>
        <v>0</v>
      </c>
      <c r="BL298" s="15" t="s">
        <v>138</v>
      </c>
      <c r="BM298" s="15" t="s">
        <v>1322</v>
      </c>
    </row>
    <row r="299" s="1" customFormat="1">
      <c r="B299" s="33"/>
      <c r="D299" s="173" t="s">
        <v>140</v>
      </c>
      <c r="F299" s="174" t="s">
        <v>418</v>
      </c>
      <c r="I299" s="106"/>
      <c r="L299" s="33"/>
      <c r="M299" s="175"/>
      <c r="N299" s="63"/>
      <c r="O299" s="63"/>
      <c r="P299" s="63"/>
      <c r="Q299" s="63"/>
      <c r="R299" s="63"/>
      <c r="S299" s="63"/>
      <c r="T299" s="64"/>
      <c r="AT299" s="15" t="s">
        <v>140</v>
      </c>
      <c r="AU299" s="15" t="s">
        <v>84</v>
      </c>
    </row>
    <row r="300" s="11" customFormat="1">
      <c r="B300" s="177"/>
      <c r="D300" s="173" t="s">
        <v>144</v>
      </c>
      <c r="E300" s="178" t="s">
        <v>3</v>
      </c>
      <c r="F300" s="179" t="s">
        <v>1211</v>
      </c>
      <c r="H300" s="180">
        <v>371.91000000000002</v>
      </c>
      <c r="I300" s="181"/>
      <c r="L300" s="177"/>
      <c r="M300" s="182"/>
      <c r="N300" s="183"/>
      <c r="O300" s="183"/>
      <c r="P300" s="183"/>
      <c r="Q300" s="183"/>
      <c r="R300" s="183"/>
      <c r="S300" s="183"/>
      <c r="T300" s="184"/>
      <c r="AT300" s="178" t="s">
        <v>144</v>
      </c>
      <c r="AU300" s="178" t="s">
        <v>84</v>
      </c>
      <c r="AV300" s="11" t="s">
        <v>84</v>
      </c>
      <c r="AW300" s="11" t="s">
        <v>35</v>
      </c>
      <c r="AX300" s="11" t="s">
        <v>74</v>
      </c>
      <c r="AY300" s="178" t="s">
        <v>131</v>
      </c>
    </row>
    <row r="301" s="11" customFormat="1">
      <c r="B301" s="177"/>
      <c r="D301" s="173" t="s">
        <v>144</v>
      </c>
      <c r="E301" s="178" t="s">
        <v>3</v>
      </c>
      <c r="F301" s="179" t="s">
        <v>1213</v>
      </c>
      <c r="H301" s="180">
        <v>265.64999999999998</v>
      </c>
      <c r="I301" s="181"/>
      <c r="L301" s="177"/>
      <c r="M301" s="182"/>
      <c r="N301" s="183"/>
      <c r="O301" s="183"/>
      <c r="P301" s="183"/>
      <c r="Q301" s="183"/>
      <c r="R301" s="183"/>
      <c r="S301" s="183"/>
      <c r="T301" s="184"/>
      <c r="AT301" s="178" t="s">
        <v>144</v>
      </c>
      <c r="AU301" s="178" t="s">
        <v>84</v>
      </c>
      <c r="AV301" s="11" t="s">
        <v>84</v>
      </c>
      <c r="AW301" s="11" t="s">
        <v>35</v>
      </c>
      <c r="AX301" s="11" t="s">
        <v>74</v>
      </c>
      <c r="AY301" s="178" t="s">
        <v>131</v>
      </c>
    </row>
    <row r="302" s="1" customFormat="1" ht="20.4" customHeight="1">
      <c r="B302" s="160"/>
      <c r="C302" s="161" t="s">
        <v>452</v>
      </c>
      <c r="D302" s="161" t="s">
        <v>133</v>
      </c>
      <c r="E302" s="162" t="s">
        <v>420</v>
      </c>
      <c r="F302" s="163" t="s">
        <v>421</v>
      </c>
      <c r="G302" s="164" t="s">
        <v>136</v>
      </c>
      <c r="H302" s="165">
        <v>371.91000000000002</v>
      </c>
      <c r="I302" s="166"/>
      <c r="J302" s="167">
        <f>ROUND(I302*H302,2)</f>
        <v>0</v>
      </c>
      <c r="K302" s="163" t="s">
        <v>137</v>
      </c>
      <c r="L302" s="33"/>
      <c r="M302" s="168" t="s">
        <v>3</v>
      </c>
      <c r="N302" s="169" t="s">
        <v>45</v>
      </c>
      <c r="O302" s="63"/>
      <c r="P302" s="170">
        <f>O302*H302</f>
        <v>0</v>
      </c>
      <c r="Q302" s="170">
        <v>0</v>
      </c>
      <c r="R302" s="170">
        <f>Q302*H302</f>
        <v>0</v>
      </c>
      <c r="S302" s="170">
        <v>0</v>
      </c>
      <c r="T302" s="171">
        <f>S302*H302</f>
        <v>0</v>
      </c>
      <c r="AR302" s="15" t="s">
        <v>138</v>
      </c>
      <c r="AT302" s="15" t="s">
        <v>133</v>
      </c>
      <c r="AU302" s="15" t="s">
        <v>84</v>
      </c>
      <c r="AY302" s="15" t="s">
        <v>131</v>
      </c>
      <c r="BE302" s="172">
        <f>IF(N302="základní",J302,0)</f>
        <v>0</v>
      </c>
      <c r="BF302" s="172">
        <f>IF(N302="snížená",J302,0)</f>
        <v>0</v>
      </c>
      <c r="BG302" s="172">
        <f>IF(N302="zákl. přenesená",J302,0)</f>
        <v>0</v>
      </c>
      <c r="BH302" s="172">
        <f>IF(N302="sníž. přenesená",J302,0)</f>
        <v>0</v>
      </c>
      <c r="BI302" s="172">
        <f>IF(N302="nulová",J302,0)</f>
        <v>0</v>
      </c>
      <c r="BJ302" s="15" t="s">
        <v>82</v>
      </c>
      <c r="BK302" s="172">
        <f>ROUND(I302*H302,2)</f>
        <v>0</v>
      </c>
      <c r="BL302" s="15" t="s">
        <v>138</v>
      </c>
      <c r="BM302" s="15" t="s">
        <v>1323</v>
      </c>
    </row>
    <row r="303" s="1" customFormat="1">
      <c r="B303" s="33"/>
      <c r="D303" s="173" t="s">
        <v>140</v>
      </c>
      <c r="F303" s="174" t="s">
        <v>423</v>
      </c>
      <c r="I303" s="106"/>
      <c r="L303" s="33"/>
      <c r="M303" s="175"/>
      <c r="N303" s="63"/>
      <c r="O303" s="63"/>
      <c r="P303" s="63"/>
      <c r="Q303" s="63"/>
      <c r="R303" s="63"/>
      <c r="S303" s="63"/>
      <c r="T303" s="64"/>
      <c r="AT303" s="15" t="s">
        <v>140</v>
      </c>
      <c r="AU303" s="15" t="s">
        <v>84</v>
      </c>
    </row>
    <row r="304" s="11" customFormat="1">
      <c r="B304" s="177"/>
      <c r="D304" s="173" t="s">
        <v>144</v>
      </c>
      <c r="E304" s="178" t="s">
        <v>3</v>
      </c>
      <c r="F304" s="179" t="s">
        <v>1211</v>
      </c>
      <c r="H304" s="180">
        <v>371.91000000000002</v>
      </c>
      <c r="I304" s="181"/>
      <c r="L304" s="177"/>
      <c r="M304" s="182"/>
      <c r="N304" s="183"/>
      <c r="O304" s="183"/>
      <c r="P304" s="183"/>
      <c r="Q304" s="183"/>
      <c r="R304" s="183"/>
      <c r="S304" s="183"/>
      <c r="T304" s="184"/>
      <c r="AT304" s="178" t="s">
        <v>144</v>
      </c>
      <c r="AU304" s="178" t="s">
        <v>84</v>
      </c>
      <c r="AV304" s="11" t="s">
        <v>84</v>
      </c>
      <c r="AW304" s="11" t="s">
        <v>35</v>
      </c>
      <c r="AX304" s="11" t="s">
        <v>82</v>
      </c>
      <c r="AY304" s="178" t="s">
        <v>131</v>
      </c>
    </row>
    <row r="305" s="1" customFormat="1" ht="20.4" customHeight="1">
      <c r="B305" s="160"/>
      <c r="C305" s="161" t="s">
        <v>457</v>
      </c>
      <c r="D305" s="161" t="s">
        <v>133</v>
      </c>
      <c r="E305" s="162" t="s">
        <v>425</v>
      </c>
      <c r="F305" s="163" t="s">
        <v>426</v>
      </c>
      <c r="G305" s="164" t="s">
        <v>136</v>
      </c>
      <c r="H305" s="165">
        <v>265.64999999999998</v>
      </c>
      <c r="I305" s="166"/>
      <c r="J305" s="167">
        <f>ROUND(I305*H305,2)</f>
        <v>0</v>
      </c>
      <c r="K305" s="163" t="s">
        <v>137</v>
      </c>
      <c r="L305" s="33"/>
      <c r="M305" s="168" t="s">
        <v>3</v>
      </c>
      <c r="N305" s="169" t="s">
        <v>45</v>
      </c>
      <c r="O305" s="63"/>
      <c r="P305" s="170">
        <f>O305*H305</f>
        <v>0</v>
      </c>
      <c r="Q305" s="170">
        <v>0</v>
      </c>
      <c r="R305" s="170">
        <f>Q305*H305</f>
        <v>0</v>
      </c>
      <c r="S305" s="170">
        <v>0</v>
      </c>
      <c r="T305" s="171">
        <f>S305*H305</f>
        <v>0</v>
      </c>
      <c r="AR305" s="15" t="s">
        <v>138</v>
      </c>
      <c r="AT305" s="15" t="s">
        <v>133</v>
      </c>
      <c r="AU305" s="15" t="s">
        <v>84</v>
      </c>
      <c r="AY305" s="15" t="s">
        <v>131</v>
      </c>
      <c r="BE305" s="172">
        <f>IF(N305="základní",J305,0)</f>
        <v>0</v>
      </c>
      <c r="BF305" s="172">
        <f>IF(N305="snížená",J305,0)</f>
        <v>0</v>
      </c>
      <c r="BG305" s="172">
        <f>IF(N305="zákl. přenesená",J305,0)</f>
        <v>0</v>
      </c>
      <c r="BH305" s="172">
        <f>IF(N305="sníž. přenesená",J305,0)</f>
        <v>0</v>
      </c>
      <c r="BI305" s="172">
        <f>IF(N305="nulová",J305,0)</f>
        <v>0</v>
      </c>
      <c r="BJ305" s="15" t="s">
        <v>82</v>
      </c>
      <c r="BK305" s="172">
        <f>ROUND(I305*H305,2)</f>
        <v>0</v>
      </c>
      <c r="BL305" s="15" t="s">
        <v>138</v>
      </c>
      <c r="BM305" s="15" t="s">
        <v>1324</v>
      </c>
    </row>
    <row r="306" s="1" customFormat="1">
      <c r="B306" s="33"/>
      <c r="D306" s="173" t="s">
        <v>140</v>
      </c>
      <c r="F306" s="174" t="s">
        <v>428</v>
      </c>
      <c r="I306" s="106"/>
      <c r="L306" s="33"/>
      <c r="M306" s="175"/>
      <c r="N306" s="63"/>
      <c r="O306" s="63"/>
      <c r="P306" s="63"/>
      <c r="Q306" s="63"/>
      <c r="R306" s="63"/>
      <c r="S306" s="63"/>
      <c r="T306" s="64"/>
      <c r="AT306" s="15" t="s">
        <v>140</v>
      </c>
      <c r="AU306" s="15" t="s">
        <v>84</v>
      </c>
    </row>
    <row r="307" s="1" customFormat="1">
      <c r="B307" s="33"/>
      <c r="D307" s="173" t="s">
        <v>142</v>
      </c>
      <c r="F307" s="176" t="s">
        <v>429</v>
      </c>
      <c r="I307" s="106"/>
      <c r="L307" s="33"/>
      <c r="M307" s="175"/>
      <c r="N307" s="63"/>
      <c r="O307" s="63"/>
      <c r="P307" s="63"/>
      <c r="Q307" s="63"/>
      <c r="R307" s="63"/>
      <c r="S307" s="63"/>
      <c r="T307" s="64"/>
      <c r="AT307" s="15" t="s">
        <v>142</v>
      </c>
      <c r="AU307" s="15" t="s">
        <v>84</v>
      </c>
    </row>
    <row r="308" s="11" customFormat="1">
      <c r="B308" s="177"/>
      <c r="D308" s="173" t="s">
        <v>144</v>
      </c>
      <c r="E308" s="178" t="s">
        <v>3</v>
      </c>
      <c r="F308" s="179" t="s">
        <v>1213</v>
      </c>
      <c r="H308" s="180">
        <v>265.64999999999998</v>
      </c>
      <c r="I308" s="181"/>
      <c r="L308" s="177"/>
      <c r="M308" s="182"/>
      <c r="N308" s="183"/>
      <c r="O308" s="183"/>
      <c r="P308" s="183"/>
      <c r="Q308" s="183"/>
      <c r="R308" s="183"/>
      <c r="S308" s="183"/>
      <c r="T308" s="184"/>
      <c r="AT308" s="178" t="s">
        <v>144</v>
      </c>
      <c r="AU308" s="178" t="s">
        <v>84</v>
      </c>
      <c r="AV308" s="11" t="s">
        <v>84</v>
      </c>
      <c r="AW308" s="11" t="s">
        <v>35</v>
      </c>
      <c r="AX308" s="11" t="s">
        <v>82</v>
      </c>
      <c r="AY308" s="178" t="s">
        <v>131</v>
      </c>
    </row>
    <row r="309" s="1" customFormat="1" ht="14.4" customHeight="1">
      <c r="B309" s="160"/>
      <c r="C309" s="161" t="s">
        <v>462</v>
      </c>
      <c r="D309" s="161" t="s">
        <v>133</v>
      </c>
      <c r="E309" s="162" t="s">
        <v>840</v>
      </c>
      <c r="F309" s="163" t="s">
        <v>841</v>
      </c>
      <c r="G309" s="164" t="s">
        <v>136</v>
      </c>
      <c r="H309" s="165">
        <v>79.650000000000006</v>
      </c>
      <c r="I309" s="166"/>
      <c r="J309" s="167">
        <f>ROUND(I309*H309,2)</f>
        <v>0</v>
      </c>
      <c r="K309" s="163" t="s">
        <v>3</v>
      </c>
      <c r="L309" s="33"/>
      <c r="M309" s="168" t="s">
        <v>3</v>
      </c>
      <c r="N309" s="169" t="s">
        <v>45</v>
      </c>
      <c r="O309" s="63"/>
      <c r="P309" s="170">
        <f>O309*H309</f>
        <v>0</v>
      </c>
      <c r="Q309" s="170">
        <v>0.58020000000000005</v>
      </c>
      <c r="R309" s="170">
        <f>Q309*H309</f>
        <v>46.212930000000007</v>
      </c>
      <c r="S309" s="170">
        <v>0</v>
      </c>
      <c r="T309" s="171">
        <f>S309*H309</f>
        <v>0</v>
      </c>
      <c r="AR309" s="15" t="s">
        <v>138</v>
      </c>
      <c r="AT309" s="15" t="s">
        <v>133</v>
      </c>
      <c r="AU309" s="15" t="s">
        <v>84</v>
      </c>
      <c r="AY309" s="15" t="s">
        <v>131</v>
      </c>
      <c r="BE309" s="172">
        <f>IF(N309="základní",J309,0)</f>
        <v>0</v>
      </c>
      <c r="BF309" s="172">
        <f>IF(N309="snížená",J309,0)</f>
        <v>0</v>
      </c>
      <c r="BG309" s="172">
        <f>IF(N309="zákl. přenesená",J309,0)</f>
        <v>0</v>
      </c>
      <c r="BH309" s="172">
        <f>IF(N309="sníž. přenesená",J309,0)</f>
        <v>0</v>
      </c>
      <c r="BI309" s="172">
        <f>IF(N309="nulová",J309,0)</f>
        <v>0</v>
      </c>
      <c r="BJ309" s="15" t="s">
        <v>82</v>
      </c>
      <c r="BK309" s="172">
        <f>ROUND(I309*H309,2)</f>
        <v>0</v>
      </c>
      <c r="BL309" s="15" t="s">
        <v>138</v>
      </c>
      <c r="BM309" s="15" t="s">
        <v>1325</v>
      </c>
    </row>
    <row r="310" s="1" customFormat="1">
      <c r="B310" s="33"/>
      <c r="D310" s="173" t="s">
        <v>140</v>
      </c>
      <c r="F310" s="174" t="s">
        <v>843</v>
      </c>
      <c r="I310" s="106"/>
      <c r="L310" s="33"/>
      <c r="M310" s="175"/>
      <c r="N310" s="63"/>
      <c r="O310" s="63"/>
      <c r="P310" s="63"/>
      <c r="Q310" s="63"/>
      <c r="R310" s="63"/>
      <c r="S310" s="63"/>
      <c r="T310" s="64"/>
      <c r="AT310" s="15" t="s">
        <v>140</v>
      </c>
      <c r="AU310" s="15" t="s">
        <v>84</v>
      </c>
    </row>
    <row r="311" s="1" customFormat="1">
      <c r="B311" s="33"/>
      <c r="D311" s="173" t="s">
        <v>142</v>
      </c>
      <c r="F311" s="176" t="s">
        <v>844</v>
      </c>
      <c r="I311" s="106"/>
      <c r="L311" s="33"/>
      <c r="M311" s="175"/>
      <c r="N311" s="63"/>
      <c r="O311" s="63"/>
      <c r="P311" s="63"/>
      <c r="Q311" s="63"/>
      <c r="R311" s="63"/>
      <c r="S311" s="63"/>
      <c r="T311" s="64"/>
      <c r="AT311" s="15" t="s">
        <v>142</v>
      </c>
      <c r="AU311" s="15" t="s">
        <v>84</v>
      </c>
    </row>
    <row r="312" s="1" customFormat="1">
      <c r="B312" s="33"/>
      <c r="D312" s="173" t="s">
        <v>845</v>
      </c>
      <c r="F312" s="176" t="s">
        <v>846</v>
      </c>
      <c r="I312" s="106"/>
      <c r="L312" s="33"/>
      <c r="M312" s="175"/>
      <c r="N312" s="63"/>
      <c r="O312" s="63"/>
      <c r="P312" s="63"/>
      <c r="Q312" s="63"/>
      <c r="R312" s="63"/>
      <c r="S312" s="63"/>
      <c r="T312" s="64"/>
      <c r="AT312" s="15" t="s">
        <v>845</v>
      </c>
      <c r="AU312" s="15" t="s">
        <v>84</v>
      </c>
    </row>
    <row r="313" s="11" customFormat="1">
      <c r="B313" s="177"/>
      <c r="D313" s="173" t="s">
        <v>144</v>
      </c>
      <c r="E313" s="178" t="s">
        <v>3</v>
      </c>
      <c r="F313" s="179" t="s">
        <v>1197</v>
      </c>
      <c r="H313" s="180">
        <v>79.650000000000006</v>
      </c>
      <c r="I313" s="181"/>
      <c r="L313" s="177"/>
      <c r="M313" s="182"/>
      <c r="N313" s="183"/>
      <c r="O313" s="183"/>
      <c r="P313" s="183"/>
      <c r="Q313" s="183"/>
      <c r="R313" s="183"/>
      <c r="S313" s="183"/>
      <c r="T313" s="184"/>
      <c r="AT313" s="178" t="s">
        <v>144</v>
      </c>
      <c r="AU313" s="178" t="s">
        <v>84</v>
      </c>
      <c r="AV313" s="11" t="s">
        <v>84</v>
      </c>
      <c r="AW313" s="11" t="s">
        <v>35</v>
      </c>
      <c r="AX313" s="11" t="s">
        <v>82</v>
      </c>
      <c r="AY313" s="178" t="s">
        <v>131</v>
      </c>
    </row>
    <row r="314" s="1" customFormat="1" ht="20.4" customHeight="1">
      <c r="B314" s="160"/>
      <c r="C314" s="161" t="s">
        <v>467</v>
      </c>
      <c r="D314" s="161" t="s">
        <v>133</v>
      </c>
      <c r="E314" s="162" t="s">
        <v>1326</v>
      </c>
      <c r="F314" s="163" t="s">
        <v>1327</v>
      </c>
      <c r="G314" s="164" t="s">
        <v>136</v>
      </c>
      <c r="H314" s="165">
        <v>66</v>
      </c>
      <c r="I314" s="166"/>
      <c r="J314" s="167">
        <f>ROUND(I314*H314,2)</f>
        <v>0</v>
      </c>
      <c r="K314" s="163" t="s">
        <v>137</v>
      </c>
      <c r="L314" s="33"/>
      <c r="M314" s="168" t="s">
        <v>3</v>
      </c>
      <c r="N314" s="169" t="s">
        <v>45</v>
      </c>
      <c r="O314" s="63"/>
      <c r="P314" s="170">
        <f>O314*H314</f>
        <v>0</v>
      </c>
      <c r="Q314" s="170">
        <v>0.085650000000000004</v>
      </c>
      <c r="R314" s="170">
        <f>Q314*H314</f>
        <v>5.6529000000000007</v>
      </c>
      <c r="S314" s="170">
        <v>0</v>
      </c>
      <c r="T314" s="171">
        <f>S314*H314</f>
        <v>0</v>
      </c>
      <c r="AR314" s="15" t="s">
        <v>138</v>
      </c>
      <c r="AT314" s="15" t="s">
        <v>133</v>
      </c>
      <c r="AU314" s="15" t="s">
        <v>84</v>
      </c>
      <c r="AY314" s="15" t="s">
        <v>131</v>
      </c>
      <c r="BE314" s="172">
        <f>IF(N314="základní",J314,0)</f>
        <v>0</v>
      </c>
      <c r="BF314" s="172">
        <f>IF(N314="snížená",J314,0)</f>
        <v>0</v>
      </c>
      <c r="BG314" s="172">
        <f>IF(N314="zákl. přenesená",J314,0)</f>
        <v>0</v>
      </c>
      <c r="BH314" s="172">
        <f>IF(N314="sníž. přenesená",J314,0)</f>
        <v>0</v>
      </c>
      <c r="BI314" s="172">
        <f>IF(N314="nulová",J314,0)</f>
        <v>0</v>
      </c>
      <c r="BJ314" s="15" t="s">
        <v>82</v>
      </c>
      <c r="BK314" s="172">
        <f>ROUND(I314*H314,2)</f>
        <v>0</v>
      </c>
      <c r="BL314" s="15" t="s">
        <v>138</v>
      </c>
      <c r="BM314" s="15" t="s">
        <v>1328</v>
      </c>
    </row>
    <row r="315" s="1" customFormat="1">
      <c r="B315" s="33"/>
      <c r="D315" s="173" t="s">
        <v>140</v>
      </c>
      <c r="F315" s="174" t="s">
        <v>1329</v>
      </c>
      <c r="I315" s="106"/>
      <c r="L315" s="33"/>
      <c r="M315" s="175"/>
      <c r="N315" s="63"/>
      <c r="O315" s="63"/>
      <c r="P315" s="63"/>
      <c r="Q315" s="63"/>
      <c r="R315" s="63"/>
      <c r="S315" s="63"/>
      <c r="T315" s="64"/>
      <c r="AT315" s="15" t="s">
        <v>140</v>
      </c>
      <c r="AU315" s="15" t="s">
        <v>84</v>
      </c>
    </row>
    <row r="316" s="1" customFormat="1">
      <c r="B316" s="33"/>
      <c r="D316" s="173" t="s">
        <v>142</v>
      </c>
      <c r="F316" s="176" t="s">
        <v>1330</v>
      </c>
      <c r="I316" s="106"/>
      <c r="L316" s="33"/>
      <c r="M316" s="175"/>
      <c r="N316" s="63"/>
      <c r="O316" s="63"/>
      <c r="P316" s="63"/>
      <c r="Q316" s="63"/>
      <c r="R316" s="63"/>
      <c r="S316" s="63"/>
      <c r="T316" s="64"/>
      <c r="AT316" s="15" t="s">
        <v>142</v>
      </c>
      <c r="AU316" s="15" t="s">
        <v>84</v>
      </c>
    </row>
    <row r="317" s="11" customFormat="1">
      <c r="B317" s="177"/>
      <c r="D317" s="173" t="s">
        <v>144</v>
      </c>
      <c r="E317" s="178" t="s">
        <v>3</v>
      </c>
      <c r="F317" s="179" t="s">
        <v>1203</v>
      </c>
      <c r="H317" s="180">
        <v>66</v>
      </c>
      <c r="I317" s="181"/>
      <c r="L317" s="177"/>
      <c r="M317" s="182"/>
      <c r="N317" s="183"/>
      <c r="O317" s="183"/>
      <c r="P317" s="183"/>
      <c r="Q317" s="183"/>
      <c r="R317" s="183"/>
      <c r="S317" s="183"/>
      <c r="T317" s="184"/>
      <c r="AT317" s="178" t="s">
        <v>144</v>
      </c>
      <c r="AU317" s="178" t="s">
        <v>84</v>
      </c>
      <c r="AV317" s="11" t="s">
        <v>84</v>
      </c>
      <c r="AW317" s="11" t="s">
        <v>35</v>
      </c>
      <c r="AX317" s="11" t="s">
        <v>82</v>
      </c>
      <c r="AY317" s="178" t="s">
        <v>131</v>
      </c>
    </row>
    <row r="318" s="1" customFormat="1" ht="20.4" customHeight="1">
      <c r="B318" s="160"/>
      <c r="C318" s="161" t="s">
        <v>472</v>
      </c>
      <c r="D318" s="161" t="s">
        <v>133</v>
      </c>
      <c r="E318" s="162" t="s">
        <v>847</v>
      </c>
      <c r="F318" s="163" t="s">
        <v>848</v>
      </c>
      <c r="G318" s="164" t="s">
        <v>136</v>
      </c>
      <c r="H318" s="165">
        <v>79.650000000000006</v>
      </c>
      <c r="I318" s="166"/>
      <c r="J318" s="167">
        <f>ROUND(I318*H318,2)</f>
        <v>0</v>
      </c>
      <c r="K318" s="163" t="s">
        <v>137</v>
      </c>
      <c r="L318" s="33"/>
      <c r="M318" s="168" t="s">
        <v>3</v>
      </c>
      <c r="N318" s="169" t="s">
        <v>45</v>
      </c>
      <c r="O318" s="63"/>
      <c r="P318" s="170">
        <f>O318*H318</f>
        <v>0</v>
      </c>
      <c r="Q318" s="170">
        <v>0.10353999999999999</v>
      </c>
      <c r="R318" s="170">
        <f>Q318*H318</f>
        <v>8.2469610000000007</v>
      </c>
      <c r="S318" s="170">
        <v>0</v>
      </c>
      <c r="T318" s="171">
        <f>S318*H318</f>
        <v>0</v>
      </c>
      <c r="AR318" s="15" t="s">
        <v>138</v>
      </c>
      <c r="AT318" s="15" t="s">
        <v>133</v>
      </c>
      <c r="AU318" s="15" t="s">
        <v>84</v>
      </c>
      <c r="AY318" s="15" t="s">
        <v>131</v>
      </c>
      <c r="BE318" s="172">
        <f>IF(N318="základní",J318,0)</f>
        <v>0</v>
      </c>
      <c r="BF318" s="172">
        <f>IF(N318="snížená",J318,0)</f>
        <v>0</v>
      </c>
      <c r="BG318" s="172">
        <f>IF(N318="zákl. přenesená",J318,0)</f>
        <v>0</v>
      </c>
      <c r="BH318" s="172">
        <f>IF(N318="sníž. přenesená",J318,0)</f>
        <v>0</v>
      </c>
      <c r="BI318" s="172">
        <f>IF(N318="nulová",J318,0)</f>
        <v>0</v>
      </c>
      <c r="BJ318" s="15" t="s">
        <v>82</v>
      </c>
      <c r="BK318" s="172">
        <f>ROUND(I318*H318,2)</f>
        <v>0</v>
      </c>
      <c r="BL318" s="15" t="s">
        <v>138</v>
      </c>
      <c r="BM318" s="15" t="s">
        <v>1331</v>
      </c>
    </row>
    <row r="319" s="1" customFormat="1">
      <c r="B319" s="33"/>
      <c r="D319" s="173" t="s">
        <v>140</v>
      </c>
      <c r="F319" s="174" t="s">
        <v>850</v>
      </c>
      <c r="I319" s="106"/>
      <c r="L319" s="33"/>
      <c r="M319" s="175"/>
      <c r="N319" s="63"/>
      <c r="O319" s="63"/>
      <c r="P319" s="63"/>
      <c r="Q319" s="63"/>
      <c r="R319" s="63"/>
      <c r="S319" s="63"/>
      <c r="T319" s="64"/>
      <c r="AT319" s="15" t="s">
        <v>140</v>
      </c>
      <c r="AU319" s="15" t="s">
        <v>84</v>
      </c>
    </row>
    <row r="320" s="1" customFormat="1">
      <c r="B320" s="33"/>
      <c r="D320" s="173" t="s">
        <v>142</v>
      </c>
      <c r="F320" s="176" t="s">
        <v>851</v>
      </c>
      <c r="I320" s="106"/>
      <c r="L320" s="33"/>
      <c r="M320" s="175"/>
      <c r="N320" s="63"/>
      <c r="O320" s="63"/>
      <c r="P320" s="63"/>
      <c r="Q320" s="63"/>
      <c r="R320" s="63"/>
      <c r="S320" s="63"/>
      <c r="T320" s="64"/>
      <c r="AT320" s="15" t="s">
        <v>142</v>
      </c>
      <c r="AU320" s="15" t="s">
        <v>84</v>
      </c>
    </row>
    <row r="321" s="11" customFormat="1">
      <c r="B321" s="177"/>
      <c r="D321" s="173" t="s">
        <v>144</v>
      </c>
      <c r="E321" s="178" t="s">
        <v>3</v>
      </c>
      <c r="F321" s="179" t="s">
        <v>1197</v>
      </c>
      <c r="H321" s="180">
        <v>79.650000000000006</v>
      </c>
      <c r="I321" s="181"/>
      <c r="L321" s="177"/>
      <c r="M321" s="182"/>
      <c r="N321" s="183"/>
      <c r="O321" s="183"/>
      <c r="P321" s="183"/>
      <c r="Q321" s="183"/>
      <c r="R321" s="183"/>
      <c r="S321" s="183"/>
      <c r="T321" s="184"/>
      <c r="AT321" s="178" t="s">
        <v>144</v>
      </c>
      <c r="AU321" s="178" t="s">
        <v>84</v>
      </c>
      <c r="AV321" s="11" t="s">
        <v>84</v>
      </c>
      <c r="AW321" s="11" t="s">
        <v>35</v>
      </c>
      <c r="AX321" s="11" t="s">
        <v>82</v>
      </c>
      <c r="AY321" s="178" t="s">
        <v>131</v>
      </c>
    </row>
    <row r="322" s="10" customFormat="1" ht="22.8" customHeight="1">
      <c r="B322" s="147"/>
      <c r="D322" s="148" t="s">
        <v>73</v>
      </c>
      <c r="E322" s="158" t="s">
        <v>183</v>
      </c>
      <c r="F322" s="158" t="s">
        <v>430</v>
      </c>
      <c r="I322" s="150"/>
      <c r="J322" s="159">
        <f>BK322</f>
        <v>0</v>
      </c>
      <c r="L322" s="147"/>
      <c r="M322" s="152"/>
      <c r="N322" s="153"/>
      <c r="O322" s="153"/>
      <c r="P322" s="154">
        <f>SUM(P323:P339)</f>
        <v>0</v>
      </c>
      <c r="Q322" s="153"/>
      <c r="R322" s="154">
        <f>SUM(R323:R339)</f>
        <v>1.8194376000000001</v>
      </c>
      <c r="S322" s="153"/>
      <c r="T322" s="155">
        <f>SUM(T323:T339)</f>
        <v>0</v>
      </c>
      <c r="AR322" s="148" t="s">
        <v>82</v>
      </c>
      <c r="AT322" s="156" t="s">
        <v>73</v>
      </c>
      <c r="AU322" s="156" t="s">
        <v>82</v>
      </c>
      <c r="AY322" s="148" t="s">
        <v>131</v>
      </c>
      <c r="BK322" s="157">
        <f>SUM(BK323:BK339)</f>
        <v>0</v>
      </c>
    </row>
    <row r="323" s="1" customFormat="1" ht="20.4" customHeight="1">
      <c r="B323" s="160"/>
      <c r="C323" s="161" t="s">
        <v>478</v>
      </c>
      <c r="D323" s="161" t="s">
        <v>133</v>
      </c>
      <c r="E323" s="162" t="s">
        <v>432</v>
      </c>
      <c r="F323" s="163" t="s">
        <v>433</v>
      </c>
      <c r="G323" s="164" t="s">
        <v>186</v>
      </c>
      <c r="H323" s="165">
        <v>315.19999999999999</v>
      </c>
      <c r="I323" s="166"/>
      <c r="J323" s="167">
        <f>ROUND(I323*H323,2)</f>
        <v>0</v>
      </c>
      <c r="K323" s="163" t="s">
        <v>137</v>
      </c>
      <c r="L323" s="33"/>
      <c r="M323" s="168" t="s">
        <v>3</v>
      </c>
      <c r="N323" s="169" t="s">
        <v>45</v>
      </c>
      <c r="O323" s="63"/>
      <c r="P323" s="170">
        <f>O323*H323</f>
        <v>0</v>
      </c>
      <c r="Q323" s="170">
        <v>1.0000000000000001E-05</v>
      </c>
      <c r="R323" s="170">
        <f>Q323*H323</f>
        <v>0.0031520000000000003</v>
      </c>
      <c r="S323" s="170">
        <v>0</v>
      </c>
      <c r="T323" s="171">
        <f>S323*H323</f>
        <v>0</v>
      </c>
      <c r="AR323" s="15" t="s">
        <v>138</v>
      </c>
      <c r="AT323" s="15" t="s">
        <v>133</v>
      </c>
      <c r="AU323" s="15" t="s">
        <v>84</v>
      </c>
      <c r="AY323" s="15" t="s">
        <v>131</v>
      </c>
      <c r="BE323" s="172">
        <f>IF(N323="základní",J323,0)</f>
        <v>0</v>
      </c>
      <c r="BF323" s="172">
        <f>IF(N323="snížená",J323,0)</f>
        <v>0</v>
      </c>
      <c r="BG323" s="172">
        <f>IF(N323="zákl. přenesená",J323,0)</f>
        <v>0</v>
      </c>
      <c r="BH323" s="172">
        <f>IF(N323="sníž. přenesená",J323,0)</f>
        <v>0</v>
      </c>
      <c r="BI323" s="172">
        <f>IF(N323="nulová",J323,0)</f>
        <v>0</v>
      </c>
      <c r="BJ323" s="15" t="s">
        <v>82</v>
      </c>
      <c r="BK323" s="172">
        <f>ROUND(I323*H323,2)</f>
        <v>0</v>
      </c>
      <c r="BL323" s="15" t="s">
        <v>138</v>
      </c>
      <c r="BM323" s="15" t="s">
        <v>1332</v>
      </c>
    </row>
    <row r="324" s="1" customFormat="1">
      <c r="B324" s="33"/>
      <c r="D324" s="173" t="s">
        <v>140</v>
      </c>
      <c r="F324" s="174" t="s">
        <v>435</v>
      </c>
      <c r="I324" s="106"/>
      <c r="L324" s="33"/>
      <c r="M324" s="175"/>
      <c r="N324" s="63"/>
      <c r="O324" s="63"/>
      <c r="P324" s="63"/>
      <c r="Q324" s="63"/>
      <c r="R324" s="63"/>
      <c r="S324" s="63"/>
      <c r="T324" s="64"/>
      <c r="AT324" s="15" t="s">
        <v>140</v>
      </c>
      <c r="AU324" s="15" t="s">
        <v>84</v>
      </c>
    </row>
    <row r="325" s="1" customFormat="1">
      <c r="B325" s="33"/>
      <c r="D325" s="173" t="s">
        <v>142</v>
      </c>
      <c r="F325" s="176" t="s">
        <v>436</v>
      </c>
      <c r="I325" s="106"/>
      <c r="L325" s="33"/>
      <c r="M325" s="175"/>
      <c r="N325" s="63"/>
      <c r="O325" s="63"/>
      <c r="P325" s="63"/>
      <c r="Q325" s="63"/>
      <c r="R325" s="63"/>
      <c r="S325" s="63"/>
      <c r="T325" s="64"/>
      <c r="AT325" s="15" t="s">
        <v>142</v>
      </c>
      <c r="AU325" s="15" t="s">
        <v>84</v>
      </c>
    </row>
    <row r="326" s="1" customFormat="1" ht="20.4" customHeight="1">
      <c r="B326" s="160"/>
      <c r="C326" s="185" t="s">
        <v>482</v>
      </c>
      <c r="D326" s="185" t="s">
        <v>335</v>
      </c>
      <c r="E326" s="186" t="s">
        <v>1333</v>
      </c>
      <c r="F326" s="187" t="s">
        <v>1334</v>
      </c>
      <c r="G326" s="188" t="s">
        <v>186</v>
      </c>
      <c r="H326" s="189">
        <v>324.65600000000001</v>
      </c>
      <c r="I326" s="190"/>
      <c r="J326" s="191">
        <f>ROUND(I326*H326,2)</f>
        <v>0</v>
      </c>
      <c r="K326" s="187" t="s">
        <v>137</v>
      </c>
      <c r="L326" s="192"/>
      <c r="M326" s="193" t="s">
        <v>3</v>
      </c>
      <c r="N326" s="194" t="s">
        <v>45</v>
      </c>
      <c r="O326" s="63"/>
      <c r="P326" s="170">
        <f>O326*H326</f>
        <v>0</v>
      </c>
      <c r="Q326" s="170">
        <v>0.0025999999999999999</v>
      </c>
      <c r="R326" s="170">
        <f>Q326*H326</f>
        <v>0.84410560000000001</v>
      </c>
      <c r="S326" s="170">
        <v>0</v>
      </c>
      <c r="T326" s="171">
        <f>S326*H326</f>
        <v>0</v>
      </c>
      <c r="AR326" s="15" t="s">
        <v>183</v>
      </c>
      <c r="AT326" s="15" t="s">
        <v>335</v>
      </c>
      <c r="AU326" s="15" t="s">
        <v>84</v>
      </c>
      <c r="AY326" s="15" t="s">
        <v>131</v>
      </c>
      <c r="BE326" s="172">
        <f>IF(N326="základní",J326,0)</f>
        <v>0</v>
      </c>
      <c r="BF326" s="172">
        <f>IF(N326="snížená",J326,0)</f>
        <v>0</v>
      </c>
      <c r="BG326" s="172">
        <f>IF(N326="zákl. přenesená",J326,0)</f>
        <v>0</v>
      </c>
      <c r="BH326" s="172">
        <f>IF(N326="sníž. přenesená",J326,0)</f>
        <v>0</v>
      </c>
      <c r="BI326" s="172">
        <f>IF(N326="nulová",J326,0)</f>
        <v>0</v>
      </c>
      <c r="BJ326" s="15" t="s">
        <v>82</v>
      </c>
      <c r="BK326" s="172">
        <f>ROUND(I326*H326,2)</f>
        <v>0</v>
      </c>
      <c r="BL326" s="15" t="s">
        <v>138</v>
      </c>
      <c r="BM326" s="15" t="s">
        <v>1335</v>
      </c>
    </row>
    <row r="327" s="1" customFormat="1">
      <c r="B327" s="33"/>
      <c r="D327" s="173" t="s">
        <v>140</v>
      </c>
      <c r="F327" s="174" t="s">
        <v>1334</v>
      </c>
      <c r="I327" s="106"/>
      <c r="L327" s="33"/>
      <c r="M327" s="175"/>
      <c r="N327" s="63"/>
      <c r="O327" s="63"/>
      <c r="P327" s="63"/>
      <c r="Q327" s="63"/>
      <c r="R327" s="63"/>
      <c r="S327" s="63"/>
      <c r="T327" s="64"/>
      <c r="AT327" s="15" t="s">
        <v>140</v>
      </c>
      <c r="AU327" s="15" t="s">
        <v>84</v>
      </c>
    </row>
    <row r="328" s="11" customFormat="1">
      <c r="B328" s="177"/>
      <c r="D328" s="173" t="s">
        <v>144</v>
      </c>
      <c r="F328" s="179" t="s">
        <v>1336</v>
      </c>
      <c r="H328" s="180">
        <v>324.65600000000001</v>
      </c>
      <c r="I328" s="181"/>
      <c r="L328" s="177"/>
      <c r="M328" s="182"/>
      <c r="N328" s="183"/>
      <c r="O328" s="183"/>
      <c r="P328" s="183"/>
      <c r="Q328" s="183"/>
      <c r="R328" s="183"/>
      <c r="S328" s="183"/>
      <c r="T328" s="184"/>
      <c r="AT328" s="178" t="s">
        <v>144</v>
      </c>
      <c r="AU328" s="178" t="s">
        <v>84</v>
      </c>
      <c r="AV328" s="11" t="s">
        <v>84</v>
      </c>
      <c r="AW328" s="11" t="s">
        <v>4</v>
      </c>
      <c r="AX328" s="11" t="s">
        <v>82</v>
      </c>
      <c r="AY328" s="178" t="s">
        <v>131</v>
      </c>
    </row>
    <row r="329" s="1" customFormat="1" ht="20.4" customHeight="1">
      <c r="B329" s="160"/>
      <c r="C329" s="161" t="s">
        <v>486</v>
      </c>
      <c r="D329" s="161" t="s">
        <v>133</v>
      </c>
      <c r="E329" s="162" t="s">
        <v>473</v>
      </c>
      <c r="F329" s="163" t="s">
        <v>474</v>
      </c>
      <c r="G329" s="164" t="s">
        <v>365</v>
      </c>
      <c r="H329" s="165">
        <v>80</v>
      </c>
      <c r="I329" s="166"/>
      <c r="J329" s="167">
        <f>ROUND(I329*H329,2)</f>
        <v>0</v>
      </c>
      <c r="K329" s="163" t="s">
        <v>137</v>
      </c>
      <c r="L329" s="33"/>
      <c r="M329" s="168" t="s">
        <v>3</v>
      </c>
      <c r="N329" s="169" t="s">
        <v>45</v>
      </c>
      <c r="O329" s="63"/>
      <c r="P329" s="170">
        <f>O329*H329</f>
        <v>0</v>
      </c>
      <c r="Q329" s="170">
        <v>0</v>
      </c>
      <c r="R329" s="170">
        <f>Q329*H329</f>
        <v>0</v>
      </c>
      <c r="S329" s="170">
        <v>0</v>
      </c>
      <c r="T329" s="171">
        <f>S329*H329</f>
        <v>0</v>
      </c>
      <c r="AR329" s="15" t="s">
        <v>138</v>
      </c>
      <c r="AT329" s="15" t="s">
        <v>133</v>
      </c>
      <c r="AU329" s="15" t="s">
        <v>84</v>
      </c>
      <c r="AY329" s="15" t="s">
        <v>131</v>
      </c>
      <c r="BE329" s="172">
        <f>IF(N329="základní",J329,0)</f>
        <v>0</v>
      </c>
      <c r="BF329" s="172">
        <f>IF(N329="snížená",J329,0)</f>
        <v>0</v>
      </c>
      <c r="BG329" s="172">
        <f>IF(N329="zákl. přenesená",J329,0)</f>
        <v>0</v>
      </c>
      <c r="BH329" s="172">
        <f>IF(N329="sníž. přenesená",J329,0)</f>
        <v>0</v>
      </c>
      <c r="BI329" s="172">
        <f>IF(N329="nulová",J329,0)</f>
        <v>0</v>
      </c>
      <c r="BJ329" s="15" t="s">
        <v>82</v>
      </c>
      <c r="BK329" s="172">
        <f>ROUND(I329*H329,2)</f>
        <v>0</v>
      </c>
      <c r="BL329" s="15" t="s">
        <v>138</v>
      </c>
      <c r="BM329" s="15" t="s">
        <v>1337</v>
      </c>
    </row>
    <row r="330" s="1" customFormat="1">
      <c r="B330" s="33"/>
      <c r="D330" s="173" t="s">
        <v>140</v>
      </c>
      <c r="F330" s="174" t="s">
        <v>476</v>
      </c>
      <c r="I330" s="106"/>
      <c r="L330" s="33"/>
      <c r="M330" s="175"/>
      <c r="N330" s="63"/>
      <c r="O330" s="63"/>
      <c r="P330" s="63"/>
      <c r="Q330" s="63"/>
      <c r="R330" s="63"/>
      <c r="S330" s="63"/>
      <c r="T330" s="64"/>
      <c r="AT330" s="15" t="s">
        <v>140</v>
      </c>
      <c r="AU330" s="15" t="s">
        <v>84</v>
      </c>
    </row>
    <row r="331" s="1" customFormat="1">
      <c r="B331" s="33"/>
      <c r="D331" s="173" t="s">
        <v>142</v>
      </c>
      <c r="F331" s="176" t="s">
        <v>477</v>
      </c>
      <c r="I331" s="106"/>
      <c r="L331" s="33"/>
      <c r="M331" s="175"/>
      <c r="N331" s="63"/>
      <c r="O331" s="63"/>
      <c r="P331" s="63"/>
      <c r="Q331" s="63"/>
      <c r="R331" s="63"/>
      <c r="S331" s="63"/>
      <c r="T331" s="64"/>
      <c r="AT331" s="15" t="s">
        <v>142</v>
      </c>
      <c r="AU331" s="15" t="s">
        <v>84</v>
      </c>
    </row>
    <row r="332" s="1" customFormat="1" ht="20.4" customHeight="1">
      <c r="B332" s="160"/>
      <c r="C332" s="185" t="s">
        <v>491</v>
      </c>
      <c r="D332" s="185" t="s">
        <v>335</v>
      </c>
      <c r="E332" s="186" t="s">
        <v>479</v>
      </c>
      <c r="F332" s="187" t="s">
        <v>480</v>
      </c>
      <c r="G332" s="188" t="s">
        <v>365</v>
      </c>
      <c r="H332" s="189">
        <v>80</v>
      </c>
      <c r="I332" s="190"/>
      <c r="J332" s="191">
        <f>ROUND(I332*H332,2)</f>
        <v>0</v>
      </c>
      <c r="K332" s="187" t="s">
        <v>137</v>
      </c>
      <c r="L332" s="192"/>
      <c r="M332" s="193" t="s">
        <v>3</v>
      </c>
      <c r="N332" s="194" t="s">
        <v>45</v>
      </c>
      <c r="O332" s="63"/>
      <c r="P332" s="170">
        <f>O332*H332</f>
        <v>0</v>
      </c>
      <c r="Q332" s="170">
        <v>0.00064999999999999997</v>
      </c>
      <c r="R332" s="170">
        <f>Q332*H332</f>
        <v>0.051999999999999998</v>
      </c>
      <c r="S332" s="170">
        <v>0</v>
      </c>
      <c r="T332" s="171">
        <f>S332*H332</f>
        <v>0</v>
      </c>
      <c r="AR332" s="15" t="s">
        <v>183</v>
      </c>
      <c r="AT332" s="15" t="s">
        <v>335</v>
      </c>
      <c r="AU332" s="15" t="s">
        <v>84</v>
      </c>
      <c r="AY332" s="15" t="s">
        <v>131</v>
      </c>
      <c r="BE332" s="172">
        <f>IF(N332="základní",J332,0)</f>
        <v>0</v>
      </c>
      <c r="BF332" s="172">
        <f>IF(N332="snížená",J332,0)</f>
        <v>0</v>
      </c>
      <c r="BG332" s="172">
        <f>IF(N332="zákl. přenesená",J332,0)</f>
        <v>0</v>
      </c>
      <c r="BH332" s="172">
        <f>IF(N332="sníž. přenesená",J332,0)</f>
        <v>0</v>
      </c>
      <c r="BI332" s="172">
        <f>IF(N332="nulová",J332,0)</f>
        <v>0</v>
      </c>
      <c r="BJ332" s="15" t="s">
        <v>82</v>
      </c>
      <c r="BK332" s="172">
        <f>ROUND(I332*H332,2)</f>
        <v>0</v>
      </c>
      <c r="BL332" s="15" t="s">
        <v>138</v>
      </c>
      <c r="BM332" s="15" t="s">
        <v>1338</v>
      </c>
    </row>
    <row r="333" s="1" customFormat="1">
      <c r="B333" s="33"/>
      <c r="D333" s="173" t="s">
        <v>140</v>
      </c>
      <c r="F333" s="174" t="s">
        <v>480</v>
      </c>
      <c r="I333" s="106"/>
      <c r="L333" s="33"/>
      <c r="M333" s="175"/>
      <c r="N333" s="63"/>
      <c r="O333" s="63"/>
      <c r="P333" s="63"/>
      <c r="Q333" s="63"/>
      <c r="R333" s="63"/>
      <c r="S333" s="63"/>
      <c r="T333" s="64"/>
      <c r="AT333" s="15" t="s">
        <v>140</v>
      </c>
      <c r="AU333" s="15" t="s">
        <v>84</v>
      </c>
    </row>
    <row r="334" s="1" customFormat="1" ht="20.4" customHeight="1">
      <c r="B334" s="160"/>
      <c r="C334" s="161" t="s">
        <v>495</v>
      </c>
      <c r="D334" s="161" t="s">
        <v>133</v>
      </c>
      <c r="E334" s="162" t="s">
        <v>568</v>
      </c>
      <c r="F334" s="163" t="s">
        <v>569</v>
      </c>
      <c r="G334" s="164" t="s">
        <v>186</v>
      </c>
      <c r="H334" s="165">
        <v>315.19999999999999</v>
      </c>
      <c r="I334" s="166"/>
      <c r="J334" s="167">
        <f>ROUND(I334*H334,2)</f>
        <v>0</v>
      </c>
      <c r="K334" s="163" t="s">
        <v>137</v>
      </c>
      <c r="L334" s="33"/>
      <c r="M334" s="168" t="s">
        <v>3</v>
      </c>
      <c r="N334" s="169" t="s">
        <v>45</v>
      </c>
      <c r="O334" s="63"/>
      <c r="P334" s="170">
        <f>O334*H334</f>
        <v>0</v>
      </c>
      <c r="Q334" s="170">
        <v>0</v>
      </c>
      <c r="R334" s="170">
        <f>Q334*H334</f>
        <v>0</v>
      </c>
      <c r="S334" s="170">
        <v>0</v>
      </c>
      <c r="T334" s="171">
        <f>S334*H334</f>
        <v>0</v>
      </c>
      <c r="AR334" s="15" t="s">
        <v>138</v>
      </c>
      <c r="AT334" s="15" t="s">
        <v>133</v>
      </c>
      <c r="AU334" s="15" t="s">
        <v>84</v>
      </c>
      <c r="AY334" s="15" t="s">
        <v>131</v>
      </c>
      <c r="BE334" s="172">
        <f>IF(N334="základní",J334,0)</f>
        <v>0</v>
      </c>
      <c r="BF334" s="172">
        <f>IF(N334="snížená",J334,0)</f>
        <v>0</v>
      </c>
      <c r="BG334" s="172">
        <f>IF(N334="zákl. přenesená",J334,0)</f>
        <v>0</v>
      </c>
      <c r="BH334" s="172">
        <f>IF(N334="sníž. přenesená",J334,0)</f>
        <v>0</v>
      </c>
      <c r="BI334" s="172">
        <f>IF(N334="nulová",J334,0)</f>
        <v>0</v>
      </c>
      <c r="BJ334" s="15" t="s">
        <v>82</v>
      </c>
      <c r="BK334" s="172">
        <f>ROUND(I334*H334,2)</f>
        <v>0</v>
      </c>
      <c r="BL334" s="15" t="s">
        <v>138</v>
      </c>
      <c r="BM334" s="15" t="s">
        <v>1339</v>
      </c>
    </row>
    <row r="335" s="1" customFormat="1">
      <c r="B335" s="33"/>
      <c r="D335" s="173" t="s">
        <v>140</v>
      </c>
      <c r="F335" s="174" t="s">
        <v>571</v>
      </c>
      <c r="I335" s="106"/>
      <c r="L335" s="33"/>
      <c r="M335" s="175"/>
      <c r="N335" s="63"/>
      <c r="O335" s="63"/>
      <c r="P335" s="63"/>
      <c r="Q335" s="63"/>
      <c r="R335" s="63"/>
      <c r="S335" s="63"/>
      <c r="T335" s="64"/>
      <c r="AT335" s="15" t="s">
        <v>140</v>
      </c>
      <c r="AU335" s="15" t="s">
        <v>84</v>
      </c>
    </row>
    <row r="336" s="1" customFormat="1">
      <c r="B336" s="33"/>
      <c r="D336" s="173" t="s">
        <v>142</v>
      </c>
      <c r="F336" s="176" t="s">
        <v>572</v>
      </c>
      <c r="I336" s="106"/>
      <c r="L336" s="33"/>
      <c r="M336" s="175"/>
      <c r="N336" s="63"/>
      <c r="O336" s="63"/>
      <c r="P336" s="63"/>
      <c r="Q336" s="63"/>
      <c r="R336" s="63"/>
      <c r="S336" s="63"/>
      <c r="T336" s="64"/>
      <c r="AT336" s="15" t="s">
        <v>142</v>
      </c>
      <c r="AU336" s="15" t="s">
        <v>84</v>
      </c>
    </row>
    <row r="337" s="1" customFormat="1" ht="20.4" customHeight="1">
      <c r="B337" s="160"/>
      <c r="C337" s="161" t="s">
        <v>500</v>
      </c>
      <c r="D337" s="161" t="s">
        <v>133</v>
      </c>
      <c r="E337" s="162" t="s">
        <v>574</v>
      </c>
      <c r="F337" s="163" t="s">
        <v>575</v>
      </c>
      <c r="G337" s="164" t="s">
        <v>365</v>
      </c>
      <c r="H337" s="165">
        <v>2</v>
      </c>
      <c r="I337" s="166"/>
      <c r="J337" s="167">
        <f>ROUND(I337*H337,2)</f>
        <v>0</v>
      </c>
      <c r="K337" s="163" t="s">
        <v>137</v>
      </c>
      <c r="L337" s="33"/>
      <c r="M337" s="168" t="s">
        <v>3</v>
      </c>
      <c r="N337" s="169" t="s">
        <v>45</v>
      </c>
      <c r="O337" s="63"/>
      <c r="P337" s="170">
        <f>O337*H337</f>
        <v>0</v>
      </c>
      <c r="Q337" s="170">
        <v>0.46009</v>
      </c>
      <c r="R337" s="170">
        <f>Q337*H337</f>
        <v>0.92018</v>
      </c>
      <c r="S337" s="170">
        <v>0</v>
      </c>
      <c r="T337" s="171">
        <f>S337*H337</f>
        <v>0</v>
      </c>
      <c r="AR337" s="15" t="s">
        <v>138</v>
      </c>
      <c r="AT337" s="15" t="s">
        <v>133</v>
      </c>
      <c r="AU337" s="15" t="s">
        <v>84</v>
      </c>
      <c r="AY337" s="15" t="s">
        <v>131</v>
      </c>
      <c r="BE337" s="172">
        <f>IF(N337="základní",J337,0)</f>
        <v>0</v>
      </c>
      <c r="BF337" s="172">
        <f>IF(N337="snížená",J337,0)</f>
        <v>0</v>
      </c>
      <c r="BG337" s="172">
        <f>IF(N337="zákl. přenesená",J337,0)</f>
        <v>0</v>
      </c>
      <c r="BH337" s="172">
        <f>IF(N337="sníž. přenesená",J337,0)</f>
        <v>0</v>
      </c>
      <c r="BI337" s="172">
        <f>IF(N337="nulová",J337,0)</f>
        <v>0</v>
      </c>
      <c r="BJ337" s="15" t="s">
        <v>82</v>
      </c>
      <c r="BK337" s="172">
        <f>ROUND(I337*H337,2)</f>
        <v>0</v>
      </c>
      <c r="BL337" s="15" t="s">
        <v>138</v>
      </c>
      <c r="BM337" s="15" t="s">
        <v>1340</v>
      </c>
    </row>
    <row r="338" s="1" customFormat="1">
      <c r="B338" s="33"/>
      <c r="D338" s="173" t="s">
        <v>140</v>
      </c>
      <c r="F338" s="174" t="s">
        <v>577</v>
      </c>
      <c r="I338" s="106"/>
      <c r="L338" s="33"/>
      <c r="M338" s="175"/>
      <c r="N338" s="63"/>
      <c r="O338" s="63"/>
      <c r="P338" s="63"/>
      <c r="Q338" s="63"/>
      <c r="R338" s="63"/>
      <c r="S338" s="63"/>
      <c r="T338" s="64"/>
      <c r="AT338" s="15" t="s">
        <v>140</v>
      </c>
      <c r="AU338" s="15" t="s">
        <v>84</v>
      </c>
    </row>
    <row r="339" s="1" customFormat="1">
      <c r="B339" s="33"/>
      <c r="D339" s="173" t="s">
        <v>142</v>
      </c>
      <c r="F339" s="176" t="s">
        <v>572</v>
      </c>
      <c r="I339" s="106"/>
      <c r="L339" s="33"/>
      <c r="M339" s="175"/>
      <c r="N339" s="63"/>
      <c r="O339" s="63"/>
      <c r="P339" s="63"/>
      <c r="Q339" s="63"/>
      <c r="R339" s="63"/>
      <c r="S339" s="63"/>
      <c r="T339" s="64"/>
      <c r="AT339" s="15" t="s">
        <v>142</v>
      </c>
      <c r="AU339" s="15" t="s">
        <v>84</v>
      </c>
    </row>
    <row r="340" s="10" customFormat="1" ht="22.8" customHeight="1">
      <c r="B340" s="147"/>
      <c r="D340" s="148" t="s">
        <v>73</v>
      </c>
      <c r="E340" s="158" t="s">
        <v>190</v>
      </c>
      <c r="F340" s="158" t="s">
        <v>680</v>
      </c>
      <c r="I340" s="150"/>
      <c r="J340" s="159">
        <f>BK340</f>
        <v>0</v>
      </c>
      <c r="L340" s="147"/>
      <c r="M340" s="152"/>
      <c r="N340" s="153"/>
      <c r="O340" s="153"/>
      <c r="P340" s="154">
        <f>SUM(P341:P359)</f>
        <v>0</v>
      </c>
      <c r="Q340" s="153"/>
      <c r="R340" s="154">
        <f>SUM(R341:R359)</f>
        <v>10.44638</v>
      </c>
      <c r="S340" s="153"/>
      <c r="T340" s="155">
        <f>SUM(T341:T359)</f>
        <v>0</v>
      </c>
      <c r="AR340" s="148" t="s">
        <v>82</v>
      </c>
      <c r="AT340" s="156" t="s">
        <v>73</v>
      </c>
      <c r="AU340" s="156" t="s">
        <v>82</v>
      </c>
      <c r="AY340" s="148" t="s">
        <v>131</v>
      </c>
      <c r="BK340" s="157">
        <f>SUM(BK341:BK359)</f>
        <v>0</v>
      </c>
    </row>
    <row r="341" s="1" customFormat="1" ht="20.4" customHeight="1">
      <c r="B341" s="160"/>
      <c r="C341" s="161" t="s">
        <v>504</v>
      </c>
      <c r="D341" s="161" t="s">
        <v>133</v>
      </c>
      <c r="E341" s="162" t="s">
        <v>1341</v>
      </c>
      <c r="F341" s="163" t="s">
        <v>1342</v>
      </c>
      <c r="G341" s="164" t="s">
        <v>186</v>
      </c>
      <c r="H341" s="165">
        <v>62</v>
      </c>
      <c r="I341" s="166"/>
      <c r="J341" s="167">
        <f>ROUND(I341*H341,2)</f>
        <v>0</v>
      </c>
      <c r="K341" s="163" t="s">
        <v>137</v>
      </c>
      <c r="L341" s="33"/>
      <c r="M341" s="168" t="s">
        <v>3</v>
      </c>
      <c r="N341" s="169" t="s">
        <v>45</v>
      </c>
      <c r="O341" s="63"/>
      <c r="P341" s="170">
        <f>O341*H341</f>
        <v>0</v>
      </c>
      <c r="Q341" s="170">
        <v>0.16849</v>
      </c>
      <c r="R341" s="170">
        <f>Q341*H341</f>
        <v>10.44638</v>
      </c>
      <c r="S341" s="170">
        <v>0</v>
      </c>
      <c r="T341" s="171">
        <f>S341*H341</f>
        <v>0</v>
      </c>
      <c r="AR341" s="15" t="s">
        <v>138</v>
      </c>
      <c r="AT341" s="15" t="s">
        <v>133</v>
      </c>
      <c r="AU341" s="15" t="s">
        <v>84</v>
      </c>
      <c r="AY341" s="15" t="s">
        <v>131</v>
      </c>
      <c r="BE341" s="172">
        <f>IF(N341="základní",J341,0)</f>
        <v>0</v>
      </c>
      <c r="BF341" s="172">
        <f>IF(N341="snížená",J341,0)</f>
        <v>0</v>
      </c>
      <c r="BG341" s="172">
        <f>IF(N341="zákl. přenesená",J341,0)</f>
        <v>0</v>
      </c>
      <c r="BH341" s="172">
        <f>IF(N341="sníž. přenesená",J341,0)</f>
        <v>0</v>
      </c>
      <c r="BI341" s="172">
        <f>IF(N341="nulová",J341,0)</f>
        <v>0</v>
      </c>
      <c r="BJ341" s="15" t="s">
        <v>82</v>
      </c>
      <c r="BK341" s="172">
        <f>ROUND(I341*H341,2)</f>
        <v>0</v>
      </c>
      <c r="BL341" s="15" t="s">
        <v>138</v>
      </c>
      <c r="BM341" s="15" t="s">
        <v>1343</v>
      </c>
    </row>
    <row r="342" s="1" customFormat="1">
      <c r="B342" s="33"/>
      <c r="D342" s="173" t="s">
        <v>140</v>
      </c>
      <c r="F342" s="174" t="s">
        <v>1344</v>
      </c>
      <c r="I342" s="106"/>
      <c r="L342" s="33"/>
      <c r="M342" s="175"/>
      <c r="N342" s="63"/>
      <c r="O342" s="63"/>
      <c r="P342" s="63"/>
      <c r="Q342" s="63"/>
      <c r="R342" s="63"/>
      <c r="S342" s="63"/>
      <c r="T342" s="64"/>
      <c r="AT342" s="15" t="s">
        <v>140</v>
      </c>
      <c r="AU342" s="15" t="s">
        <v>84</v>
      </c>
    </row>
    <row r="343" s="1" customFormat="1">
      <c r="B343" s="33"/>
      <c r="D343" s="173" t="s">
        <v>142</v>
      </c>
      <c r="F343" s="176" t="s">
        <v>1345</v>
      </c>
      <c r="I343" s="106"/>
      <c r="L343" s="33"/>
      <c r="M343" s="175"/>
      <c r="N343" s="63"/>
      <c r="O343" s="63"/>
      <c r="P343" s="63"/>
      <c r="Q343" s="63"/>
      <c r="R343" s="63"/>
      <c r="S343" s="63"/>
      <c r="T343" s="64"/>
      <c r="AT343" s="15" t="s">
        <v>142</v>
      </c>
      <c r="AU343" s="15" t="s">
        <v>84</v>
      </c>
    </row>
    <row r="344" s="1" customFormat="1" ht="20.4" customHeight="1">
      <c r="B344" s="160"/>
      <c r="C344" s="161" t="s">
        <v>509</v>
      </c>
      <c r="D344" s="161" t="s">
        <v>133</v>
      </c>
      <c r="E344" s="162" t="s">
        <v>682</v>
      </c>
      <c r="F344" s="163" t="s">
        <v>683</v>
      </c>
      <c r="G344" s="164" t="s">
        <v>186</v>
      </c>
      <c r="H344" s="165">
        <v>354</v>
      </c>
      <c r="I344" s="166"/>
      <c r="J344" s="167">
        <f>ROUND(I344*H344,2)</f>
        <v>0</v>
      </c>
      <c r="K344" s="163" t="s">
        <v>137</v>
      </c>
      <c r="L344" s="33"/>
      <c r="M344" s="168" t="s">
        <v>3</v>
      </c>
      <c r="N344" s="169" t="s">
        <v>45</v>
      </c>
      <c r="O344" s="63"/>
      <c r="P344" s="170">
        <f>O344*H344</f>
        <v>0</v>
      </c>
      <c r="Q344" s="170">
        <v>0</v>
      </c>
      <c r="R344" s="170">
        <f>Q344*H344</f>
        <v>0</v>
      </c>
      <c r="S344" s="170">
        <v>0</v>
      </c>
      <c r="T344" s="171">
        <f>S344*H344</f>
        <v>0</v>
      </c>
      <c r="AR344" s="15" t="s">
        <v>138</v>
      </c>
      <c r="AT344" s="15" t="s">
        <v>133</v>
      </c>
      <c r="AU344" s="15" t="s">
        <v>84</v>
      </c>
      <c r="AY344" s="15" t="s">
        <v>131</v>
      </c>
      <c r="BE344" s="172">
        <f>IF(N344="základní",J344,0)</f>
        <v>0</v>
      </c>
      <c r="BF344" s="172">
        <f>IF(N344="snížená",J344,0)</f>
        <v>0</v>
      </c>
      <c r="BG344" s="172">
        <f>IF(N344="zákl. přenesená",J344,0)</f>
        <v>0</v>
      </c>
      <c r="BH344" s="172">
        <f>IF(N344="sníž. přenesená",J344,0)</f>
        <v>0</v>
      </c>
      <c r="BI344" s="172">
        <f>IF(N344="nulová",J344,0)</f>
        <v>0</v>
      </c>
      <c r="BJ344" s="15" t="s">
        <v>82</v>
      </c>
      <c r="BK344" s="172">
        <f>ROUND(I344*H344,2)</f>
        <v>0</v>
      </c>
      <c r="BL344" s="15" t="s">
        <v>138</v>
      </c>
      <c r="BM344" s="15" t="s">
        <v>1346</v>
      </c>
    </row>
    <row r="345" s="1" customFormat="1">
      <c r="B345" s="33"/>
      <c r="D345" s="173" t="s">
        <v>140</v>
      </c>
      <c r="F345" s="174" t="s">
        <v>685</v>
      </c>
      <c r="I345" s="106"/>
      <c r="L345" s="33"/>
      <c r="M345" s="175"/>
      <c r="N345" s="63"/>
      <c r="O345" s="63"/>
      <c r="P345" s="63"/>
      <c r="Q345" s="63"/>
      <c r="R345" s="63"/>
      <c r="S345" s="63"/>
      <c r="T345" s="64"/>
      <c r="AT345" s="15" t="s">
        <v>140</v>
      </c>
      <c r="AU345" s="15" t="s">
        <v>84</v>
      </c>
    </row>
    <row r="346" s="1" customFormat="1">
      <c r="B346" s="33"/>
      <c r="D346" s="173" t="s">
        <v>142</v>
      </c>
      <c r="F346" s="176" t="s">
        <v>686</v>
      </c>
      <c r="I346" s="106"/>
      <c r="L346" s="33"/>
      <c r="M346" s="175"/>
      <c r="N346" s="63"/>
      <c r="O346" s="63"/>
      <c r="P346" s="63"/>
      <c r="Q346" s="63"/>
      <c r="R346" s="63"/>
      <c r="S346" s="63"/>
      <c r="T346" s="64"/>
      <c r="AT346" s="15" t="s">
        <v>142</v>
      </c>
      <c r="AU346" s="15" t="s">
        <v>84</v>
      </c>
    </row>
    <row r="347" s="1" customFormat="1" ht="20.4" customHeight="1">
      <c r="B347" s="160"/>
      <c r="C347" s="161" t="s">
        <v>513</v>
      </c>
      <c r="D347" s="161" t="s">
        <v>133</v>
      </c>
      <c r="E347" s="162" t="s">
        <v>688</v>
      </c>
      <c r="F347" s="163" t="s">
        <v>689</v>
      </c>
      <c r="G347" s="164" t="s">
        <v>186</v>
      </c>
      <c r="H347" s="165">
        <v>354</v>
      </c>
      <c r="I347" s="166"/>
      <c r="J347" s="167">
        <f>ROUND(I347*H347,2)</f>
        <v>0</v>
      </c>
      <c r="K347" s="163" t="s">
        <v>137</v>
      </c>
      <c r="L347" s="33"/>
      <c r="M347" s="168" t="s">
        <v>3</v>
      </c>
      <c r="N347" s="169" t="s">
        <v>45</v>
      </c>
      <c r="O347" s="63"/>
      <c r="P347" s="170">
        <f>O347*H347</f>
        <v>0</v>
      </c>
      <c r="Q347" s="170">
        <v>0</v>
      </c>
      <c r="R347" s="170">
        <f>Q347*H347</f>
        <v>0</v>
      </c>
      <c r="S347" s="170">
        <v>0</v>
      </c>
      <c r="T347" s="171">
        <f>S347*H347</f>
        <v>0</v>
      </c>
      <c r="AR347" s="15" t="s">
        <v>138</v>
      </c>
      <c r="AT347" s="15" t="s">
        <v>133</v>
      </c>
      <c r="AU347" s="15" t="s">
        <v>84</v>
      </c>
      <c r="AY347" s="15" t="s">
        <v>131</v>
      </c>
      <c r="BE347" s="172">
        <f>IF(N347="základní",J347,0)</f>
        <v>0</v>
      </c>
      <c r="BF347" s="172">
        <f>IF(N347="snížená",J347,0)</f>
        <v>0</v>
      </c>
      <c r="BG347" s="172">
        <f>IF(N347="zákl. přenesená",J347,0)</f>
        <v>0</v>
      </c>
      <c r="BH347" s="172">
        <f>IF(N347="sníž. přenesená",J347,0)</f>
        <v>0</v>
      </c>
      <c r="BI347" s="172">
        <f>IF(N347="nulová",J347,0)</f>
        <v>0</v>
      </c>
      <c r="BJ347" s="15" t="s">
        <v>82</v>
      </c>
      <c r="BK347" s="172">
        <f>ROUND(I347*H347,2)</f>
        <v>0</v>
      </c>
      <c r="BL347" s="15" t="s">
        <v>138</v>
      </c>
      <c r="BM347" s="15" t="s">
        <v>1347</v>
      </c>
    </row>
    <row r="348" s="1" customFormat="1">
      <c r="B348" s="33"/>
      <c r="D348" s="173" t="s">
        <v>140</v>
      </c>
      <c r="F348" s="174" t="s">
        <v>691</v>
      </c>
      <c r="I348" s="106"/>
      <c r="L348" s="33"/>
      <c r="M348" s="175"/>
      <c r="N348" s="63"/>
      <c r="O348" s="63"/>
      <c r="P348" s="63"/>
      <c r="Q348" s="63"/>
      <c r="R348" s="63"/>
      <c r="S348" s="63"/>
      <c r="T348" s="64"/>
      <c r="AT348" s="15" t="s">
        <v>140</v>
      </c>
      <c r="AU348" s="15" t="s">
        <v>84</v>
      </c>
    </row>
    <row r="349" s="1" customFormat="1">
      <c r="B349" s="33"/>
      <c r="D349" s="173" t="s">
        <v>142</v>
      </c>
      <c r="F349" s="176" t="s">
        <v>692</v>
      </c>
      <c r="I349" s="106"/>
      <c r="L349" s="33"/>
      <c r="M349" s="175"/>
      <c r="N349" s="63"/>
      <c r="O349" s="63"/>
      <c r="P349" s="63"/>
      <c r="Q349" s="63"/>
      <c r="R349" s="63"/>
      <c r="S349" s="63"/>
      <c r="T349" s="64"/>
      <c r="AT349" s="15" t="s">
        <v>142</v>
      </c>
      <c r="AU349" s="15" t="s">
        <v>84</v>
      </c>
    </row>
    <row r="350" s="1" customFormat="1" ht="20.4" customHeight="1">
      <c r="B350" s="160"/>
      <c r="C350" s="161" t="s">
        <v>517</v>
      </c>
      <c r="D350" s="161" t="s">
        <v>133</v>
      </c>
      <c r="E350" s="162" t="s">
        <v>694</v>
      </c>
      <c r="F350" s="163" t="s">
        <v>695</v>
      </c>
      <c r="G350" s="164" t="s">
        <v>186</v>
      </c>
      <c r="H350" s="165">
        <v>354</v>
      </c>
      <c r="I350" s="166"/>
      <c r="J350" s="167">
        <f>ROUND(I350*H350,2)</f>
        <v>0</v>
      </c>
      <c r="K350" s="163" t="s">
        <v>137</v>
      </c>
      <c r="L350" s="33"/>
      <c r="M350" s="168" t="s">
        <v>3</v>
      </c>
      <c r="N350" s="169" t="s">
        <v>45</v>
      </c>
      <c r="O350" s="63"/>
      <c r="P350" s="170">
        <f>O350*H350</f>
        <v>0</v>
      </c>
      <c r="Q350" s="170">
        <v>0</v>
      </c>
      <c r="R350" s="170">
        <f>Q350*H350</f>
        <v>0</v>
      </c>
      <c r="S350" s="170">
        <v>0</v>
      </c>
      <c r="T350" s="171">
        <f>S350*H350</f>
        <v>0</v>
      </c>
      <c r="AR350" s="15" t="s">
        <v>138</v>
      </c>
      <c r="AT350" s="15" t="s">
        <v>133</v>
      </c>
      <c r="AU350" s="15" t="s">
        <v>84</v>
      </c>
      <c r="AY350" s="15" t="s">
        <v>131</v>
      </c>
      <c r="BE350" s="172">
        <f>IF(N350="základní",J350,0)</f>
        <v>0</v>
      </c>
      <c r="BF350" s="172">
        <f>IF(N350="snížená",J350,0)</f>
        <v>0</v>
      </c>
      <c r="BG350" s="172">
        <f>IF(N350="zákl. přenesená",J350,0)</f>
        <v>0</v>
      </c>
      <c r="BH350" s="172">
        <f>IF(N350="sníž. přenesená",J350,0)</f>
        <v>0</v>
      </c>
      <c r="BI350" s="172">
        <f>IF(N350="nulová",J350,0)</f>
        <v>0</v>
      </c>
      <c r="BJ350" s="15" t="s">
        <v>82</v>
      </c>
      <c r="BK350" s="172">
        <f>ROUND(I350*H350,2)</f>
        <v>0</v>
      </c>
      <c r="BL350" s="15" t="s">
        <v>138</v>
      </c>
      <c r="BM350" s="15" t="s">
        <v>1348</v>
      </c>
    </row>
    <row r="351" s="1" customFormat="1">
      <c r="B351" s="33"/>
      <c r="D351" s="173" t="s">
        <v>140</v>
      </c>
      <c r="F351" s="174" t="s">
        <v>697</v>
      </c>
      <c r="I351" s="106"/>
      <c r="L351" s="33"/>
      <c r="M351" s="175"/>
      <c r="N351" s="63"/>
      <c r="O351" s="63"/>
      <c r="P351" s="63"/>
      <c r="Q351" s="63"/>
      <c r="R351" s="63"/>
      <c r="S351" s="63"/>
      <c r="T351" s="64"/>
      <c r="AT351" s="15" t="s">
        <v>140</v>
      </c>
      <c r="AU351" s="15" t="s">
        <v>84</v>
      </c>
    </row>
    <row r="352" s="1" customFormat="1">
      <c r="B352" s="33"/>
      <c r="D352" s="173" t="s">
        <v>142</v>
      </c>
      <c r="F352" s="176" t="s">
        <v>698</v>
      </c>
      <c r="I352" s="106"/>
      <c r="L352" s="33"/>
      <c r="M352" s="175"/>
      <c r="N352" s="63"/>
      <c r="O352" s="63"/>
      <c r="P352" s="63"/>
      <c r="Q352" s="63"/>
      <c r="R352" s="63"/>
      <c r="S352" s="63"/>
      <c r="T352" s="64"/>
      <c r="AT352" s="15" t="s">
        <v>142</v>
      </c>
      <c r="AU352" s="15" t="s">
        <v>84</v>
      </c>
    </row>
    <row r="353" s="1" customFormat="1" ht="20.4" customHeight="1">
      <c r="B353" s="160"/>
      <c r="C353" s="161" t="s">
        <v>523</v>
      </c>
      <c r="D353" s="161" t="s">
        <v>133</v>
      </c>
      <c r="E353" s="162" t="s">
        <v>1349</v>
      </c>
      <c r="F353" s="163" t="s">
        <v>1350</v>
      </c>
      <c r="G353" s="164" t="s">
        <v>186</v>
      </c>
      <c r="H353" s="165">
        <v>62</v>
      </c>
      <c r="I353" s="166"/>
      <c r="J353" s="167">
        <f>ROUND(I353*H353,2)</f>
        <v>0</v>
      </c>
      <c r="K353" s="163" t="s">
        <v>137</v>
      </c>
      <c r="L353" s="33"/>
      <c r="M353" s="168" t="s">
        <v>3</v>
      </c>
      <c r="N353" s="169" t="s">
        <v>45</v>
      </c>
      <c r="O353" s="63"/>
      <c r="P353" s="170">
        <f>O353*H353</f>
        <v>0</v>
      </c>
      <c r="Q353" s="170">
        <v>0</v>
      </c>
      <c r="R353" s="170">
        <f>Q353*H353</f>
        <v>0</v>
      </c>
      <c r="S353" s="170">
        <v>0</v>
      </c>
      <c r="T353" s="171">
        <f>S353*H353</f>
        <v>0</v>
      </c>
      <c r="AR353" s="15" t="s">
        <v>138</v>
      </c>
      <c r="AT353" s="15" t="s">
        <v>133</v>
      </c>
      <c r="AU353" s="15" t="s">
        <v>84</v>
      </c>
      <c r="AY353" s="15" t="s">
        <v>131</v>
      </c>
      <c r="BE353" s="172">
        <f>IF(N353="základní",J353,0)</f>
        <v>0</v>
      </c>
      <c r="BF353" s="172">
        <f>IF(N353="snížená",J353,0)</f>
        <v>0</v>
      </c>
      <c r="BG353" s="172">
        <f>IF(N353="zákl. přenesená",J353,0)</f>
        <v>0</v>
      </c>
      <c r="BH353" s="172">
        <f>IF(N353="sníž. přenesená",J353,0)</f>
        <v>0</v>
      </c>
      <c r="BI353" s="172">
        <f>IF(N353="nulová",J353,0)</f>
        <v>0</v>
      </c>
      <c r="BJ353" s="15" t="s">
        <v>82</v>
      </c>
      <c r="BK353" s="172">
        <f>ROUND(I353*H353,2)</f>
        <v>0</v>
      </c>
      <c r="BL353" s="15" t="s">
        <v>138</v>
      </c>
      <c r="BM353" s="15" t="s">
        <v>1351</v>
      </c>
    </row>
    <row r="354" s="1" customFormat="1">
      <c r="B354" s="33"/>
      <c r="D354" s="173" t="s">
        <v>140</v>
      </c>
      <c r="F354" s="174" t="s">
        <v>1352</v>
      </c>
      <c r="I354" s="106"/>
      <c r="L354" s="33"/>
      <c r="M354" s="175"/>
      <c r="N354" s="63"/>
      <c r="O354" s="63"/>
      <c r="P354" s="63"/>
      <c r="Q354" s="63"/>
      <c r="R354" s="63"/>
      <c r="S354" s="63"/>
      <c r="T354" s="64"/>
      <c r="AT354" s="15" t="s">
        <v>140</v>
      </c>
      <c r="AU354" s="15" t="s">
        <v>84</v>
      </c>
    </row>
    <row r="355" s="1" customFormat="1">
      <c r="B355" s="33"/>
      <c r="D355" s="173" t="s">
        <v>142</v>
      </c>
      <c r="F355" s="176" t="s">
        <v>1353</v>
      </c>
      <c r="I355" s="106"/>
      <c r="L355" s="33"/>
      <c r="M355" s="175"/>
      <c r="N355" s="63"/>
      <c r="O355" s="63"/>
      <c r="P355" s="63"/>
      <c r="Q355" s="63"/>
      <c r="R355" s="63"/>
      <c r="S355" s="63"/>
      <c r="T355" s="64"/>
      <c r="AT355" s="15" t="s">
        <v>142</v>
      </c>
      <c r="AU355" s="15" t="s">
        <v>84</v>
      </c>
    </row>
    <row r="356" s="1" customFormat="1" ht="20.4" customHeight="1">
      <c r="B356" s="160"/>
      <c r="C356" s="161" t="s">
        <v>527</v>
      </c>
      <c r="D356" s="161" t="s">
        <v>133</v>
      </c>
      <c r="E356" s="162" t="s">
        <v>1354</v>
      </c>
      <c r="F356" s="163" t="s">
        <v>1355</v>
      </c>
      <c r="G356" s="164" t="s">
        <v>136</v>
      </c>
      <c r="H356" s="165">
        <v>66</v>
      </c>
      <c r="I356" s="166"/>
      <c r="J356" s="167">
        <f>ROUND(I356*H356,2)</f>
        <v>0</v>
      </c>
      <c r="K356" s="163" t="s">
        <v>137</v>
      </c>
      <c r="L356" s="33"/>
      <c r="M356" s="168" t="s">
        <v>3</v>
      </c>
      <c r="N356" s="169" t="s">
        <v>45</v>
      </c>
      <c r="O356" s="63"/>
      <c r="P356" s="170">
        <f>O356*H356</f>
        <v>0</v>
      </c>
      <c r="Q356" s="170">
        <v>0</v>
      </c>
      <c r="R356" s="170">
        <f>Q356*H356</f>
        <v>0</v>
      </c>
      <c r="S356" s="170">
        <v>0</v>
      </c>
      <c r="T356" s="171">
        <f>S356*H356</f>
        <v>0</v>
      </c>
      <c r="AR356" s="15" t="s">
        <v>138</v>
      </c>
      <c r="AT356" s="15" t="s">
        <v>133</v>
      </c>
      <c r="AU356" s="15" t="s">
        <v>84</v>
      </c>
      <c r="AY356" s="15" t="s">
        <v>131</v>
      </c>
      <c r="BE356" s="172">
        <f>IF(N356="základní",J356,0)</f>
        <v>0</v>
      </c>
      <c r="BF356" s="172">
        <f>IF(N356="snížená",J356,0)</f>
        <v>0</v>
      </c>
      <c r="BG356" s="172">
        <f>IF(N356="zákl. přenesená",J356,0)</f>
        <v>0</v>
      </c>
      <c r="BH356" s="172">
        <f>IF(N356="sníž. přenesená",J356,0)</f>
        <v>0</v>
      </c>
      <c r="BI356" s="172">
        <f>IF(N356="nulová",J356,0)</f>
        <v>0</v>
      </c>
      <c r="BJ356" s="15" t="s">
        <v>82</v>
      </c>
      <c r="BK356" s="172">
        <f>ROUND(I356*H356,2)</f>
        <v>0</v>
      </c>
      <c r="BL356" s="15" t="s">
        <v>138</v>
      </c>
      <c r="BM356" s="15" t="s">
        <v>1356</v>
      </c>
    </row>
    <row r="357" s="1" customFormat="1">
      <c r="B357" s="33"/>
      <c r="D357" s="173" t="s">
        <v>140</v>
      </c>
      <c r="F357" s="174" t="s">
        <v>1357</v>
      </c>
      <c r="I357" s="106"/>
      <c r="L357" s="33"/>
      <c r="M357" s="175"/>
      <c r="N357" s="63"/>
      <c r="O357" s="63"/>
      <c r="P357" s="63"/>
      <c r="Q357" s="63"/>
      <c r="R357" s="63"/>
      <c r="S357" s="63"/>
      <c r="T357" s="64"/>
      <c r="AT357" s="15" t="s">
        <v>140</v>
      </c>
      <c r="AU357" s="15" t="s">
        <v>84</v>
      </c>
    </row>
    <row r="358" s="1" customFormat="1">
      <c r="B358" s="33"/>
      <c r="D358" s="173" t="s">
        <v>142</v>
      </c>
      <c r="F358" s="176" t="s">
        <v>1353</v>
      </c>
      <c r="I358" s="106"/>
      <c r="L358" s="33"/>
      <c r="M358" s="175"/>
      <c r="N358" s="63"/>
      <c r="O358" s="63"/>
      <c r="P358" s="63"/>
      <c r="Q358" s="63"/>
      <c r="R358" s="63"/>
      <c r="S358" s="63"/>
      <c r="T358" s="64"/>
      <c r="AT358" s="15" t="s">
        <v>142</v>
      </c>
      <c r="AU358" s="15" t="s">
        <v>84</v>
      </c>
    </row>
    <row r="359" s="11" customFormat="1">
      <c r="B359" s="177"/>
      <c r="D359" s="173" t="s">
        <v>144</v>
      </c>
      <c r="E359" s="178" t="s">
        <v>3</v>
      </c>
      <c r="F359" s="179" t="s">
        <v>1203</v>
      </c>
      <c r="H359" s="180">
        <v>66</v>
      </c>
      <c r="I359" s="181"/>
      <c r="L359" s="177"/>
      <c r="M359" s="182"/>
      <c r="N359" s="183"/>
      <c r="O359" s="183"/>
      <c r="P359" s="183"/>
      <c r="Q359" s="183"/>
      <c r="R359" s="183"/>
      <c r="S359" s="183"/>
      <c r="T359" s="184"/>
      <c r="AT359" s="178" t="s">
        <v>144</v>
      </c>
      <c r="AU359" s="178" t="s">
        <v>84</v>
      </c>
      <c r="AV359" s="11" t="s">
        <v>84</v>
      </c>
      <c r="AW359" s="11" t="s">
        <v>35</v>
      </c>
      <c r="AX359" s="11" t="s">
        <v>82</v>
      </c>
      <c r="AY359" s="178" t="s">
        <v>131</v>
      </c>
    </row>
    <row r="360" s="10" customFormat="1" ht="22.8" customHeight="1">
      <c r="B360" s="147"/>
      <c r="D360" s="148" t="s">
        <v>73</v>
      </c>
      <c r="E360" s="158" t="s">
        <v>699</v>
      </c>
      <c r="F360" s="158" t="s">
        <v>700</v>
      </c>
      <c r="I360" s="150"/>
      <c r="J360" s="159">
        <f>BK360</f>
        <v>0</v>
      </c>
      <c r="L360" s="147"/>
      <c r="M360" s="152"/>
      <c r="N360" s="153"/>
      <c r="O360" s="153"/>
      <c r="P360" s="154">
        <f>SUM(P361:P383)</f>
        <v>0</v>
      </c>
      <c r="Q360" s="153"/>
      <c r="R360" s="154">
        <f>SUM(R361:R383)</f>
        <v>0</v>
      </c>
      <c r="S360" s="153"/>
      <c r="T360" s="155">
        <f>SUM(T361:T383)</f>
        <v>0</v>
      </c>
      <c r="AR360" s="148" t="s">
        <v>82</v>
      </c>
      <c r="AT360" s="156" t="s">
        <v>73</v>
      </c>
      <c r="AU360" s="156" t="s">
        <v>82</v>
      </c>
      <c r="AY360" s="148" t="s">
        <v>131</v>
      </c>
      <c r="BK360" s="157">
        <f>SUM(BK361:BK383)</f>
        <v>0</v>
      </c>
    </row>
    <row r="361" s="1" customFormat="1" ht="20.4" customHeight="1">
      <c r="B361" s="160"/>
      <c r="C361" s="161" t="s">
        <v>532</v>
      </c>
      <c r="D361" s="161" t="s">
        <v>133</v>
      </c>
      <c r="E361" s="162" t="s">
        <v>702</v>
      </c>
      <c r="F361" s="163" t="s">
        <v>703</v>
      </c>
      <c r="G361" s="164" t="s">
        <v>313</v>
      </c>
      <c r="H361" s="165">
        <v>399.03199999999998</v>
      </c>
      <c r="I361" s="166"/>
      <c r="J361" s="167">
        <f>ROUND(I361*H361,2)</f>
        <v>0</v>
      </c>
      <c r="K361" s="163" t="s">
        <v>137</v>
      </c>
      <c r="L361" s="33"/>
      <c r="M361" s="168" t="s">
        <v>3</v>
      </c>
      <c r="N361" s="169" t="s">
        <v>45</v>
      </c>
      <c r="O361" s="63"/>
      <c r="P361" s="170">
        <f>O361*H361</f>
        <v>0</v>
      </c>
      <c r="Q361" s="170">
        <v>0</v>
      </c>
      <c r="R361" s="170">
        <f>Q361*H361</f>
        <v>0</v>
      </c>
      <c r="S361" s="170">
        <v>0</v>
      </c>
      <c r="T361" s="171">
        <f>S361*H361</f>
        <v>0</v>
      </c>
      <c r="AR361" s="15" t="s">
        <v>138</v>
      </c>
      <c r="AT361" s="15" t="s">
        <v>133</v>
      </c>
      <c r="AU361" s="15" t="s">
        <v>84</v>
      </c>
      <c r="AY361" s="15" t="s">
        <v>131</v>
      </c>
      <c r="BE361" s="172">
        <f>IF(N361="základní",J361,0)</f>
        <v>0</v>
      </c>
      <c r="BF361" s="172">
        <f>IF(N361="snížená",J361,0)</f>
        <v>0</v>
      </c>
      <c r="BG361" s="172">
        <f>IF(N361="zákl. přenesená",J361,0)</f>
        <v>0</v>
      </c>
      <c r="BH361" s="172">
        <f>IF(N361="sníž. přenesená",J361,0)</f>
        <v>0</v>
      </c>
      <c r="BI361" s="172">
        <f>IF(N361="nulová",J361,0)</f>
        <v>0</v>
      </c>
      <c r="BJ361" s="15" t="s">
        <v>82</v>
      </c>
      <c r="BK361" s="172">
        <f>ROUND(I361*H361,2)</f>
        <v>0</v>
      </c>
      <c r="BL361" s="15" t="s">
        <v>138</v>
      </c>
      <c r="BM361" s="15" t="s">
        <v>1358</v>
      </c>
    </row>
    <row r="362" s="1" customFormat="1">
      <c r="B362" s="33"/>
      <c r="D362" s="173" t="s">
        <v>140</v>
      </c>
      <c r="F362" s="174" t="s">
        <v>705</v>
      </c>
      <c r="I362" s="106"/>
      <c r="L362" s="33"/>
      <c r="M362" s="175"/>
      <c r="N362" s="63"/>
      <c r="O362" s="63"/>
      <c r="P362" s="63"/>
      <c r="Q362" s="63"/>
      <c r="R362" s="63"/>
      <c r="S362" s="63"/>
      <c r="T362" s="64"/>
      <c r="AT362" s="15" t="s">
        <v>140</v>
      </c>
      <c r="AU362" s="15" t="s">
        <v>84</v>
      </c>
    </row>
    <row r="363" s="1" customFormat="1">
      <c r="B363" s="33"/>
      <c r="D363" s="173" t="s">
        <v>142</v>
      </c>
      <c r="F363" s="176" t="s">
        <v>706</v>
      </c>
      <c r="I363" s="106"/>
      <c r="L363" s="33"/>
      <c r="M363" s="175"/>
      <c r="N363" s="63"/>
      <c r="O363" s="63"/>
      <c r="P363" s="63"/>
      <c r="Q363" s="63"/>
      <c r="R363" s="63"/>
      <c r="S363" s="63"/>
      <c r="T363" s="64"/>
      <c r="AT363" s="15" t="s">
        <v>142</v>
      </c>
      <c r="AU363" s="15" t="s">
        <v>84</v>
      </c>
    </row>
    <row r="364" s="1" customFormat="1" ht="20.4" customHeight="1">
      <c r="B364" s="160"/>
      <c r="C364" s="161" t="s">
        <v>536</v>
      </c>
      <c r="D364" s="161" t="s">
        <v>133</v>
      </c>
      <c r="E364" s="162" t="s">
        <v>708</v>
      </c>
      <c r="F364" s="163" t="s">
        <v>709</v>
      </c>
      <c r="G364" s="164" t="s">
        <v>313</v>
      </c>
      <c r="H364" s="165">
        <v>399.03199999999998</v>
      </c>
      <c r="I364" s="166"/>
      <c r="J364" s="167">
        <f>ROUND(I364*H364,2)</f>
        <v>0</v>
      </c>
      <c r="K364" s="163" t="s">
        <v>137</v>
      </c>
      <c r="L364" s="33"/>
      <c r="M364" s="168" t="s">
        <v>3</v>
      </c>
      <c r="N364" s="169" t="s">
        <v>45</v>
      </c>
      <c r="O364" s="63"/>
      <c r="P364" s="170">
        <f>O364*H364</f>
        <v>0</v>
      </c>
      <c r="Q364" s="170">
        <v>0</v>
      </c>
      <c r="R364" s="170">
        <f>Q364*H364</f>
        <v>0</v>
      </c>
      <c r="S364" s="170">
        <v>0</v>
      </c>
      <c r="T364" s="171">
        <f>S364*H364</f>
        <v>0</v>
      </c>
      <c r="AR364" s="15" t="s">
        <v>138</v>
      </c>
      <c r="AT364" s="15" t="s">
        <v>133</v>
      </c>
      <c r="AU364" s="15" t="s">
        <v>84</v>
      </c>
      <c r="AY364" s="15" t="s">
        <v>131</v>
      </c>
      <c r="BE364" s="172">
        <f>IF(N364="základní",J364,0)</f>
        <v>0</v>
      </c>
      <c r="BF364" s="172">
        <f>IF(N364="snížená",J364,0)</f>
        <v>0</v>
      </c>
      <c r="BG364" s="172">
        <f>IF(N364="zákl. přenesená",J364,0)</f>
        <v>0</v>
      </c>
      <c r="BH364" s="172">
        <f>IF(N364="sníž. přenesená",J364,0)</f>
        <v>0</v>
      </c>
      <c r="BI364" s="172">
        <f>IF(N364="nulová",J364,0)</f>
        <v>0</v>
      </c>
      <c r="BJ364" s="15" t="s">
        <v>82</v>
      </c>
      <c r="BK364" s="172">
        <f>ROUND(I364*H364,2)</f>
        <v>0</v>
      </c>
      <c r="BL364" s="15" t="s">
        <v>138</v>
      </c>
      <c r="BM364" s="15" t="s">
        <v>1359</v>
      </c>
    </row>
    <row r="365" s="1" customFormat="1">
      <c r="B365" s="33"/>
      <c r="D365" s="173" t="s">
        <v>140</v>
      </c>
      <c r="F365" s="174" t="s">
        <v>711</v>
      </c>
      <c r="I365" s="106"/>
      <c r="L365" s="33"/>
      <c r="M365" s="175"/>
      <c r="N365" s="63"/>
      <c r="O365" s="63"/>
      <c r="P365" s="63"/>
      <c r="Q365" s="63"/>
      <c r="R365" s="63"/>
      <c r="S365" s="63"/>
      <c r="T365" s="64"/>
      <c r="AT365" s="15" t="s">
        <v>140</v>
      </c>
      <c r="AU365" s="15" t="s">
        <v>84</v>
      </c>
    </row>
    <row r="366" s="1" customFormat="1">
      <c r="B366" s="33"/>
      <c r="D366" s="173" t="s">
        <v>142</v>
      </c>
      <c r="F366" s="176" t="s">
        <v>706</v>
      </c>
      <c r="I366" s="106"/>
      <c r="L366" s="33"/>
      <c r="M366" s="175"/>
      <c r="N366" s="63"/>
      <c r="O366" s="63"/>
      <c r="P366" s="63"/>
      <c r="Q366" s="63"/>
      <c r="R366" s="63"/>
      <c r="S366" s="63"/>
      <c r="T366" s="64"/>
      <c r="AT366" s="15" t="s">
        <v>142</v>
      </c>
      <c r="AU366" s="15" t="s">
        <v>84</v>
      </c>
    </row>
    <row r="367" s="1" customFormat="1" ht="20.4" customHeight="1">
      <c r="B367" s="160"/>
      <c r="C367" s="161" t="s">
        <v>541</v>
      </c>
      <c r="D367" s="161" t="s">
        <v>133</v>
      </c>
      <c r="E367" s="162" t="s">
        <v>714</v>
      </c>
      <c r="F367" s="163" t="s">
        <v>715</v>
      </c>
      <c r="G367" s="164" t="s">
        <v>313</v>
      </c>
      <c r="H367" s="165">
        <v>399.03199999999998</v>
      </c>
      <c r="I367" s="166"/>
      <c r="J367" s="167">
        <f>ROUND(I367*H367,2)</f>
        <v>0</v>
      </c>
      <c r="K367" s="163" t="s">
        <v>137</v>
      </c>
      <c r="L367" s="33"/>
      <c r="M367" s="168" t="s">
        <v>3</v>
      </c>
      <c r="N367" s="169" t="s">
        <v>45</v>
      </c>
      <c r="O367" s="63"/>
      <c r="P367" s="170">
        <f>O367*H367</f>
        <v>0</v>
      </c>
      <c r="Q367" s="170">
        <v>0</v>
      </c>
      <c r="R367" s="170">
        <f>Q367*H367</f>
        <v>0</v>
      </c>
      <c r="S367" s="170">
        <v>0</v>
      </c>
      <c r="T367" s="171">
        <f>S367*H367</f>
        <v>0</v>
      </c>
      <c r="AR367" s="15" t="s">
        <v>138</v>
      </c>
      <c r="AT367" s="15" t="s">
        <v>133</v>
      </c>
      <c r="AU367" s="15" t="s">
        <v>84</v>
      </c>
      <c r="AY367" s="15" t="s">
        <v>131</v>
      </c>
      <c r="BE367" s="172">
        <f>IF(N367="základní",J367,0)</f>
        <v>0</v>
      </c>
      <c r="BF367" s="172">
        <f>IF(N367="snížená",J367,0)</f>
        <v>0</v>
      </c>
      <c r="BG367" s="172">
        <f>IF(N367="zákl. přenesená",J367,0)</f>
        <v>0</v>
      </c>
      <c r="BH367" s="172">
        <f>IF(N367="sníž. přenesená",J367,0)</f>
        <v>0</v>
      </c>
      <c r="BI367" s="172">
        <f>IF(N367="nulová",J367,0)</f>
        <v>0</v>
      </c>
      <c r="BJ367" s="15" t="s">
        <v>82</v>
      </c>
      <c r="BK367" s="172">
        <f>ROUND(I367*H367,2)</f>
        <v>0</v>
      </c>
      <c r="BL367" s="15" t="s">
        <v>138</v>
      </c>
      <c r="BM367" s="15" t="s">
        <v>1360</v>
      </c>
    </row>
    <row r="368" s="1" customFormat="1">
      <c r="B368" s="33"/>
      <c r="D368" s="173" t="s">
        <v>140</v>
      </c>
      <c r="F368" s="174" t="s">
        <v>717</v>
      </c>
      <c r="I368" s="106"/>
      <c r="L368" s="33"/>
      <c r="M368" s="175"/>
      <c r="N368" s="63"/>
      <c r="O368" s="63"/>
      <c r="P368" s="63"/>
      <c r="Q368" s="63"/>
      <c r="R368" s="63"/>
      <c r="S368" s="63"/>
      <c r="T368" s="64"/>
      <c r="AT368" s="15" t="s">
        <v>140</v>
      </c>
      <c r="AU368" s="15" t="s">
        <v>84</v>
      </c>
    </row>
    <row r="369" s="1" customFormat="1">
      <c r="B369" s="33"/>
      <c r="D369" s="173" t="s">
        <v>142</v>
      </c>
      <c r="F369" s="176" t="s">
        <v>718</v>
      </c>
      <c r="I369" s="106"/>
      <c r="L369" s="33"/>
      <c r="M369" s="175"/>
      <c r="N369" s="63"/>
      <c r="O369" s="63"/>
      <c r="P369" s="63"/>
      <c r="Q369" s="63"/>
      <c r="R369" s="63"/>
      <c r="S369" s="63"/>
      <c r="T369" s="64"/>
      <c r="AT369" s="15" t="s">
        <v>142</v>
      </c>
      <c r="AU369" s="15" t="s">
        <v>84</v>
      </c>
    </row>
    <row r="370" s="1" customFormat="1" ht="20.4" customHeight="1">
      <c r="B370" s="160"/>
      <c r="C370" s="161" t="s">
        <v>545</v>
      </c>
      <c r="D370" s="161" t="s">
        <v>133</v>
      </c>
      <c r="E370" s="162" t="s">
        <v>720</v>
      </c>
      <c r="F370" s="163" t="s">
        <v>721</v>
      </c>
      <c r="G370" s="164" t="s">
        <v>313</v>
      </c>
      <c r="H370" s="165">
        <v>94.890000000000001</v>
      </c>
      <c r="I370" s="166"/>
      <c r="J370" s="167">
        <f>ROUND(I370*H370,2)</f>
        <v>0</v>
      </c>
      <c r="K370" s="163" t="s">
        <v>137</v>
      </c>
      <c r="L370" s="33"/>
      <c r="M370" s="168" t="s">
        <v>3</v>
      </c>
      <c r="N370" s="169" t="s">
        <v>45</v>
      </c>
      <c r="O370" s="63"/>
      <c r="P370" s="170">
        <f>O370*H370</f>
        <v>0</v>
      </c>
      <c r="Q370" s="170">
        <v>0</v>
      </c>
      <c r="R370" s="170">
        <f>Q370*H370</f>
        <v>0</v>
      </c>
      <c r="S370" s="170">
        <v>0</v>
      </c>
      <c r="T370" s="171">
        <f>S370*H370</f>
        <v>0</v>
      </c>
      <c r="AR370" s="15" t="s">
        <v>138</v>
      </c>
      <c r="AT370" s="15" t="s">
        <v>133</v>
      </c>
      <c r="AU370" s="15" t="s">
        <v>84</v>
      </c>
      <c r="AY370" s="15" t="s">
        <v>131</v>
      </c>
      <c r="BE370" s="172">
        <f>IF(N370="základní",J370,0)</f>
        <v>0</v>
      </c>
      <c r="BF370" s="172">
        <f>IF(N370="snížená",J370,0)</f>
        <v>0</v>
      </c>
      <c r="BG370" s="172">
        <f>IF(N370="zákl. přenesená",J370,0)</f>
        <v>0</v>
      </c>
      <c r="BH370" s="172">
        <f>IF(N370="sníž. přenesená",J370,0)</f>
        <v>0</v>
      </c>
      <c r="BI370" s="172">
        <f>IF(N370="nulová",J370,0)</f>
        <v>0</v>
      </c>
      <c r="BJ370" s="15" t="s">
        <v>82</v>
      </c>
      <c r="BK370" s="172">
        <f>ROUND(I370*H370,2)</f>
        <v>0</v>
      </c>
      <c r="BL370" s="15" t="s">
        <v>138</v>
      </c>
      <c r="BM370" s="15" t="s">
        <v>1361</v>
      </c>
    </row>
    <row r="371" s="1" customFormat="1">
      <c r="B371" s="33"/>
      <c r="D371" s="173" t="s">
        <v>140</v>
      </c>
      <c r="F371" s="174" t="s">
        <v>723</v>
      </c>
      <c r="I371" s="106"/>
      <c r="L371" s="33"/>
      <c r="M371" s="175"/>
      <c r="N371" s="63"/>
      <c r="O371" s="63"/>
      <c r="P371" s="63"/>
      <c r="Q371" s="63"/>
      <c r="R371" s="63"/>
      <c r="S371" s="63"/>
      <c r="T371" s="64"/>
      <c r="AT371" s="15" t="s">
        <v>140</v>
      </c>
      <c r="AU371" s="15" t="s">
        <v>84</v>
      </c>
    </row>
    <row r="372" s="1" customFormat="1">
      <c r="B372" s="33"/>
      <c r="D372" s="173" t="s">
        <v>142</v>
      </c>
      <c r="F372" s="176" t="s">
        <v>724</v>
      </c>
      <c r="I372" s="106"/>
      <c r="L372" s="33"/>
      <c r="M372" s="175"/>
      <c r="N372" s="63"/>
      <c r="O372" s="63"/>
      <c r="P372" s="63"/>
      <c r="Q372" s="63"/>
      <c r="R372" s="63"/>
      <c r="S372" s="63"/>
      <c r="T372" s="64"/>
      <c r="AT372" s="15" t="s">
        <v>142</v>
      </c>
      <c r="AU372" s="15" t="s">
        <v>84</v>
      </c>
    </row>
    <row r="373" s="11" customFormat="1">
      <c r="B373" s="177"/>
      <c r="D373" s="173" t="s">
        <v>144</v>
      </c>
      <c r="E373" s="178" t="s">
        <v>3</v>
      </c>
      <c r="F373" s="179" t="s">
        <v>1362</v>
      </c>
      <c r="H373" s="180">
        <v>36.447000000000003</v>
      </c>
      <c r="I373" s="181"/>
      <c r="L373" s="177"/>
      <c r="M373" s="182"/>
      <c r="N373" s="183"/>
      <c r="O373" s="183"/>
      <c r="P373" s="183"/>
      <c r="Q373" s="183"/>
      <c r="R373" s="183"/>
      <c r="S373" s="183"/>
      <c r="T373" s="184"/>
      <c r="AT373" s="178" t="s">
        <v>144</v>
      </c>
      <c r="AU373" s="178" t="s">
        <v>84</v>
      </c>
      <c r="AV373" s="11" t="s">
        <v>84</v>
      </c>
      <c r="AW373" s="11" t="s">
        <v>35</v>
      </c>
      <c r="AX373" s="11" t="s">
        <v>74</v>
      </c>
      <c r="AY373" s="178" t="s">
        <v>131</v>
      </c>
    </row>
    <row r="374" s="11" customFormat="1">
      <c r="B374" s="177"/>
      <c r="D374" s="173" t="s">
        <v>144</v>
      </c>
      <c r="E374" s="178" t="s">
        <v>3</v>
      </c>
      <c r="F374" s="179" t="s">
        <v>1363</v>
      </c>
      <c r="H374" s="180">
        <v>58.442999999999998</v>
      </c>
      <c r="I374" s="181"/>
      <c r="L374" s="177"/>
      <c r="M374" s="182"/>
      <c r="N374" s="183"/>
      <c r="O374" s="183"/>
      <c r="P374" s="183"/>
      <c r="Q374" s="183"/>
      <c r="R374" s="183"/>
      <c r="S374" s="183"/>
      <c r="T374" s="184"/>
      <c r="AT374" s="178" t="s">
        <v>144</v>
      </c>
      <c r="AU374" s="178" t="s">
        <v>84</v>
      </c>
      <c r="AV374" s="11" t="s">
        <v>84</v>
      </c>
      <c r="AW374" s="11" t="s">
        <v>35</v>
      </c>
      <c r="AX374" s="11" t="s">
        <v>74</v>
      </c>
      <c r="AY374" s="178" t="s">
        <v>131</v>
      </c>
    </row>
    <row r="375" s="1" customFormat="1" ht="20.4" customHeight="1">
      <c r="B375" s="160"/>
      <c r="C375" s="161" t="s">
        <v>550</v>
      </c>
      <c r="D375" s="161" t="s">
        <v>133</v>
      </c>
      <c r="E375" s="162" t="s">
        <v>728</v>
      </c>
      <c r="F375" s="163" t="s">
        <v>729</v>
      </c>
      <c r="G375" s="164" t="s">
        <v>313</v>
      </c>
      <c r="H375" s="165">
        <v>306.452</v>
      </c>
      <c r="I375" s="166"/>
      <c r="J375" s="167">
        <f>ROUND(I375*H375,2)</f>
        <v>0</v>
      </c>
      <c r="K375" s="163" t="s">
        <v>137</v>
      </c>
      <c r="L375" s="33"/>
      <c r="M375" s="168" t="s">
        <v>3</v>
      </c>
      <c r="N375" s="169" t="s">
        <v>45</v>
      </c>
      <c r="O375" s="63"/>
      <c r="P375" s="170">
        <f>O375*H375</f>
        <v>0</v>
      </c>
      <c r="Q375" s="170">
        <v>0</v>
      </c>
      <c r="R375" s="170">
        <f>Q375*H375</f>
        <v>0</v>
      </c>
      <c r="S375" s="170">
        <v>0</v>
      </c>
      <c r="T375" s="171">
        <f>S375*H375</f>
        <v>0</v>
      </c>
      <c r="AR375" s="15" t="s">
        <v>138</v>
      </c>
      <c r="AT375" s="15" t="s">
        <v>133</v>
      </c>
      <c r="AU375" s="15" t="s">
        <v>84</v>
      </c>
      <c r="AY375" s="15" t="s">
        <v>131</v>
      </c>
      <c r="BE375" s="172">
        <f>IF(N375="základní",J375,0)</f>
        <v>0</v>
      </c>
      <c r="BF375" s="172">
        <f>IF(N375="snížená",J375,0)</f>
        <v>0</v>
      </c>
      <c r="BG375" s="172">
        <f>IF(N375="zákl. přenesená",J375,0)</f>
        <v>0</v>
      </c>
      <c r="BH375" s="172">
        <f>IF(N375="sníž. přenesená",J375,0)</f>
        <v>0</v>
      </c>
      <c r="BI375" s="172">
        <f>IF(N375="nulová",J375,0)</f>
        <v>0</v>
      </c>
      <c r="BJ375" s="15" t="s">
        <v>82</v>
      </c>
      <c r="BK375" s="172">
        <f>ROUND(I375*H375,2)</f>
        <v>0</v>
      </c>
      <c r="BL375" s="15" t="s">
        <v>138</v>
      </c>
      <c r="BM375" s="15" t="s">
        <v>1364</v>
      </c>
    </row>
    <row r="376" s="1" customFormat="1">
      <c r="B376" s="33"/>
      <c r="D376" s="173" t="s">
        <v>140</v>
      </c>
      <c r="F376" s="174" t="s">
        <v>315</v>
      </c>
      <c r="I376" s="106"/>
      <c r="L376" s="33"/>
      <c r="M376" s="175"/>
      <c r="N376" s="63"/>
      <c r="O376" s="63"/>
      <c r="P376" s="63"/>
      <c r="Q376" s="63"/>
      <c r="R376" s="63"/>
      <c r="S376" s="63"/>
      <c r="T376" s="64"/>
      <c r="AT376" s="15" t="s">
        <v>140</v>
      </c>
      <c r="AU376" s="15" t="s">
        <v>84</v>
      </c>
    </row>
    <row r="377" s="1" customFormat="1">
      <c r="B377" s="33"/>
      <c r="D377" s="173" t="s">
        <v>142</v>
      </c>
      <c r="F377" s="176" t="s">
        <v>724</v>
      </c>
      <c r="I377" s="106"/>
      <c r="L377" s="33"/>
      <c r="M377" s="175"/>
      <c r="N377" s="63"/>
      <c r="O377" s="63"/>
      <c r="P377" s="63"/>
      <c r="Q377" s="63"/>
      <c r="R377" s="63"/>
      <c r="S377" s="63"/>
      <c r="T377" s="64"/>
      <c r="AT377" s="15" t="s">
        <v>142</v>
      </c>
      <c r="AU377" s="15" t="s">
        <v>84</v>
      </c>
    </row>
    <row r="378" s="11" customFormat="1">
      <c r="B378" s="177"/>
      <c r="D378" s="173" t="s">
        <v>144</v>
      </c>
      <c r="E378" s="178" t="s">
        <v>3</v>
      </c>
      <c r="F378" s="179" t="s">
        <v>1365</v>
      </c>
      <c r="H378" s="180">
        <v>14.26</v>
      </c>
      <c r="I378" s="181"/>
      <c r="L378" s="177"/>
      <c r="M378" s="182"/>
      <c r="N378" s="183"/>
      <c r="O378" s="183"/>
      <c r="P378" s="183"/>
      <c r="Q378" s="183"/>
      <c r="R378" s="183"/>
      <c r="S378" s="183"/>
      <c r="T378" s="184"/>
      <c r="AT378" s="178" t="s">
        <v>144</v>
      </c>
      <c r="AU378" s="178" t="s">
        <v>84</v>
      </c>
      <c r="AV378" s="11" t="s">
        <v>84</v>
      </c>
      <c r="AW378" s="11" t="s">
        <v>35</v>
      </c>
      <c r="AX378" s="11" t="s">
        <v>74</v>
      </c>
      <c r="AY378" s="178" t="s">
        <v>131</v>
      </c>
    </row>
    <row r="379" s="11" customFormat="1">
      <c r="B379" s="177"/>
      <c r="D379" s="173" t="s">
        <v>144</v>
      </c>
      <c r="E379" s="178" t="s">
        <v>3</v>
      </c>
      <c r="F379" s="179" t="s">
        <v>1366</v>
      </c>
      <c r="H379" s="180">
        <v>38.231999999999999</v>
      </c>
      <c r="I379" s="181"/>
      <c r="L379" s="177"/>
      <c r="M379" s="182"/>
      <c r="N379" s="183"/>
      <c r="O379" s="183"/>
      <c r="P379" s="183"/>
      <c r="Q379" s="183"/>
      <c r="R379" s="183"/>
      <c r="S379" s="183"/>
      <c r="T379" s="184"/>
      <c r="AT379" s="178" t="s">
        <v>144</v>
      </c>
      <c r="AU379" s="178" t="s">
        <v>84</v>
      </c>
      <c r="AV379" s="11" t="s">
        <v>84</v>
      </c>
      <c r="AW379" s="11" t="s">
        <v>35</v>
      </c>
      <c r="AX379" s="11" t="s">
        <v>74</v>
      </c>
      <c r="AY379" s="178" t="s">
        <v>131</v>
      </c>
    </row>
    <row r="380" s="11" customFormat="1">
      <c r="B380" s="177"/>
      <c r="D380" s="173" t="s">
        <v>144</v>
      </c>
      <c r="E380" s="178" t="s">
        <v>3</v>
      </c>
      <c r="F380" s="179" t="s">
        <v>1367</v>
      </c>
      <c r="H380" s="180">
        <v>19.469999999999999</v>
      </c>
      <c r="I380" s="181"/>
      <c r="L380" s="177"/>
      <c r="M380" s="182"/>
      <c r="N380" s="183"/>
      <c r="O380" s="183"/>
      <c r="P380" s="183"/>
      <c r="Q380" s="183"/>
      <c r="R380" s="183"/>
      <c r="S380" s="183"/>
      <c r="T380" s="184"/>
      <c r="AT380" s="178" t="s">
        <v>144</v>
      </c>
      <c r="AU380" s="178" t="s">
        <v>84</v>
      </c>
      <c r="AV380" s="11" t="s">
        <v>84</v>
      </c>
      <c r="AW380" s="11" t="s">
        <v>35</v>
      </c>
      <c r="AX380" s="11" t="s">
        <v>74</v>
      </c>
      <c r="AY380" s="178" t="s">
        <v>131</v>
      </c>
    </row>
    <row r="381" s="11" customFormat="1">
      <c r="B381" s="177"/>
      <c r="D381" s="173" t="s">
        <v>144</v>
      </c>
      <c r="E381" s="178" t="s">
        <v>3</v>
      </c>
      <c r="F381" s="179" t="s">
        <v>1368</v>
      </c>
      <c r="H381" s="180">
        <v>52.542000000000002</v>
      </c>
      <c r="I381" s="181"/>
      <c r="L381" s="177"/>
      <c r="M381" s="182"/>
      <c r="N381" s="183"/>
      <c r="O381" s="183"/>
      <c r="P381" s="183"/>
      <c r="Q381" s="183"/>
      <c r="R381" s="183"/>
      <c r="S381" s="183"/>
      <c r="T381" s="184"/>
      <c r="AT381" s="178" t="s">
        <v>144</v>
      </c>
      <c r="AU381" s="178" t="s">
        <v>84</v>
      </c>
      <c r="AV381" s="11" t="s">
        <v>84</v>
      </c>
      <c r="AW381" s="11" t="s">
        <v>35</v>
      </c>
      <c r="AX381" s="11" t="s">
        <v>74</v>
      </c>
      <c r="AY381" s="178" t="s">
        <v>131</v>
      </c>
    </row>
    <row r="382" s="11" customFormat="1">
      <c r="B382" s="177"/>
      <c r="D382" s="173" t="s">
        <v>144</v>
      </c>
      <c r="E382" s="178" t="s">
        <v>3</v>
      </c>
      <c r="F382" s="179" t="s">
        <v>1369</v>
      </c>
      <c r="H382" s="180">
        <v>70.531000000000006</v>
      </c>
      <c r="I382" s="181"/>
      <c r="L382" s="177"/>
      <c r="M382" s="182"/>
      <c r="N382" s="183"/>
      <c r="O382" s="183"/>
      <c r="P382" s="183"/>
      <c r="Q382" s="183"/>
      <c r="R382" s="183"/>
      <c r="S382" s="183"/>
      <c r="T382" s="184"/>
      <c r="AT382" s="178" t="s">
        <v>144</v>
      </c>
      <c r="AU382" s="178" t="s">
        <v>84</v>
      </c>
      <c r="AV382" s="11" t="s">
        <v>84</v>
      </c>
      <c r="AW382" s="11" t="s">
        <v>35</v>
      </c>
      <c r="AX382" s="11" t="s">
        <v>74</v>
      </c>
      <c r="AY382" s="178" t="s">
        <v>131</v>
      </c>
    </row>
    <row r="383" s="11" customFormat="1">
      <c r="B383" s="177"/>
      <c r="D383" s="173" t="s">
        <v>144</v>
      </c>
      <c r="E383" s="178" t="s">
        <v>3</v>
      </c>
      <c r="F383" s="179" t="s">
        <v>1370</v>
      </c>
      <c r="H383" s="180">
        <v>111.417</v>
      </c>
      <c r="I383" s="181"/>
      <c r="L383" s="177"/>
      <c r="M383" s="182"/>
      <c r="N383" s="183"/>
      <c r="O383" s="183"/>
      <c r="P383" s="183"/>
      <c r="Q383" s="183"/>
      <c r="R383" s="183"/>
      <c r="S383" s="183"/>
      <c r="T383" s="184"/>
      <c r="AT383" s="178" t="s">
        <v>144</v>
      </c>
      <c r="AU383" s="178" t="s">
        <v>84</v>
      </c>
      <c r="AV383" s="11" t="s">
        <v>84</v>
      </c>
      <c r="AW383" s="11" t="s">
        <v>35</v>
      </c>
      <c r="AX383" s="11" t="s">
        <v>74</v>
      </c>
      <c r="AY383" s="178" t="s">
        <v>131</v>
      </c>
    </row>
    <row r="384" s="10" customFormat="1" ht="22.8" customHeight="1">
      <c r="B384" s="147"/>
      <c r="D384" s="148" t="s">
        <v>73</v>
      </c>
      <c r="E384" s="158" t="s">
        <v>734</v>
      </c>
      <c r="F384" s="158" t="s">
        <v>735</v>
      </c>
      <c r="I384" s="150"/>
      <c r="J384" s="159">
        <f>BK384</f>
        <v>0</v>
      </c>
      <c r="L384" s="147"/>
      <c r="M384" s="152"/>
      <c r="N384" s="153"/>
      <c r="O384" s="153"/>
      <c r="P384" s="154">
        <f>SUM(P385:P387)</f>
        <v>0</v>
      </c>
      <c r="Q384" s="153"/>
      <c r="R384" s="154">
        <f>SUM(R385:R387)</f>
        <v>0</v>
      </c>
      <c r="S384" s="153"/>
      <c r="T384" s="155">
        <f>SUM(T385:T387)</f>
        <v>0</v>
      </c>
      <c r="AR384" s="148" t="s">
        <v>82</v>
      </c>
      <c r="AT384" s="156" t="s">
        <v>73</v>
      </c>
      <c r="AU384" s="156" t="s">
        <v>82</v>
      </c>
      <c r="AY384" s="148" t="s">
        <v>131</v>
      </c>
      <c r="BK384" s="157">
        <f>SUM(BK385:BK387)</f>
        <v>0</v>
      </c>
    </row>
    <row r="385" s="1" customFormat="1" ht="20.4" customHeight="1">
      <c r="B385" s="160"/>
      <c r="C385" s="161" t="s">
        <v>554</v>
      </c>
      <c r="D385" s="161" t="s">
        <v>133</v>
      </c>
      <c r="E385" s="162" t="s">
        <v>737</v>
      </c>
      <c r="F385" s="163" t="s">
        <v>738</v>
      </c>
      <c r="G385" s="164" t="s">
        <v>313</v>
      </c>
      <c r="H385" s="165">
        <v>157.362</v>
      </c>
      <c r="I385" s="166"/>
      <c r="J385" s="167">
        <f>ROUND(I385*H385,2)</f>
        <v>0</v>
      </c>
      <c r="K385" s="163" t="s">
        <v>137</v>
      </c>
      <c r="L385" s="33"/>
      <c r="M385" s="168" t="s">
        <v>3</v>
      </c>
      <c r="N385" s="169" t="s">
        <v>45</v>
      </c>
      <c r="O385" s="63"/>
      <c r="P385" s="170">
        <f>O385*H385</f>
        <v>0</v>
      </c>
      <c r="Q385" s="170">
        <v>0</v>
      </c>
      <c r="R385" s="170">
        <f>Q385*H385</f>
        <v>0</v>
      </c>
      <c r="S385" s="170">
        <v>0</v>
      </c>
      <c r="T385" s="171">
        <f>S385*H385</f>
        <v>0</v>
      </c>
      <c r="AR385" s="15" t="s">
        <v>138</v>
      </c>
      <c r="AT385" s="15" t="s">
        <v>133</v>
      </c>
      <c r="AU385" s="15" t="s">
        <v>84</v>
      </c>
      <c r="AY385" s="15" t="s">
        <v>131</v>
      </c>
      <c r="BE385" s="172">
        <f>IF(N385="základní",J385,0)</f>
        <v>0</v>
      </c>
      <c r="BF385" s="172">
        <f>IF(N385="snížená",J385,0)</f>
        <v>0</v>
      </c>
      <c r="BG385" s="172">
        <f>IF(N385="zákl. přenesená",J385,0)</f>
        <v>0</v>
      </c>
      <c r="BH385" s="172">
        <f>IF(N385="sníž. přenesená",J385,0)</f>
        <v>0</v>
      </c>
      <c r="BI385" s="172">
        <f>IF(N385="nulová",J385,0)</f>
        <v>0</v>
      </c>
      <c r="BJ385" s="15" t="s">
        <v>82</v>
      </c>
      <c r="BK385" s="172">
        <f>ROUND(I385*H385,2)</f>
        <v>0</v>
      </c>
      <c r="BL385" s="15" t="s">
        <v>138</v>
      </c>
      <c r="BM385" s="15" t="s">
        <v>1371</v>
      </c>
    </row>
    <row r="386" s="1" customFormat="1">
      <c r="B386" s="33"/>
      <c r="D386" s="173" t="s">
        <v>140</v>
      </c>
      <c r="F386" s="174" t="s">
        <v>740</v>
      </c>
      <c r="I386" s="106"/>
      <c r="L386" s="33"/>
      <c r="M386" s="175"/>
      <c r="N386" s="63"/>
      <c r="O386" s="63"/>
      <c r="P386" s="63"/>
      <c r="Q386" s="63"/>
      <c r="R386" s="63"/>
      <c r="S386" s="63"/>
      <c r="T386" s="64"/>
      <c r="AT386" s="15" t="s">
        <v>140</v>
      </c>
      <c r="AU386" s="15" t="s">
        <v>84</v>
      </c>
    </row>
    <row r="387" s="1" customFormat="1">
      <c r="B387" s="33"/>
      <c r="D387" s="173" t="s">
        <v>142</v>
      </c>
      <c r="F387" s="176" t="s">
        <v>741</v>
      </c>
      <c r="I387" s="106"/>
      <c r="L387" s="33"/>
      <c r="M387" s="195"/>
      <c r="N387" s="196"/>
      <c r="O387" s="196"/>
      <c r="P387" s="196"/>
      <c r="Q387" s="196"/>
      <c r="R387" s="196"/>
      <c r="S387" s="196"/>
      <c r="T387" s="197"/>
      <c r="AT387" s="15" t="s">
        <v>142</v>
      </c>
      <c r="AU387" s="15" t="s">
        <v>84</v>
      </c>
    </row>
    <row r="388" s="1" customFormat="1" ht="6.96" customHeight="1">
      <c r="B388" s="48"/>
      <c r="C388" s="49"/>
      <c r="D388" s="49"/>
      <c r="E388" s="49"/>
      <c r="F388" s="49"/>
      <c r="G388" s="49"/>
      <c r="H388" s="49"/>
      <c r="I388" s="122"/>
      <c r="J388" s="49"/>
      <c r="K388" s="49"/>
      <c r="L388" s="33"/>
    </row>
  </sheetData>
  <autoFilter ref="C87:K38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86.43" customWidth="1"/>
    <col min="7" max="7" width="7.43" customWidth="1"/>
    <col min="8" max="8" width="9.57" customWidth="1"/>
    <col min="9" max="9" width="12.14" style="103" customWidth="1"/>
    <col min="10" max="10" width="20.14" customWidth="1"/>
    <col min="11" max="11" width="13.29" customWidth="1"/>
    <col min="12" max="12" width="8" customWidth="1"/>
    <col min="13" max="13" width="9.29" hidden="1" customWidth="1"/>
    <col min="14" max="14" width="9.14" hidden="1"/>
    <col min="15" max="15" width="12.14" hidden="1" customWidth="1"/>
    <col min="16" max="16" width="12.14" hidden="1" customWidth="1"/>
    <col min="17" max="17" width="12.14" hidden="1" customWidth="1"/>
    <col min="18" max="18" width="12.14" hidden="1" customWidth="1"/>
    <col min="19" max="19" width="12.14" hidden="1" customWidth="1"/>
    <col min="20" max="20" width="12.14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2" ht="36.96" customHeight="1">
      <c r="L2" s="14" t="s">
        <v>6</v>
      </c>
      <c r="AT2" s="15" t="s">
        <v>99</v>
      </c>
    </row>
    <row r="3" ht="6.96" customHeight="1">
      <c r="B3" s="16"/>
      <c r="C3" s="17"/>
      <c r="D3" s="17"/>
      <c r="E3" s="17"/>
      <c r="F3" s="17"/>
      <c r="G3" s="17"/>
      <c r="H3" s="17"/>
      <c r="I3" s="104"/>
      <c r="J3" s="17"/>
      <c r="K3" s="17"/>
      <c r="L3" s="18"/>
      <c r="AT3" s="15" t="s">
        <v>84</v>
      </c>
    </row>
    <row r="4" ht="24.96" customHeight="1">
      <c r="B4" s="18"/>
      <c r="D4" s="19" t="s">
        <v>100</v>
      </c>
      <c r="L4" s="18"/>
      <c r="M4" s="20" t="s">
        <v>11</v>
      </c>
      <c r="AT4" s="15" t="s">
        <v>4</v>
      </c>
    </row>
    <row r="5" ht="6.96" customHeight="1">
      <c r="B5" s="18"/>
      <c r="L5" s="18"/>
    </row>
    <row r="6" ht="12" customHeight="1">
      <c r="B6" s="18"/>
      <c r="D6" s="27" t="s">
        <v>17</v>
      </c>
      <c r="L6" s="18"/>
    </row>
    <row r="7" ht="14.4" customHeight="1">
      <c r="B7" s="18"/>
      <c r="E7" s="105" t="str">
        <f>'Rekapitulace stavby'!K6</f>
        <v>Obnova a dostavba kanalizace Plánice - Klatovská, Kostelní</v>
      </c>
      <c r="F7" s="27"/>
      <c r="G7" s="27"/>
      <c r="H7" s="27"/>
      <c r="L7" s="18"/>
    </row>
    <row r="8" s="1" customFormat="1" ht="12" customHeight="1">
      <c r="B8" s="33"/>
      <c r="D8" s="27" t="s">
        <v>101</v>
      </c>
      <c r="I8" s="106"/>
      <c r="L8" s="33"/>
    </row>
    <row r="9" s="1" customFormat="1" ht="36.96" customHeight="1">
      <c r="B9" s="33"/>
      <c r="E9" s="54" t="s">
        <v>1372</v>
      </c>
      <c r="F9" s="1"/>
      <c r="G9" s="1"/>
      <c r="H9" s="1"/>
      <c r="I9" s="106"/>
      <c r="L9" s="33"/>
    </row>
    <row r="10" s="1" customFormat="1">
      <c r="B10" s="33"/>
      <c r="I10" s="106"/>
      <c r="L10" s="33"/>
    </row>
    <row r="11" s="1" customFormat="1" ht="12" customHeight="1">
      <c r="B11" s="33"/>
      <c r="D11" s="27" t="s">
        <v>19</v>
      </c>
      <c r="F11" s="15" t="s">
        <v>3</v>
      </c>
      <c r="I11" s="107" t="s">
        <v>20</v>
      </c>
      <c r="J11" s="15" t="s">
        <v>3</v>
      </c>
      <c r="L11" s="33"/>
    </row>
    <row r="12" s="1" customFormat="1" ht="12" customHeight="1">
      <c r="B12" s="33"/>
      <c r="D12" s="27" t="s">
        <v>21</v>
      </c>
      <c r="F12" s="15" t="s">
        <v>22</v>
      </c>
      <c r="I12" s="107" t="s">
        <v>23</v>
      </c>
      <c r="J12" s="56" t="str">
        <f>'Rekapitulace stavby'!AN8</f>
        <v>29. 10. 2018</v>
      </c>
      <c r="L12" s="33"/>
    </row>
    <row r="13" s="1" customFormat="1" ht="10.8" customHeight="1">
      <c r="B13" s="33"/>
      <c r="I13" s="106"/>
      <c r="L13" s="33"/>
    </row>
    <row r="14" s="1" customFormat="1" ht="12" customHeight="1">
      <c r="B14" s="33"/>
      <c r="D14" s="27" t="s">
        <v>25</v>
      </c>
      <c r="I14" s="107" t="s">
        <v>26</v>
      </c>
      <c r="J14" s="15" t="s">
        <v>27</v>
      </c>
      <c r="L14" s="33"/>
    </row>
    <row r="15" s="1" customFormat="1" ht="18" customHeight="1">
      <c r="B15" s="33"/>
      <c r="E15" s="15" t="s">
        <v>28</v>
      </c>
      <c r="I15" s="107" t="s">
        <v>29</v>
      </c>
      <c r="J15" s="15" t="s">
        <v>3</v>
      </c>
      <c r="L15" s="33"/>
    </row>
    <row r="16" s="1" customFormat="1" ht="6.96" customHeight="1">
      <c r="B16" s="33"/>
      <c r="I16" s="106"/>
      <c r="L16" s="33"/>
    </row>
    <row r="17" s="1" customFormat="1" ht="12" customHeight="1">
      <c r="B17" s="33"/>
      <c r="D17" s="27" t="s">
        <v>30</v>
      </c>
      <c r="I17" s="107" t="s">
        <v>26</v>
      </c>
      <c r="J17" s="28" t="str">
        <f>'Rekapitulace stavby'!AN13</f>
        <v>Vyplň údaj</v>
      </c>
      <c r="L17" s="33"/>
    </row>
    <row r="18" s="1" customFormat="1" ht="18" customHeight="1">
      <c r="B18" s="33"/>
      <c r="E18" s="28" t="str">
        <f>'Rekapitulace stavby'!E14</f>
        <v>Vyplň údaj</v>
      </c>
      <c r="F18" s="15"/>
      <c r="G18" s="15"/>
      <c r="H18" s="15"/>
      <c r="I18" s="107" t="s">
        <v>29</v>
      </c>
      <c r="J18" s="28" t="str">
        <f>'Rekapitulace stavby'!AN14</f>
        <v>Vyplň údaj</v>
      </c>
      <c r="L18" s="33"/>
    </row>
    <row r="19" s="1" customFormat="1" ht="6.96" customHeight="1">
      <c r="B19" s="33"/>
      <c r="I19" s="106"/>
      <c r="L19" s="33"/>
    </row>
    <row r="20" s="1" customFormat="1" ht="12" customHeight="1">
      <c r="B20" s="33"/>
      <c r="D20" s="27" t="s">
        <v>32</v>
      </c>
      <c r="I20" s="107" t="s">
        <v>26</v>
      </c>
      <c r="J20" s="15" t="s">
        <v>33</v>
      </c>
      <c r="L20" s="33"/>
    </row>
    <row r="21" s="1" customFormat="1" ht="18" customHeight="1">
      <c r="B21" s="33"/>
      <c r="E21" s="15" t="s">
        <v>34</v>
      </c>
      <c r="I21" s="107" t="s">
        <v>29</v>
      </c>
      <c r="J21" s="15" t="s">
        <v>3</v>
      </c>
      <c r="L21" s="33"/>
    </row>
    <row r="22" s="1" customFormat="1" ht="6.96" customHeight="1">
      <c r="B22" s="33"/>
      <c r="I22" s="106"/>
      <c r="L22" s="33"/>
    </row>
    <row r="23" s="1" customFormat="1" ht="12" customHeight="1">
      <c r="B23" s="33"/>
      <c r="D23" s="27" t="s">
        <v>36</v>
      </c>
      <c r="I23" s="107" t="s">
        <v>26</v>
      </c>
      <c r="J23" s="15" t="str">
        <f>IF('Rekapitulace stavby'!AN19="","",'Rekapitulace stavby'!AN19)</f>
        <v/>
      </c>
      <c r="L23" s="33"/>
    </row>
    <row r="24" s="1" customFormat="1" ht="18" customHeight="1">
      <c r="B24" s="33"/>
      <c r="E24" s="15" t="str">
        <f>IF('Rekapitulace stavby'!E20="","",'Rekapitulace stavby'!E20)</f>
        <v xml:space="preserve"> </v>
      </c>
      <c r="I24" s="107" t="s">
        <v>29</v>
      </c>
      <c r="J24" s="15" t="str">
        <f>IF('Rekapitulace stavby'!AN20="","",'Rekapitulace stavby'!AN20)</f>
        <v/>
      </c>
      <c r="L24" s="33"/>
    </row>
    <row r="25" s="1" customFormat="1" ht="6.96" customHeight="1">
      <c r="B25" s="33"/>
      <c r="I25" s="106"/>
      <c r="L25" s="33"/>
    </row>
    <row r="26" s="1" customFormat="1" ht="12" customHeight="1">
      <c r="B26" s="33"/>
      <c r="D26" s="27" t="s">
        <v>38</v>
      </c>
      <c r="I26" s="106"/>
      <c r="L26" s="33"/>
    </row>
    <row r="27" s="6" customFormat="1" ht="14.4" customHeight="1">
      <c r="B27" s="108"/>
      <c r="E27" s="31" t="s">
        <v>3</v>
      </c>
      <c r="F27" s="31"/>
      <c r="G27" s="31"/>
      <c r="H27" s="31"/>
      <c r="I27" s="109"/>
      <c r="L27" s="108"/>
    </row>
    <row r="28" s="1" customFormat="1" ht="6.96" customHeight="1">
      <c r="B28" s="33"/>
      <c r="I28" s="106"/>
      <c r="L28" s="33"/>
    </row>
    <row r="29" s="1" customFormat="1" ht="6.96" customHeight="1">
      <c r="B29" s="33"/>
      <c r="D29" s="59"/>
      <c r="E29" s="59"/>
      <c r="F29" s="59"/>
      <c r="G29" s="59"/>
      <c r="H29" s="59"/>
      <c r="I29" s="110"/>
      <c r="J29" s="59"/>
      <c r="K29" s="59"/>
      <c r="L29" s="33"/>
    </row>
    <row r="30" s="1" customFormat="1" ht="25.44" customHeight="1">
      <c r="B30" s="33"/>
      <c r="D30" s="111" t="s">
        <v>40</v>
      </c>
      <c r="I30" s="106"/>
      <c r="J30" s="79">
        <f>ROUND(J86, 2)</f>
        <v>0</v>
      </c>
      <c r="L30" s="33"/>
    </row>
    <row r="31" s="1" customFormat="1" ht="6.96" customHeight="1">
      <c r="B31" s="33"/>
      <c r="D31" s="59"/>
      <c r="E31" s="59"/>
      <c r="F31" s="59"/>
      <c r="G31" s="59"/>
      <c r="H31" s="59"/>
      <c r="I31" s="110"/>
      <c r="J31" s="59"/>
      <c r="K31" s="59"/>
      <c r="L31" s="33"/>
    </row>
    <row r="32" s="1" customFormat="1" ht="14.4" customHeight="1">
      <c r="B32" s="33"/>
      <c r="F32" s="37" t="s">
        <v>42</v>
      </c>
      <c r="I32" s="112" t="s">
        <v>41</v>
      </c>
      <c r="J32" s="37" t="s">
        <v>43</v>
      </c>
      <c r="L32" s="33"/>
    </row>
    <row r="33" s="1" customFormat="1" ht="14.4" customHeight="1">
      <c r="B33" s="33"/>
      <c r="D33" s="27" t="s">
        <v>44</v>
      </c>
      <c r="E33" s="27" t="s">
        <v>45</v>
      </c>
      <c r="F33" s="113">
        <f>ROUND((SUM(BE86:BE105)),  2)</f>
        <v>0</v>
      </c>
      <c r="I33" s="114">
        <v>0.20999999999999999</v>
      </c>
      <c r="J33" s="113">
        <f>ROUND(((SUM(BE86:BE105))*I33),  2)</f>
        <v>0</v>
      </c>
      <c r="L33" s="33"/>
    </row>
    <row r="34" s="1" customFormat="1" ht="14.4" customHeight="1">
      <c r="B34" s="33"/>
      <c r="E34" s="27" t="s">
        <v>46</v>
      </c>
      <c r="F34" s="113">
        <f>ROUND((SUM(BF86:BF105)),  2)</f>
        <v>0</v>
      </c>
      <c r="I34" s="114">
        <v>0.14999999999999999</v>
      </c>
      <c r="J34" s="113">
        <f>ROUND(((SUM(BF86:BF105))*I34),  2)</f>
        <v>0</v>
      </c>
      <c r="L34" s="33"/>
    </row>
    <row r="35" hidden="1" s="1" customFormat="1" ht="14.4" customHeight="1">
      <c r="B35" s="33"/>
      <c r="E35" s="27" t="s">
        <v>47</v>
      </c>
      <c r="F35" s="113">
        <f>ROUND((SUM(BG86:BG105)),  2)</f>
        <v>0</v>
      </c>
      <c r="I35" s="114">
        <v>0.20999999999999999</v>
      </c>
      <c r="J35" s="113">
        <f>0</f>
        <v>0</v>
      </c>
      <c r="L35" s="33"/>
    </row>
    <row r="36" hidden="1" s="1" customFormat="1" ht="14.4" customHeight="1">
      <c r="B36" s="33"/>
      <c r="E36" s="27" t="s">
        <v>48</v>
      </c>
      <c r="F36" s="113">
        <f>ROUND((SUM(BH86:BH105)),  2)</f>
        <v>0</v>
      </c>
      <c r="I36" s="114">
        <v>0.14999999999999999</v>
      </c>
      <c r="J36" s="113">
        <f>0</f>
        <v>0</v>
      </c>
      <c r="L36" s="33"/>
    </row>
    <row r="37" hidden="1" s="1" customFormat="1" ht="14.4" customHeight="1">
      <c r="B37" s="33"/>
      <c r="E37" s="27" t="s">
        <v>49</v>
      </c>
      <c r="F37" s="113">
        <f>ROUND((SUM(BI86:BI105)),  2)</f>
        <v>0</v>
      </c>
      <c r="I37" s="114">
        <v>0</v>
      </c>
      <c r="J37" s="113">
        <f>0</f>
        <v>0</v>
      </c>
      <c r="L37" s="33"/>
    </row>
    <row r="38" s="1" customFormat="1" ht="6.96" customHeight="1">
      <c r="B38" s="33"/>
      <c r="I38" s="106"/>
      <c r="L38" s="33"/>
    </row>
    <row r="39" s="1" customFormat="1" ht="25.44" customHeight="1">
      <c r="B39" s="33"/>
      <c r="C39" s="115"/>
      <c r="D39" s="116" t="s">
        <v>50</v>
      </c>
      <c r="E39" s="67"/>
      <c r="F39" s="67"/>
      <c r="G39" s="117" t="s">
        <v>51</v>
      </c>
      <c r="H39" s="118" t="s">
        <v>52</v>
      </c>
      <c r="I39" s="119"/>
      <c r="J39" s="120">
        <f>SUM(J30:J37)</f>
        <v>0</v>
      </c>
      <c r="K39" s="121"/>
      <c r="L39" s="33"/>
    </row>
    <row r="40" s="1" customFormat="1" ht="14.4" customHeight="1">
      <c r="B40" s="48"/>
      <c r="C40" s="49"/>
      <c r="D40" s="49"/>
      <c r="E40" s="49"/>
      <c r="F40" s="49"/>
      <c r="G40" s="49"/>
      <c r="H40" s="49"/>
      <c r="I40" s="122"/>
      <c r="J40" s="49"/>
      <c r="K40" s="49"/>
      <c r="L40" s="33"/>
    </row>
    <row r="44" s="1" customFormat="1" ht="6.96" customHeight="1">
      <c r="B44" s="50"/>
      <c r="C44" s="51"/>
      <c r="D44" s="51"/>
      <c r="E44" s="51"/>
      <c r="F44" s="51"/>
      <c r="G44" s="51"/>
      <c r="H44" s="51"/>
      <c r="I44" s="123"/>
      <c r="J44" s="51"/>
      <c r="K44" s="51"/>
      <c r="L44" s="33"/>
    </row>
    <row r="45" s="1" customFormat="1" ht="24.96" customHeight="1">
      <c r="B45" s="33"/>
      <c r="C45" s="19" t="s">
        <v>103</v>
      </c>
      <c r="I45" s="106"/>
      <c r="L45" s="33"/>
    </row>
    <row r="46" s="1" customFormat="1" ht="6.96" customHeight="1">
      <c r="B46" s="33"/>
      <c r="I46" s="106"/>
      <c r="L46" s="33"/>
    </row>
    <row r="47" s="1" customFormat="1" ht="12" customHeight="1">
      <c r="B47" s="33"/>
      <c r="C47" s="27" t="s">
        <v>17</v>
      </c>
      <c r="I47" s="106"/>
      <c r="L47" s="33"/>
    </row>
    <row r="48" s="1" customFormat="1" ht="14.4" customHeight="1">
      <c r="B48" s="33"/>
      <c r="E48" s="105" t="str">
        <f>E7</f>
        <v>Obnova a dostavba kanalizace Plánice - Klatovská, Kostelní</v>
      </c>
      <c r="F48" s="27"/>
      <c r="G48" s="27"/>
      <c r="H48" s="27"/>
      <c r="I48" s="106"/>
      <c r="L48" s="33"/>
    </row>
    <row r="49" s="1" customFormat="1" ht="12" customHeight="1">
      <c r="B49" s="33"/>
      <c r="C49" s="27" t="s">
        <v>101</v>
      </c>
      <c r="I49" s="106"/>
      <c r="L49" s="33"/>
    </row>
    <row r="50" s="1" customFormat="1" ht="14.4" customHeight="1">
      <c r="B50" s="33"/>
      <c r="E50" s="54" t="str">
        <f>E9</f>
        <v>VRN - Vedlejší rozpočtové náklady</v>
      </c>
      <c r="F50" s="1"/>
      <c r="G50" s="1"/>
      <c r="H50" s="1"/>
      <c r="I50" s="106"/>
      <c r="L50" s="33"/>
    </row>
    <row r="51" s="1" customFormat="1" ht="6.96" customHeight="1">
      <c r="B51" s="33"/>
      <c r="I51" s="106"/>
      <c r="L51" s="33"/>
    </row>
    <row r="52" s="1" customFormat="1" ht="12" customHeight="1">
      <c r="B52" s="33"/>
      <c r="C52" s="27" t="s">
        <v>21</v>
      </c>
      <c r="F52" s="15" t="str">
        <f>F12</f>
        <v>Plánice</v>
      </c>
      <c r="I52" s="107" t="s">
        <v>23</v>
      </c>
      <c r="J52" s="56" t="str">
        <f>IF(J12="","",J12)</f>
        <v>29. 10. 2018</v>
      </c>
      <c r="L52" s="33"/>
    </row>
    <row r="53" s="1" customFormat="1" ht="6.96" customHeight="1">
      <c r="B53" s="33"/>
      <c r="I53" s="106"/>
      <c r="L53" s="33"/>
    </row>
    <row r="54" s="1" customFormat="1" ht="22.8" customHeight="1">
      <c r="B54" s="33"/>
      <c r="C54" s="27" t="s">
        <v>25</v>
      </c>
      <c r="F54" s="15" t="str">
        <f>E15</f>
        <v>Město Plánice</v>
      </c>
      <c r="I54" s="107" t="s">
        <v>32</v>
      </c>
      <c r="J54" s="31" t="str">
        <f>E21</f>
        <v>INGVAMA inženýrská a projektová spol. s r.o.</v>
      </c>
      <c r="L54" s="33"/>
    </row>
    <row r="55" s="1" customFormat="1" ht="12.6" customHeight="1">
      <c r="B55" s="33"/>
      <c r="C55" s="27" t="s">
        <v>30</v>
      </c>
      <c r="F55" s="15" t="str">
        <f>IF(E18="","",E18)</f>
        <v>Vyplň údaj</v>
      </c>
      <c r="I55" s="107" t="s">
        <v>36</v>
      </c>
      <c r="J55" s="31" t="str">
        <f>E24</f>
        <v xml:space="preserve"> </v>
      </c>
      <c r="L55" s="33"/>
    </row>
    <row r="56" s="1" customFormat="1" ht="10.32" customHeight="1">
      <c r="B56" s="33"/>
      <c r="I56" s="106"/>
      <c r="L56" s="33"/>
    </row>
    <row r="57" s="1" customFormat="1" ht="29.28" customHeight="1">
      <c r="B57" s="33"/>
      <c r="C57" s="124" t="s">
        <v>104</v>
      </c>
      <c r="D57" s="115"/>
      <c r="E57" s="115"/>
      <c r="F57" s="115"/>
      <c r="G57" s="115"/>
      <c r="H57" s="115"/>
      <c r="I57" s="125"/>
      <c r="J57" s="126" t="s">
        <v>105</v>
      </c>
      <c r="K57" s="115"/>
      <c r="L57" s="33"/>
    </row>
    <row r="58" s="1" customFormat="1" ht="10.32" customHeight="1">
      <c r="B58" s="33"/>
      <c r="I58" s="106"/>
      <c r="L58" s="33"/>
    </row>
    <row r="59" s="1" customFormat="1" ht="22.8" customHeight="1">
      <c r="B59" s="33"/>
      <c r="C59" s="127" t="s">
        <v>72</v>
      </c>
      <c r="I59" s="106"/>
      <c r="J59" s="79">
        <f>J86</f>
        <v>0</v>
      </c>
      <c r="L59" s="33"/>
      <c r="AU59" s="15" t="s">
        <v>106</v>
      </c>
    </row>
    <row r="60" s="7" customFormat="1" ht="24.96" customHeight="1">
      <c r="B60" s="128"/>
      <c r="D60" s="129" t="s">
        <v>107</v>
      </c>
      <c r="E60" s="130"/>
      <c r="F60" s="130"/>
      <c r="G60" s="130"/>
      <c r="H60" s="130"/>
      <c r="I60" s="131"/>
      <c r="J60" s="132">
        <f>J87</f>
        <v>0</v>
      </c>
      <c r="L60" s="128"/>
    </row>
    <row r="61" s="8" customFormat="1" ht="19.92" customHeight="1">
      <c r="B61" s="133"/>
      <c r="D61" s="134" t="s">
        <v>1054</v>
      </c>
      <c r="E61" s="135"/>
      <c r="F61" s="135"/>
      <c r="G61" s="135"/>
      <c r="H61" s="135"/>
      <c r="I61" s="136"/>
      <c r="J61" s="137">
        <f>J88</f>
        <v>0</v>
      </c>
      <c r="L61" s="133"/>
    </row>
    <row r="62" s="7" customFormat="1" ht="24.96" customHeight="1">
      <c r="B62" s="128"/>
      <c r="D62" s="129" t="s">
        <v>1372</v>
      </c>
      <c r="E62" s="130"/>
      <c r="F62" s="130"/>
      <c r="G62" s="130"/>
      <c r="H62" s="130"/>
      <c r="I62" s="131"/>
      <c r="J62" s="132">
        <f>J89</f>
        <v>0</v>
      </c>
      <c r="L62" s="128"/>
    </row>
    <row r="63" s="8" customFormat="1" ht="19.92" customHeight="1">
      <c r="B63" s="133"/>
      <c r="D63" s="134" t="s">
        <v>1373</v>
      </c>
      <c r="E63" s="135"/>
      <c r="F63" s="135"/>
      <c r="G63" s="135"/>
      <c r="H63" s="135"/>
      <c r="I63" s="136"/>
      <c r="J63" s="137">
        <f>J90</f>
        <v>0</v>
      </c>
      <c r="L63" s="133"/>
    </row>
    <row r="64" s="8" customFormat="1" ht="19.92" customHeight="1">
      <c r="B64" s="133"/>
      <c r="D64" s="134" t="s">
        <v>1374</v>
      </c>
      <c r="E64" s="135"/>
      <c r="F64" s="135"/>
      <c r="G64" s="135"/>
      <c r="H64" s="135"/>
      <c r="I64" s="136"/>
      <c r="J64" s="137">
        <f>J97</f>
        <v>0</v>
      </c>
      <c r="L64" s="133"/>
    </row>
    <row r="65" s="8" customFormat="1" ht="19.92" customHeight="1">
      <c r="B65" s="133"/>
      <c r="D65" s="134" t="s">
        <v>1375</v>
      </c>
      <c r="E65" s="135"/>
      <c r="F65" s="135"/>
      <c r="G65" s="135"/>
      <c r="H65" s="135"/>
      <c r="I65" s="136"/>
      <c r="J65" s="137">
        <f>J100</f>
        <v>0</v>
      </c>
      <c r="L65" s="133"/>
    </row>
    <row r="66" s="8" customFormat="1" ht="19.92" customHeight="1">
      <c r="B66" s="133"/>
      <c r="D66" s="134" t="s">
        <v>1376</v>
      </c>
      <c r="E66" s="135"/>
      <c r="F66" s="135"/>
      <c r="G66" s="135"/>
      <c r="H66" s="135"/>
      <c r="I66" s="136"/>
      <c r="J66" s="137">
        <f>J103</f>
        <v>0</v>
      </c>
      <c r="L66" s="133"/>
    </row>
    <row r="67" s="1" customFormat="1" ht="21.84" customHeight="1">
      <c r="B67" s="33"/>
      <c r="I67" s="106"/>
      <c r="L67" s="33"/>
    </row>
    <row r="68" s="1" customFormat="1" ht="6.96" customHeight="1">
      <c r="B68" s="48"/>
      <c r="C68" s="49"/>
      <c r="D68" s="49"/>
      <c r="E68" s="49"/>
      <c r="F68" s="49"/>
      <c r="G68" s="49"/>
      <c r="H68" s="49"/>
      <c r="I68" s="122"/>
      <c r="J68" s="49"/>
      <c r="K68" s="49"/>
      <c r="L68" s="33"/>
    </row>
    <row r="72" s="1" customFormat="1" ht="6.96" customHeight="1">
      <c r="B72" s="50"/>
      <c r="C72" s="51"/>
      <c r="D72" s="51"/>
      <c r="E72" s="51"/>
      <c r="F72" s="51"/>
      <c r="G72" s="51"/>
      <c r="H72" s="51"/>
      <c r="I72" s="123"/>
      <c r="J72" s="51"/>
      <c r="K72" s="51"/>
      <c r="L72" s="33"/>
    </row>
    <row r="73" s="1" customFormat="1" ht="24.96" customHeight="1">
      <c r="B73" s="33"/>
      <c r="C73" s="19" t="s">
        <v>116</v>
      </c>
      <c r="I73" s="106"/>
      <c r="L73" s="33"/>
    </row>
    <row r="74" s="1" customFormat="1" ht="6.96" customHeight="1">
      <c r="B74" s="33"/>
      <c r="I74" s="106"/>
      <c r="L74" s="33"/>
    </row>
    <row r="75" s="1" customFormat="1" ht="12" customHeight="1">
      <c r="B75" s="33"/>
      <c r="C75" s="27" t="s">
        <v>17</v>
      </c>
      <c r="I75" s="106"/>
      <c r="L75" s="33"/>
    </row>
    <row r="76" s="1" customFormat="1" ht="14.4" customHeight="1">
      <c r="B76" s="33"/>
      <c r="E76" s="105" t="str">
        <f>E7</f>
        <v>Obnova a dostavba kanalizace Plánice - Klatovská, Kostelní</v>
      </c>
      <c r="F76" s="27"/>
      <c r="G76" s="27"/>
      <c r="H76" s="27"/>
      <c r="I76" s="106"/>
      <c r="L76" s="33"/>
    </row>
    <row r="77" s="1" customFormat="1" ht="12" customHeight="1">
      <c r="B77" s="33"/>
      <c r="C77" s="27" t="s">
        <v>101</v>
      </c>
      <c r="I77" s="106"/>
      <c r="L77" s="33"/>
    </row>
    <row r="78" s="1" customFormat="1" ht="14.4" customHeight="1">
      <c r="B78" s="33"/>
      <c r="E78" s="54" t="str">
        <f>E9</f>
        <v>VRN - Vedlejší rozpočtové náklady</v>
      </c>
      <c r="F78" s="1"/>
      <c r="G78" s="1"/>
      <c r="H78" s="1"/>
      <c r="I78" s="106"/>
      <c r="L78" s="33"/>
    </row>
    <row r="79" s="1" customFormat="1" ht="6.96" customHeight="1">
      <c r="B79" s="33"/>
      <c r="I79" s="106"/>
      <c r="L79" s="33"/>
    </row>
    <row r="80" s="1" customFormat="1" ht="12" customHeight="1">
      <c r="B80" s="33"/>
      <c r="C80" s="27" t="s">
        <v>21</v>
      </c>
      <c r="F80" s="15" t="str">
        <f>F12</f>
        <v>Plánice</v>
      </c>
      <c r="I80" s="107" t="s">
        <v>23</v>
      </c>
      <c r="J80" s="56" t="str">
        <f>IF(J12="","",J12)</f>
        <v>29. 10. 2018</v>
      </c>
      <c r="L80" s="33"/>
    </row>
    <row r="81" s="1" customFormat="1" ht="6.96" customHeight="1">
      <c r="B81" s="33"/>
      <c r="I81" s="106"/>
      <c r="L81" s="33"/>
    </row>
    <row r="82" s="1" customFormat="1" ht="22.8" customHeight="1">
      <c r="B82" s="33"/>
      <c r="C82" s="27" t="s">
        <v>25</v>
      </c>
      <c r="F82" s="15" t="str">
        <f>E15</f>
        <v>Město Plánice</v>
      </c>
      <c r="I82" s="107" t="s">
        <v>32</v>
      </c>
      <c r="J82" s="31" t="str">
        <f>E21</f>
        <v>INGVAMA inženýrská a projektová spol. s r.o.</v>
      </c>
      <c r="L82" s="33"/>
    </row>
    <row r="83" s="1" customFormat="1" ht="12.6" customHeight="1">
      <c r="B83" s="33"/>
      <c r="C83" s="27" t="s">
        <v>30</v>
      </c>
      <c r="F83" s="15" t="str">
        <f>IF(E18="","",E18)</f>
        <v>Vyplň údaj</v>
      </c>
      <c r="I83" s="107" t="s">
        <v>36</v>
      </c>
      <c r="J83" s="31" t="str">
        <f>E24</f>
        <v xml:space="preserve"> </v>
      </c>
      <c r="L83" s="33"/>
    </row>
    <row r="84" s="1" customFormat="1" ht="10.32" customHeight="1">
      <c r="B84" s="33"/>
      <c r="I84" s="106"/>
      <c r="L84" s="33"/>
    </row>
    <row r="85" s="9" customFormat="1" ht="29.28" customHeight="1">
      <c r="B85" s="138"/>
      <c r="C85" s="139" t="s">
        <v>117</v>
      </c>
      <c r="D85" s="140" t="s">
        <v>59</v>
      </c>
      <c r="E85" s="140" t="s">
        <v>55</v>
      </c>
      <c r="F85" s="140" t="s">
        <v>56</v>
      </c>
      <c r="G85" s="140" t="s">
        <v>118</v>
      </c>
      <c r="H85" s="140" t="s">
        <v>119</v>
      </c>
      <c r="I85" s="141" t="s">
        <v>120</v>
      </c>
      <c r="J85" s="140" t="s">
        <v>105</v>
      </c>
      <c r="K85" s="142" t="s">
        <v>121</v>
      </c>
      <c r="L85" s="138"/>
      <c r="M85" s="71" t="s">
        <v>3</v>
      </c>
      <c r="N85" s="72" t="s">
        <v>44</v>
      </c>
      <c r="O85" s="72" t="s">
        <v>122</v>
      </c>
      <c r="P85" s="72" t="s">
        <v>123</v>
      </c>
      <c r="Q85" s="72" t="s">
        <v>124</v>
      </c>
      <c r="R85" s="72" t="s">
        <v>125</v>
      </c>
      <c r="S85" s="72" t="s">
        <v>126</v>
      </c>
      <c r="T85" s="73" t="s">
        <v>127</v>
      </c>
    </row>
    <row r="86" s="1" customFormat="1" ht="22.8" customHeight="1">
      <c r="B86" s="33"/>
      <c r="C86" s="76" t="s">
        <v>128</v>
      </c>
      <c r="I86" s="106"/>
      <c r="J86" s="143">
        <f>BK86</f>
        <v>0</v>
      </c>
      <c r="L86" s="33"/>
      <c r="M86" s="74"/>
      <c r="N86" s="59"/>
      <c r="O86" s="59"/>
      <c r="P86" s="144">
        <f>P87+P89</f>
        <v>0</v>
      </c>
      <c r="Q86" s="59"/>
      <c r="R86" s="144">
        <f>R87+R89</f>
        <v>0</v>
      </c>
      <c r="S86" s="59"/>
      <c r="T86" s="145">
        <f>T87+T89</f>
        <v>0</v>
      </c>
      <c r="AT86" s="15" t="s">
        <v>73</v>
      </c>
      <c r="AU86" s="15" t="s">
        <v>106</v>
      </c>
      <c r="BK86" s="146">
        <f>BK87+BK89</f>
        <v>0</v>
      </c>
    </row>
    <row r="87" s="10" customFormat="1" ht="25.92" customHeight="1">
      <c r="B87" s="147"/>
      <c r="D87" s="148" t="s">
        <v>73</v>
      </c>
      <c r="E87" s="149" t="s">
        <v>129</v>
      </c>
      <c r="F87" s="149" t="s">
        <v>130</v>
      </c>
      <c r="I87" s="150"/>
      <c r="J87" s="151">
        <f>BK87</f>
        <v>0</v>
      </c>
      <c r="L87" s="147"/>
      <c r="M87" s="152"/>
      <c r="N87" s="153"/>
      <c r="O87" s="153"/>
      <c r="P87" s="154">
        <f>P88</f>
        <v>0</v>
      </c>
      <c r="Q87" s="153"/>
      <c r="R87" s="154">
        <f>R88</f>
        <v>0</v>
      </c>
      <c r="S87" s="153"/>
      <c r="T87" s="155">
        <f>T88</f>
        <v>0</v>
      </c>
      <c r="AR87" s="148" t="s">
        <v>82</v>
      </c>
      <c r="AT87" s="156" t="s">
        <v>73</v>
      </c>
      <c r="AU87" s="156" t="s">
        <v>74</v>
      </c>
      <c r="AY87" s="148" t="s">
        <v>131</v>
      </c>
      <c r="BK87" s="157">
        <f>BK88</f>
        <v>0</v>
      </c>
    </row>
    <row r="88" s="10" customFormat="1" ht="22.8" customHeight="1">
      <c r="B88" s="147"/>
      <c r="D88" s="148" t="s">
        <v>73</v>
      </c>
      <c r="E88" s="158" t="s">
        <v>169</v>
      </c>
      <c r="F88" s="158" t="s">
        <v>1152</v>
      </c>
      <c r="I88" s="150"/>
      <c r="J88" s="159">
        <f>BK88</f>
        <v>0</v>
      </c>
      <c r="L88" s="147"/>
      <c r="M88" s="152"/>
      <c r="N88" s="153"/>
      <c r="O88" s="153"/>
      <c r="P88" s="154">
        <v>0</v>
      </c>
      <c r="Q88" s="153"/>
      <c r="R88" s="154">
        <v>0</v>
      </c>
      <c r="S88" s="153"/>
      <c r="T88" s="155">
        <v>0</v>
      </c>
      <c r="AR88" s="148" t="s">
        <v>82</v>
      </c>
      <c r="AT88" s="156" t="s">
        <v>73</v>
      </c>
      <c r="AU88" s="156" t="s">
        <v>82</v>
      </c>
      <c r="AY88" s="148" t="s">
        <v>131</v>
      </c>
      <c r="BK88" s="157">
        <v>0</v>
      </c>
    </row>
    <row r="89" s="10" customFormat="1" ht="25.92" customHeight="1">
      <c r="B89" s="147"/>
      <c r="D89" s="148" t="s">
        <v>73</v>
      </c>
      <c r="E89" s="149" t="s">
        <v>97</v>
      </c>
      <c r="F89" s="149" t="s">
        <v>98</v>
      </c>
      <c r="I89" s="150"/>
      <c r="J89" s="151">
        <f>BK89</f>
        <v>0</v>
      </c>
      <c r="L89" s="147"/>
      <c r="M89" s="152"/>
      <c r="N89" s="153"/>
      <c r="O89" s="153"/>
      <c r="P89" s="154">
        <f>P90+P97+P100+P103</f>
        <v>0</v>
      </c>
      <c r="Q89" s="153"/>
      <c r="R89" s="154">
        <f>R90+R97+R100+R103</f>
        <v>0</v>
      </c>
      <c r="S89" s="153"/>
      <c r="T89" s="155">
        <f>T90+T97+T100+T103</f>
        <v>0</v>
      </c>
      <c r="AR89" s="148" t="s">
        <v>163</v>
      </c>
      <c r="AT89" s="156" t="s">
        <v>73</v>
      </c>
      <c r="AU89" s="156" t="s">
        <v>74</v>
      </c>
      <c r="AY89" s="148" t="s">
        <v>131</v>
      </c>
      <c r="BK89" s="157">
        <f>BK90+BK97+BK100+BK103</f>
        <v>0</v>
      </c>
    </row>
    <row r="90" s="10" customFormat="1" ht="22.8" customHeight="1">
      <c r="B90" s="147"/>
      <c r="D90" s="148" t="s">
        <v>73</v>
      </c>
      <c r="E90" s="158" t="s">
        <v>1377</v>
      </c>
      <c r="F90" s="158" t="s">
        <v>1378</v>
      </c>
      <c r="I90" s="150"/>
      <c r="J90" s="159">
        <f>BK90</f>
        <v>0</v>
      </c>
      <c r="L90" s="147"/>
      <c r="M90" s="152"/>
      <c r="N90" s="153"/>
      <c r="O90" s="153"/>
      <c r="P90" s="154">
        <f>SUM(P91:P96)</f>
        <v>0</v>
      </c>
      <c r="Q90" s="153"/>
      <c r="R90" s="154">
        <f>SUM(R91:R96)</f>
        <v>0</v>
      </c>
      <c r="S90" s="153"/>
      <c r="T90" s="155">
        <f>SUM(T91:T96)</f>
        <v>0</v>
      </c>
      <c r="AR90" s="148" t="s">
        <v>163</v>
      </c>
      <c r="AT90" s="156" t="s">
        <v>73</v>
      </c>
      <c r="AU90" s="156" t="s">
        <v>82</v>
      </c>
      <c r="AY90" s="148" t="s">
        <v>131</v>
      </c>
      <c r="BK90" s="157">
        <f>SUM(BK91:BK96)</f>
        <v>0</v>
      </c>
    </row>
    <row r="91" s="1" customFormat="1" ht="20.4" customHeight="1">
      <c r="B91" s="160"/>
      <c r="C91" s="161" t="s">
        <v>82</v>
      </c>
      <c r="D91" s="161" t="s">
        <v>133</v>
      </c>
      <c r="E91" s="162" t="s">
        <v>1379</v>
      </c>
      <c r="F91" s="163" t="s">
        <v>1380</v>
      </c>
      <c r="G91" s="164" t="s">
        <v>1381</v>
      </c>
      <c r="H91" s="165">
        <v>1</v>
      </c>
      <c r="I91" s="166"/>
      <c r="J91" s="167">
        <f>ROUND(I91*H91,2)</f>
        <v>0</v>
      </c>
      <c r="K91" s="163" t="s">
        <v>1155</v>
      </c>
      <c r="L91" s="33"/>
      <c r="M91" s="168" t="s">
        <v>3</v>
      </c>
      <c r="N91" s="169" t="s">
        <v>45</v>
      </c>
      <c r="O91" s="63"/>
      <c r="P91" s="170">
        <f>O91*H91</f>
        <v>0</v>
      </c>
      <c r="Q91" s="170">
        <v>0</v>
      </c>
      <c r="R91" s="170">
        <f>Q91*H91</f>
        <v>0</v>
      </c>
      <c r="S91" s="170">
        <v>0</v>
      </c>
      <c r="T91" s="171">
        <f>S91*H91</f>
        <v>0</v>
      </c>
      <c r="AR91" s="15" t="s">
        <v>1382</v>
      </c>
      <c r="AT91" s="15" t="s">
        <v>133</v>
      </c>
      <c r="AU91" s="15" t="s">
        <v>84</v>
      </c>
      <c r="AY91" s="15" t="s">
        <v>131</v>
      </c>
      <c r="BE91" s="172">
        <f>IF(N91="základní",J91,0)</f>
        <v>0</v>
      </c>
      <c r="BF91" s="172">
        <f>IF(N91="snížená",J91,0)</f>
        <v>0</v>
      </c>
      <c r="BG91" s="172">
        <f>IF(N91="zákl. přenesená",J91,0)</f>
        <v>0</v>
      </c>
      <c r="BH91" s="172">
        <f>IF(N91="sníž. přenesená",J91,0)</f>
        <v>0</v>
      </c>
      <c r="BI91" s="172">
        <f>IF(N91="nulová",J91,0)</f>
        <v>0</v>
      </c>
      <c r="BJ91" s="15" t="s">
        <v>82</v>
      </c>
      <c r="BK91" s="172">
        <f>ROUND(I91*H91,2)</f>
        <v>0</v>
      </c>
      <c r="BL91" s="15" t="s">
        <v>1382</v>
      </c>
      <c r="BM91" s="15" t="s">
        <v>1383</v>
      </c>
    </row>
    <row r="92" s="1" customFormat="1">
      <c r="B92" s="33"/>
      <c r="D92" s="173" t="s">
        <v>140</v>
      </c>
      <c r="F92" s="174" t="s">
        <v>1384</v>
      </c>
      <c r="I92" s="106"/>
      <c r="L92" s="33"/>
      <c r="M92" s="175"/>
      <c r="N92" s="63"/>
      <c r="O92" s="63"/>
      <c r="P92" s="63"/>
      <c r="Q92" s="63"/>
      <c r="R92" s="63"/>
      <c r="S92" s="63"/>
      <c r="T92" s="64"/>
      <c r="AT92" s="15" t="s">
        <v>140</v>
      </c>
      <c r="AU92" s="15" t="s">
        <v>84</v>
      </c>
    </row>
    <row r="93" s="1" customFormat="1" ht="20.4" customHeight="1">
      <c r="B93" s="160"/>
      <c r="C93" s="161" t="s">
        <v>84</v>
      </c>
      <c r="D93" s="161" t="s">
        <v>133</v>
      </c>
      <c r="E93" s="162" t="s">
        <v>1385</v>
      </c>
      <c r="F93" s="163" t="s">
        <v>1386</v>
      </c>
      <c r="G93" s="164" t="s">
        <v>1381</v>
      </c>
      <c r="H93" s="165">
        <v>1</v>
      </c>
      <c r="I93" s="166"/>
      <c r="J93" s="167">
        <f>ROUND(I93*H93,2)</f>
        <v>0</v>
      </c>
      <c r="K93" s="163" t="s">
        <v>1155</v>
      </c>
      <c r="L93" s="33"/>
      <c r="M93" s="168" t="s">
        <v>3</v>
      </c>
      <c r="N93" s="169" t="s">
        <v>45</v>
      </c>
      <c r="O93" s="63"/>
      <c r="P93" s="170">
        <f>O93*H93</f>
        <v>0</v>
      </c>
      <c r="Q93" s="170">
        <v>0</v>
      </c>
      <c r="R93" s="170">
        <f>Q93*H93</f>
        <v>0</v>
      </c>
      <c r="S93" s="170">
        <v>0</v>
      </c>
      <c r="T93" s="171">
        <f>S93*H93</f>
        <v>0</v>
      </c>
      <c r="AR93" s="15" t="s">
        <v>1382</v>
      </c>
      <c r="AT93" s="15" t="s">
        <v>133</v>
      </c>
      <c r="AU93" s="15" t="s">
        <v>84</v>
      </c>
      <c r="AY93" s="15" t="s">
        <v>131</v>
      </c>
      <c r="BE93" s="172">
        <f>IF(N93="základní",J93,0)</f>
        <v>0</v>
      </c>
      <c r="BF93" s="172">
        <f>IF(N93="snížená",J93,0)</f>
        <v>0</v>
      </c>
      <c r="BG93" s="172">
        <f>IF(N93="zákl. přenesená",J93,0)</f>
        <v>0</v>
      </c>
      <c r="BH93" s="172">
        <f>IF(N93="sníž. přenesená",J93,0)</f>
        <v>0</v>
      </c>
      <c r="BI93" s="172">
        <f>IF(N93="nulová",J93,0)</f>
        <v>0</v>
      </c>
      <c r="BJ93" s="15" t="s">
        <v>82</v>
      </c>
      <c r="BK93" s="172">
        <f>ROUND(I93*H93,2)</f>
        <v>0</v>
      </c>
      <c r="BL93" s="15" t="s">
        <v>1382</v>
      </c>
      <c r="BM93" s="15" t="s">
        <v>1387</v>
      </c>
    </row>
    <row r="94" s="1" customFormat="1">
      <c r="B94" s="33"/>
      <c r="D94" s="173" t="s">
        <v>140</v>
      </c>
      <c r="F94" s="174" t="s">
        <v>1388</v>
      </c>
      <c r="I94" s="106"/>
      <c r="L94" s="33"/>
      <c r="M94" s="175"/>
      <c r="N94" s="63"/>
      <c r="O94" s="63"/>
      <c r="P94" s="63"/>
      <c r="Q94" s="63"/>
      <c r="R94" s="63"/>
      <c r="S94" s="63"/>
      <c r="T94" s="64"/>
      <c r="AT94" s="15" t="s">
        <v>140</v>
      </c>
      <c r="AU94" s="15" t="s">
        <v>84</v>
      </c>
    </row>
    <row r="95" s="1" customFormat="1" ht="20.4" customHeight="1">
      <c r="B95" s="160"/>
      <c r="C95" s="161" t="s">
        <v>152</v>
      </c>
      <c r="D95" s="161" t="s">
        <v>133</v>
      </c>
      <c r="E95" s="162" t="s">
        <v>1389</v>
      </c>
      <c r="F95" s="163" t="s">
        <v>1390</v>
      </c>
      <c r="G95" s="164" t="s">
        <v>1381</v>
      </c>
      <c r="H95" s="165">
        <v>1</v>
      </c>
      <c r="I95" s="166"/>
      <c r="J95" s="167">
        <f>ROUND(I95*H95,2)</f>
        <v>0</v>
      </c>
      <c r="K95" s="163" t="s">
        <v>137</v>
      </c>
      <c r="L95" s="33"/>
      <c r="M95" s="168" t="s">
        <v>3</v>
      </c>
      <c r="N95" s="169" t="s">
        <v>45</v>
      </c>
      <c r="O95" s="63"/>
      <c r="P95" s="170">
        <f>O95*H95</f>
        <v>0</v>
      </c>
      <c r="Q95" s="170">
        <v>0</v>
      </c>
      <c r="R95" s="170">
        <f>Q95*H95</f>
        <v>0</v>
      </c>
      <c r="S95" s="170">
        <v>0</v>
      </c>
      <c r="T95" s="171">
        <f>S95*H95</f>
        <v>0</v>
      </c>
      <c r="AR95" s="15" t="s">
        <v>1382</v>
      </c>
      <c r="AT95" s="15" t="s">
        <v>133</v>
      </c>
      <c r="AU95" s="15" t="s">
        <v>84</v>
      </c>
      <c r="AY95" s="15" t="s">
        <v>131</v>
      </c>
      <c r="BE95" s="172">
        <f>IF(N95="základní",J95,0)</f>
        <v>0</v>
      </c>
      <c r="BF95" s="172">
        <f>IF(N95="snížená",J95,0)</f>
        <v>0</v>
      </c>
      <c r="BG95" s="172">
        <f>IF(N95="zákl. přenesená",J95,0)</f>
        <v>0</v>
      </c>
      <c r="BH95" s="172">
        <f>IF(N95="sníž. přenesená",J95,0)</f>
        <v>0</v>
      </c>
      <c r="BI95" s="172">
        <f>IF(N95="nulová",J95,0)</f>
        <v>0</v>
      </c>
      <c r="BJ95" s="15" t="s">
        <v>82</v>
      </c>
      <c r="BK95" s="172">
        <f>ROUND(I95*H95,2)</f>
        <v>0</v>
      </c>
      <c r="BL95" s="15" t="s">
        <v>1382</v>
      </c>
      <c r="BM95" s="15" t="s">
        <v>1391</v>
      </c>
    </row>
    <row r="96" s="1" customFormat="1">
      <c r="B96" s="33"/>
      <c r="D96" s="173" t="s">
        <v>140</v>
      </c>
      <c r="F96" s="174" t="s">
        <v>1390</v>
      </c>
      <c r="I96" s="106"/>
      <c r="L96" s="33"/>
      <c r="M96" s="175"/>
      <c r="N96" s="63"/>
      <c r="O96" s="63"/>
      <c r="P96" s="63"/>
      <c r="Q96" s="63"/>
      <c r="R96" s="63"/>
      <c r="S96" s="63"/>
      <c r="T96" s="64"/>
      <c r="AT96" s="15" t="s">
        <v>140</v>
      </c>
      <c r="AU96" s="15" t="s">
        <v>84</v>
      </c>
    </row>
    <row r="97" s="10" customFormat="1" ht="22.8" customHeight="1">
      <c r="B97" s="147"/>
      <c r="D97" s="148" t="s">
        <v>73</v>
      </c>
      <c r="E97" s="158" t="s">
        <v>1392</v>
      </c>
      <c r="F97" s="158" t="s">
        <v>1393</v>
      </c>
      <c r="I97" s="150"/>
      <c r="J97" s="159">
        <f>BK97</f>
        <v>0</v>
      </c>
      <c r="L97" s="147"/>
      <c r="M97" s="152"/>
      <c r="N97" s="153"/>
      <c r="O97" s="153"/>
      <c r="P97" s="154">
        <f>SUM(P98:P99)</f>
        <v>0</v>
      </c>
      <c r="Q97" s="153"/>
      <c r="R97" s="154">
        <f>SUM(R98:R99)</f>
        <v>0</v>
      </c>
      <c r="S97" s="153"/>
      <c r="T97" s="155">
        <f>SUM(T98:T99)</f>
        <v>0</v>
      </c>
      <c r="AR97" s="148" t="s">
        <v>163</v>
      </c>
      <c r="AT97" s="156" t="s">
        <v>73</v>
      </c>
      <c r="AU97" s="156" t="s">
        <v>82</v>
      </c>
      <c r="AY97" s="148" t="s">
        <v>131</v>
      </c>
      <c r="BK97" s="157">
        <f>SUM(BK98:BK99)</f>
        <v>0</v>
      </c>
    </row>
    <row r="98" s="1" customFormat="1" ht="20.4" customHeight="1">
      <c r="B98" s="160"/>
      <c r="C98" s="161" t="s">
        <v>138</v>
      </c>
      <c r="D98" s="161" t="s">
        <v>133</v>
      </c>
      <c r="E98" s="162" t="s">
        <v>1394</v>
      </c>
      <c r="F98" s="163" t="s">
        <v>1395</v>
      </c>
      <c r="G98" s="164" t="s">
        <v>1381</v>
      </c>
      <c r="H98" s="165">
        <v>1</v>
      </c>
      <c r="I98" s="166"/>
      <c r="J98" s="167">
        <f>ROUND(I98*H98,2)</f>
        <v>0</v>
      </c>
      <c r="K98" s="163" t="s">
        <v>1155</v>
      </c>
      <c r="L98" s="33"/>
      <c r="M98" s="168" t="s">
        <v>3</v>
      </c>
      <c r="N98" s="169" t="s">
        <v>45</v>
      </c>
      <c r="O98" s="63"/>
      <c r="P98" s="170">
        <f>O98*H98</f>
        <v>0</v>
      </c>
      <c r="Q98" s="170">
        <v>0</v>
      </c>
      <c r="R98" s="170">
        <f>Q98*H98</f>
        <v>0</v>
      </c>
      <c r="S98" s="170">
        <v>0</v>
      </c>
      <c r="T98" s="171">
        <f>S98*H98</f>
        <v>0</v>
      </c>
      <c r="AR98" s="15" t="s">
        <v>1382</v>
      </c>
      <c r="AT98" s="15" t="s">
        <v>133</v>
      </c>
      <c r="AU98" s="15" t="s">
        <v>84</v>
      </c>
      <c r="AY98" s="15" t="s">
        <v>131</v>
      </c>
      <c r="BE98" s="172">
        <f>IF(N98="základní",J98,0)</f>
        <v>0</v>
      </c>
      <c r="BF98" s="172">
        <f>IF(N98="snížená",J98,0)</f>
        <v>0</v>
      </c>
      <c r="BG98" s="172">
        <f>IF(N98="zákl. přenesená",J98,0)</f>
        <v>0</v>
      </c>
      <c r="BH98" s="172">
        <f>IF(N98="sníž. přenesená",J98,0)</f>
        <v>0</v>
      </c>
      <c r="BI98" s="172">
        <f>IF(N98="nulová",J98,0)</f>
        <v>0</v>
      </c>
      <c r="BJ98" s="15" t="s">
        <v>82</v>
      </c>
      <c r="BK98" s="172">
        <f>ROUND(I98*H98,2)</f>
        <v>0</v>
      </c>
      <c r="BL98" s="15" t="s">
        <v>1382</v>
      </c>
      <c r="BM98" s="15" t="s">
        <v>1396</v>
      </c>
    </row>
    <row r="99" s="1" customFormat="1">
      <c r="B99" s="33"/>
      <c r="D99" s="173" t="s">
        <v>140</v>
      </c>
      <c r="F99" s="174" t="s">
        <v>1397</v>
      </c>
      <c r="I99" s="106"/>
      <c r="L99" s="33"/>
      <c r="M99" s="175"/>
      <c r="N99" s="63"/>
      <c r="O99" s="63"/>
      <c r="P99" s="63"/>
      <c r="Q99" s="63"/>
      <c r="R99" s="63"/>
      <c r="S99" s="63"/>
      <c r="T99" s="64"/>
      <c r="AT99" s="15" t="s">
        <v>140</v>
      </c>
      <c r="AU99" s="15" t="s">
        <v>84</v>
      </c>
    </row>
    <row r="100" s="10" customFormat="1" ht="22.8" customHeight="1">
      <c r="B100" s="147"/>
      <c r="D100" s="148" t="s">
        <v>73</v>
      </c>
      <c r="E100" s="158" t="s">
        <v>1398</v>
      </c>
      <c r="F100" s="158" t="s">
        <v>1399</v>
      </c>
      <c r="I100" s="150"/>
      <c r="J100" s="159">
        <f>BK100</f>
        <v>0</v>
      </c>
      <c r="L100" s="147"/>
      <c r="M100" s="152"/>
      <c r="N100" s="153"/>
      <c r="O100" s="153"/>
      <c r="P100" s="154">
        <f>SUM(P101:P102)</f>
        <v>0</v>
      </c>
      <c r="Q100" s="153"/>
      <c r="R100" s="154">
        <f>SUM(R101:R102)</f>
        <v>0</v>
      </c>
      <c r="S100" s="153"/>
      <c r="T100" s="155">
        <f>SUM(T101:T102)</f>
        <v>0</v>
      </c>
      <c r="AR100" s="148" t="s">
        <v>163</v>
      </c>
      <c r="AT100" s="156" t="s">
        <v>73</v>
      </c>
      <c r="AU100" s="156" t="s">
        <v>82</v>
      </c>
      <c r="AY100" s="148" t="s">
        <v>131</v>
      </c>
      <c r="BK100" s="157">
        <f>SUM(BK101:BK102)</f>
        <v>0</v>
      </c>
    </row>
    <row r="101" s="1" customFormat="1" ht="20.4" customHeight="1">
      <c r="B101" s="160"/>
      <c r="C101" s="161" t="s">
        <v>163</v>
      </c>
      <c r="D101" s="161" t="s">
        <v>133</v>
      </c>
      <c r="E101" s="162" t="s">
        <v>1400</v>
      </c>
      <c r="F101" s="163" t="s">
        <v>1401</v>
      </c>
      <c r="G101" s="164" t="s">
        <v>1381</v>
      </c>
      <c r="H101" s="165">
        <v>1</v>
      </c>
      <c r="I101" s="166"/>
      <c r="J101" s="167">
        <f>ROUND(I101*H101,2)</f>
        <v>0</v>
      </c>
      <c r="K101" s="163" t="s">
        <v>137</v>
      </c>
      <c r="L101" s="33"/>
      <c r="M101" s="168" t="s">
        <v>3</v>
      </c>
      <c r="N101" s="169" t="s">
        <v>45</v>
      </c>
      <c r="O101" s="63"/>
      <c r="P101" s="170">
        <f>O101*H101</f>
        <v>0</v>
      </c>
      <c r="Q101" s="170">
        <v>0</v>
      </c>
      <c r="R101" s="170">
        <f>Q101*H101</f>
        <v>0</v>
      </c>
      <c r="S101" s="170">
        <v>0</v>
      </c>
      <c r="T101" s="171">
        <f>S101*H101</f>
        <v>0</v>
      </c>
      <c r="AR101" s="15" t="s">
        <v>1382</v>
      </c>
      <c r="AT101" s="15" t="s">
        <v>133</v>
      </c>
      <c r="AU101" s="15" t="s">
        <v>84</v>
      </c>
      <c r="AY101" s="15" t="s">
        <v>131</v>
      </c>
      <c r="BE101" s="172">
        <f>IF(N101="základní",J101,0)</f>
        <v>0</v>
      </c>
      <c r="BF101" s="172">
        <f>IF(N101="snížená",J101,0)</f>
        <v>0</v>
      </c>
      <c r="BG101" s="172">
        <f>IF(N101="zákl. přenesená",J101,0)</f>
        <v>0</v>
      </c>
      <c r="BH101" s="172">
        <f>IF(N101="sníž. přenesená",J101,0)</f>
        <v>0</v>
      </c>
      <c r="BI101" s="172">
        <f>IF(N101="nulová",J101,0)</f>
        <v>0</v>
      </c>
      <c r="BJ101" s="15" t="s">
        <v>82</v>
      </c>
      <c r="BK101" s="172">
        <f>ROUND(I101*H101,2)</f>
        <v>0</v>
      </c>
      <c r="BL101" s="15" t="s">
        <v>1382</v>
      </c>
      <c r="BM101" s="15" t="s">
        <v>1402</v>
      </c>
    </row>
    <row r="102" s="1" customFormat="1">
      <c r="B102" s="33"/>
      <c r="D102" s="173" t="s">
        <v>140</v>
      </c>
      <c r="F102" s="174" t="s">
        <v>1403</v>
      </c>
      <c r="I102" s="106"/>
      <c r="L102" s="33"/>
      <c r="M102" s="175"/>
      <c r="N102" s="63"/>
      <c r="O102" s="63"/>
      <c r="P102" s="63"/>
      <c r="Q102" s="63"/>
      <c r="R102" s="63"/>
      <c r="S102" s="63"/>
      <c r="T102" s="64"/>
      <c r="AT102" s="15" t="s">
        <v>140</v>
      </c>
      <c r="AU102" s="15" t="s">
        <v>84</v>
      </c>
    </row>
    <row r="103" s="10" customFormat="1" ht="22.8" customHeight="1">
      <c r="B103" s="147"/>
      <c r="D103" s="148" t="s">
        <v>73</v>
      </c>
      <c r="E103" s="158" t="s">
        <v>1404</v>
      </c>
      <c r="F103" s="158" t="s">
        <v>1405</v>
      </c>
      <c r="I103" s="150"/>
      <c r="J103" s="159">
        <f>BK103</f>
        <v>0</v>
      </c>
      <c r="L103" s="147"/>
      <c r="M103" s="152"/>
      <c r="N103" s="153"/>
      <c r="O103" s="153"/>
      <c r="P103" s="154">
        <f>SUM(P104:P105)</f>
        <v>0</v>
      </c>
      <c r="Q103" s="153"/>
      <c r="R103" s="154">
        <f>SUM(R104:R105)</f>
        <v>0</v>
      </c>
      <c r="S103" s="153"/>
      <c r="T103" s="155">
        <f>SUM(T104:T105)</f>
        <v>0</v>
      </c>
      <c r="AR103" s="148" t="s">
        <v>163</v>
      </c>
      <c r="AT103" s="156" t="s">
        <v>73</v>
      </c>
      <c r="AU103" s="156" t="s">
        <v>82</v>
      </c>
      <c r="AY103" s="148" t="s">
        <v>131</v>
      </c>
      <c r="BK103" s="157">
        <f>SUM(BK104:BK105)</f>
        <v>0</v>
      </c>
    </row>
    <row r="104" s="1" customFormat="1" ht="20.4" customHeight="1">
      <c r="B104" s="160"/>
      <c r="C104" s="161" t="s">
        <v>169</v>
      </c>
      <c r="D104" s="161" t="s">
        <v>133</v>
      </c>
      <c r="E104" s="162" t="s">
        <v>1406</v>
      </c>
      <c r="F104" s="163" t="s">
        <v>1407</v>
      </c>
      <c r="G104" s="164" t="s">
        <v>1381</v>
      </c>
      <c r="H104" s="165">
        <v>1</v>
      </c>
      <c r="I104" s="166"/>
      <c r="J104" s="167">
        <f>ROUND(I104*H104,2)</f>
        <v>0</v>
      </c>
      <c r="K104" s="163" t="s">
        <v>1155</v>
      </c>
      <c r="L104" s="33"/>
      <c r="M104" s="168" t="s">
        <v>3</v>
      </c>
      <c r="N104" s="169" t="s">
        <v>45</v>
      </c>
      <c r="O104" s="63"/>
      <c r="P104" s="170">
        <f>O104*H104</f>
        <v>0</v>
      </c>
      <c r="Q104" s="170">
        <v>0</v>
      </c>
      <c r="R104" s="170">
        <f>Q104*H104</f>
        <v>0</v>
      </c>
      <c r="S104" s="170">
        <v>0</v>
      </c>
      <c r="T104" s="171">
        <f>S104*H104</f>
        <v>0</v>
      </c>
      <c r="AR104" s="15" t="s">
        <v>1382</v>
      </c>
      <c r="AT104" s="15" t="s">
        <v>133</v>
      </c>
      <c r="AU104" s="15" t="s">
        <v>84</v>
      </c>
      <c r="AY104" s="15" t="s">
        <v>131</v>
      </c>
      <c r="BE104" s="172">
        <f>IF(N104="základní",J104,0)</f>
        <v>0</v>
      </c>
      <c r="BF104" s="172">
        <f>IF(N104="snížená",J104,0)</f>
        <v>0</v>
      </c>
      <c r="BG104" s="172">
        <f>IF(N104="zákl. přenesená",J104,0)</f>
        <v>0</v>
      </c>
      <c r="BH104" s="172">
        <f>IF(N104="sníž. přenesená",J104,0)</f>
        <v>0</v>
      </c>
      <c r="BI104" s="172">
        <f>IF(N104="nulová",J104,0)</f>
        <v>0</v>
      </c>
      <c r="BJ104" s="15" t="s">
        <v>82</v>
      </c>
      <c r="BK104" s="172">
        <f>ROUND(I104*H104,2)</f>
        <v>0</v>
      </c>
      <c r="BL104" s="15" t="s">
        <v>1382</v>
      </c>
      <c r="BM104" s="15" t="s">
        <v>1408</v>
      </c>
    </row>
    <row r="105" s="1" customFormat="1">
      <c r="B105" s="33"/>
      <c r="D105" s="173" t="s">
        <v>140</v>
      </c>
      <c r="F105" s="174" t="s">
        <v>1409</v>
      </c>
      <c r="I105" s="106"/>
      <c r="L105" s="33"/>
      <c r="M105" s="195"/>
      <c r="N105" s="196"/>
      <c r="O105" s="196"/>
      <c r="P105" s="196"/>
      <c r="Q105" s="196"/>
      <c r="R105" s="196"/>
      <c r="S105" s="196"/>
      <c r="T105" s="197"/>
      <c r="AT105" s="15" t="s">
        <v>140</v>
      </c>
      <c r="AU105" s="15" t="s">
        <v>84</v>
      </c>
    </row>
    <row r="106" s="1" customFormat="1" ht="6.96" customHeight="1">
      <c r="B106" s="48"/>
      <c r="C106" s="49"/>
      <c r="D106" s="49"/>
      <c r="E106" s="49"/>
      <c r="F106" s="49"/>
      <c r="G106" s="49"/>
      <c r="H106" s="49"/>
      <c r="I106" s="122"/>
      <c r="J106" s="49"/>
      <c r="K106" s="49"/>
      <c r="L106" s="33"/>
    </row>
  </sheetData>
  <autoFilter ref="C85:K105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29" style="198" customWidth="1"/>
    <col min="2" max="2" width="1.664063" style="198" customWidth="1"/>
    <col min="3" max="4" width="5" style="198" customWidth="1"/>
    <col min="5" max="5" width="11.71" style="198" customWidth="1"/>
    <col min="6" max="6" width="9.14" style="198" customWidth="1"/>
    <col min="7" max="7" width="5" style="198" customWidth="1"/>
    <col min="8" max="8" width="77.86" style="198" customWidth="1"/>
    <col min="9" max="10" width="20" style="198" customWidth="1"/>
    <col min="11" max="11" width="1.664063" style="198" customWidth="1"/>
  </cols>
  <sheetData>
    <row r="1" ht="37.5" customHeight="1"/>
    <row r="2" ht="7.5" customHeight="1">
      <c r="B2" s="199"/>
      <c r="C2" s="200"/>
      <c r="D2" s="200"/>
      <c r="E2" s="200"/>
      <c r="F2" s="200"/>
      <c r="G2" s="200"/>
      <c r="H2" s="200"/>
      <c r="I2" s="200"/>
      <c r="J2" s="200"/>
      <c r="K2" s="201"/>
    </row>
    <row r="3" s="12" customFormat="1" ht="45" customHeight="1">
      <c r="B3" s="202"/>
      <c r="C3" s="203" t="s">
        <v>1410</v>
      </c>
      <c r="D3" s="203"/>
      <c r="E3" s="203"/>
      <c r="F3" s="203"/>
      <c r="G3" s="203"/>
      <c r="H3" s="203"/>
      <c r="I3" s="203"/>
      <c r="J3" s="203"/>
      <c r="K3" s="204"/>
    </row>
    <row r="4" ht="25.5" customHeight="1">
      <c r="B4" s="205"/>
      <c r="C4" s="206" t="s">
        <v>1411</v>
      </c>
      <c r="D4" s="206"/>
      <c r="E4" s="206"/>
      <c r="F4" s="206"/>
      <c r="G4" s="206"/>
      <c r="H4" s="206"/>
      <c r="I4" s="206"/>
      <c r="J4" s="206"/>
      <c r="K4" s="207"/>
    </row>
    <row r="5" ht="5.25" customHeight="1">
      <c r="B5" s="205"/>
      <c r="C5" s="208"/>
      <c r="D5" s="208"/>
      <c r="E5" s="208"/>
      <c r="F5" s="208"/>
      <c r="G5" s="208"/>
      <c r="H5" s="208"/>
      <c r="I5" s="208"/>
      <c r="J5" s="208"/>
      <c r="K5" s="207"/>
    </row>
    <row r="6" ht="15" customHeight="1">
      <c r="B6" s="205"/>
      <c r="C6" s="209" t="s">
        <v>1412</v>
      </c>
      <c r="D6" s="209"/>
      <c r="E6" s="209"/>
      <c r="F6" s="209"/>
      <c r="G6" s="209"/>
      <c r="H6" s="209"/>
      <c r="I6" s="209"/>
      <c r="J6" s="209"/>
      <c r="K6" s="207"/>
    </row>
    <row r="7" ht="15" customHeight="1">
      <c r="B7" s="210"/>
      <c r="C7" s="209" t="s">
        <v>1413</v>
      </c>
      <c r="D7" s="209"/>
      <c r="E7" s="209"/>
      <c r="F7" s="209"/>
      <c r="G7" s="209"/>
      <c r="H7" s="209"/>
      <c r="I7" s="209"/>
      <c r="J7" s="209"/>
      <c r="K7" s="207"/>
    </row>
    <row r="8" ht="12.75" customHeight="1">
      <c r="B8" s="210"/>
      <c r="C8" s="209"/>
      <c r="D8" s="209"/>
      <c r="E8" s="209"/>
      <c r="F8" s="209"/>
      <c r="G8" s="209"/>
      <c r="H8" s="209"/>
      <c r="I8" s="209"/>
      <c r="J8" s="209"/>
      <c r="K8" s="207"/>
    </row>
    <row r="9" ht="15" customHeight="1">
      <c r="B9" s="210"/>
      <c r="C9" s="209" t="s">
        <v>1414</v>
      </c>
      <c r="D9" s="209"/>
      <c r="E9" s="209"/>
      <c r="F9" s="209"/>
      <c r="G9" s="209"/>
      <c r="H9" s="209"/>
      <c r="I9" s="209"/>
      <c r="J9" s="209"/>
      <c r="K9" s="207"/>
    </row>
    <row r="10" ht="15" customHeight="1">
      <c r="B10" s="210"/>
      <c r="C10" s="209"/>
      <c r="D10" s="209" t="s">
        <v>1415</v>
      </c>
      <c r="E10" s="209"/>
      <c r="F10" s="209"/>
      <c r="G10" s="209"/>
      <c r="H10" s="209"/>
      <c r="I10" s="209"/>
      <c r="J10" s="209"/>
      <c r="K10" s="207"/>
    </row>
    <row r="11" ht="15" customHeight="1">
      <c r="B11" s="210"/>
      <c r="C11" s="211"/>
      <c r="D11" s="209" t="s">
        <v>1416</v>
      </c>
      <c r="E11" s="209"/>
      <c r="F11" s="209"/>
      <c r="G11" s="209"/>
      <c r="H11" s="209"/>
      <c r="I11" s="209"/>
      <c r="J11" s="209"/>
      <c r="K11" s="207"/>
    </row>
    <row r="12" ht="15" customHeight="1">
      <c r="B12" s="210"/>
      <c r="C12" s="211"/>
      <c r="D12" s="209"/>
      <c r="E12" s="209"/>
      <c r="F12" s="209"/>
      <c r="G12" s="209"/>
      <c r="H12" s="209"/>
      <c r="I12" s="209"/>
      <c r="J12" s="209"/>
      <c r="K12" s="207"/>
    </row>
    <row r="13" ht="15" customHeight="1">
      <c r="B13" s="210"/>
      <c r="C13" s="211"/>
      <c r="D13" s="212" t="s">
        <v>1417</v>
      </c>
      <c r="E13" s="209"/>
      <c r="F13" s="209"/>
      <c r="G13" s="209"/>
      <c r="H13" s="209"/>
      <c r="I13" s="209"/>
      <c r="J13" s="209"/>
      <c r="K13" s="207"/>
    </row>
    <row r="14" ht="12.75" customHeight="1">
      <c r="B14" s="210"/>
      <c r="C14" s="211"/>
      <c r="D14" s="211"/>
      <c r="E14" s="211"/>
      <c r="F14" s="211"/>
      <c r="G14" s="211"/>
      <c r="H14" s="211"/>
      <c r="I14" s="211"/>
      <c r="J14" s="211"/>
      <c r="K14" s="207"/>
    </row>
    <row r="15" ht="15" customHeight="1">
      <c r="B15" s="210"/>
      <c r="C15" s="211"/>
      <c r="D15" s="209" t="s">
        <v>1418</v>
      </c>
      <c r="E15" s="209"/>
      <c r="F15" s="209"/>
      <c r="G15" s="209"/>
      <c r="H15" s="209"/>
      <c r="I15" s="209"/>
      <c r="J15" s="209"/>
      <c r="K15" s="207"/>
    </row>
    <row r="16" ht="15" customHeight="1">
      <c r="B16" s="210"/>
      <c r="C16" s="211"/>
      <c r="D16" s="209" t="s">
        <v>1419</v>
      </c>
      <c r="E16" s="209"/>
      <c r="F16" s="209"/>
      <c r="G16" s="209"/>
      <c r="H16" s="209"/>
      <c r="I16" s="209"/>
      <c r="J16" s="209"/>
      <c r="K16" s="207"/>
    </row>
    <row r="17" ht="15" customHeight="1">
      <c r="B17" s="210"/>
      <c r="C17" s="211"/>
      <c r="D17" s="209" t="s">
        <v>1420</v>
      </c>
      <c r="E17" s="209"/>
      <c r="F17" s="209"/>
      <c r="G17" s="209"/>
      <c r="H17" s="209"/>
      <c r="I17" s="209"/>
      <c r="J17" s="209"/>
      <c r="K17" s="207"/>
    </row>
    <row r="18" ht="15" customHeight="1">
      <c r="B18" s="210"/>
      <c r="C18" s="211"/>
      <c r="D18" s="211"/>
      <c r="E18" s="213" t="s">
        <v>81</v>
      </c>
      <c r="F18" s="209" t="s">
        <v>1421</v>
      </c>
      <c r="G18" s="209"/>
      <c r="H18" s="209"/>
      <c r="I18" s="209"/>
      <c r="J18" s="209"/>
      <c r="K18" s="207"/>
    </row>
    <row r="19" ht="15" customHeight="1">
      <c r="B19" s="210"/>
      <c r="C19" s="211"/>
      <c r="D19" s="211"/>
      <c r="E19" s="213" t="s">
        <v>1422</v>
      </c>
      <c r="F19" s="209" t="s">
        <v>1423</v>
      </c>
      <c r="G19" s="209"/>
      <c r="H19" s="209"/>
      <c r="I19" s="209"/>
      <c r="J19" s="209"/>
      <c r="K19" s="207"/>
    </row>
    <row r="20" ht="15" customHeight="1">
      <c r="B20" s="210"/>
      <c r="C20" s="211"/>
      <c r="D20" s="211"/>
      <c r="E20" s="213" t="s">
        <v>1424</v>
      </c>
      <c r="F20" s="209" t="s">
        <v>1425</v>
      </c>
      <c r="G20" s="209"/>
      <c r="H20" s="209"/>
      <c r="I20" s="209"/>
      <c r="J20" s="209"/>
      <c r="K20" s="207"/>
    </row>
    <row r="21" ht="15" customHeight="1">
      <c r="B21" s="210"/>
      <c r="C21" s="211"/>
      <c r="D21" s="211"/>
      <c r="E21" s="213" t="s">
        <v>1426</v>
      </c>
      <c r="F21" s="209" t="s">
        <v>1427</v>
      </c>
      <c r="G21" s="209"/>
      <c r="H21" s="209"/>
      <c r="I21" s="209"/>
      <c r="J21" s="209"/>
      <c r="K21" s="207"/>
    </row>
    <row r="22" ht="15" customHeight="1">
      <c r="B22" s="210"/>
      <c r="C22" s="211"/>
      <c r="D22" s="211"/>
      <c r="E22" s="213" t="s">
        <v>1428</v>
      </c>
      <c r="F22" s="209" t="s">
        <v>1429</v>
      </c>
      <c r="G22" s="209"/>
      <c r="H22" s="209"/>
      <c r="I22" s="209"/>
      <c r="J22" s="209"/>
      <c r="K22" s="207"/>
    </row>
    <row r="23" ht="15" customHeight="1">
      <c r="B23" s="210"/>
      <c r="C23" s="211"/>
      <c r="D23" s="211"/>
      <c r="E23" s="213" t="s">
        <v>1430</v>
      </c>
      <c r="F23" s="209" t="s">
        <v>1431</v>
      </c>
      <c r="G23" s="209"/>
      <c r="H23" s="209"/>
      <c r="I23" s="209"/>
      <c r="J23" s="209"/>
      <c r="K23" s="207"/>
    </row>
    <row r="24" ht="12.75" customHeight="1">
      <c r="B24" s="210"/>
      <c r="C24" s="211"/>
      <c r="D24" s="211"/>
      <c r="E24" s="211"/>
      <c r="F24" s="211"/>
      <c r="G24" s="211"/>
      <c r="H24" s="211"/>
      <c r="I24" s="211"/>
      <c r="J24" s="211"/>
      <c r="K24" s="207"/>
    </row>
    <row r="25" ht="15" customHeight="1">
      <c r="B25" s="210"/>
      <c r="C25" s="209" t="s">
        <v>1432</v>
      </c>
      <c r="D25" s="209"/>
      <c r="E25" s="209"/>
      <c r="F25" s="209"/>
      <c r="G25" s="209"/>
      <c r="H25" s="209"/>
      <c r="I25" s="209"/>
      <c r="J25" s="209"/>
      <c r="K25" s="207"/>
    </row>
    <row r="26" ht="15" customHeight="1">
      <c r="B26" s="210"/>
      <c r="C26" s="209" t="s">
        <v>1433</v>
      </c>
      <c r="D26" s="209"/>
      <c r="E26" s="209"/>
      <c r="F26" s="209"/>
      <c r="G26" s="209"/>
      <c r="H26" s="209"/>
      <c r="I26" s="209"/>
      <c r="J26" s="209"/>
      <c r="K26" s="207"/>
    </row>
    <row r="27" ht="15" customHeight="1">
      <c r="B27" s="210"/>
      <c r="C27" s="209"/>
      <c r="D27" s="209" t="s">
        <v>1434</v>
      </c>
      <c r="E27" s="209"/>
      <c r="F27" s="209"/>
      <c r="G27" s="209"/>
      <c r="H27" s="209"/>
      <c r="I27" s="209"/>
      <c r="J27" s="209"/>
      <c r="K27" s="207"/>
    </row>
    <row r="28" ht="15" customHeight="1">
      <c r="B28" s="210"/>
      <c r="C28" s="211"/>
      <c r="D28" s="209" t="s">
        <v>1435</v>
      </c>
      <c r="E28" s="209"/>
      <c r="F28" s="209"/>
      <c r="G28" s="209"/>
      <c r="H28" s="209"/>
      <c r="I28" s="209"/>
      <c r="J28" s="209"/>
      <c r="K28" s="207"/>
    </row>
    <row r="29" ht="12.75" customHeight="1">
      <c r="B29" s="210"/>
      <c r="C29" s="211"/>
      <c r="D29" s="211"/>
      <c r="E29" s="211"/>
      <c r="F29" s="211"/>
      <c r="G29" s="211"/>
      <c r="H29" s="211"/>
      <c r="I29" s="211"/>
      <c r="J29" s="211"/>
      <c r="K29" s="207"/>
    </row>
    <row r="30" ht="15" customHeight="1">
      <c r="B30" s="210"/>
      <c r="C30" s="211"/>
      <c r="D30" s="209" t="s">
        <v>1436</v>
      </c>
      <c r="E30" s="209"/>
      <c r="F30" s="209"/>
      <c r="G30" s="209"/>
      <c r="H30" s="209"/>
      <c r="I30" s="209"/>
      <c r="J30" s="209"/>
      <c r="K30" s="207"/>
    </row>
    <row r="31" ht="15" customHeight="1">
      <c r="B31" s="210"/>
      <c r="C31" s="211"/>
      <c r="D31" s="209" t="s">
        <v>1437</v>
      </c>
      <c r="E31" s="209"/>
      <c r="F31" s="209"/>
      <c r="G31" s="209"/>
      <c r="H31" s="209"/>
      <c r="I31" s="209"/>
      <c r="J31" s="209"/>
      <c r="K31" s="207"/>
    </row>
    <row r="32" ht="12.75" customHeight="1">
      <c r="B32" s="210"/>
      <c r="C32" s="211"/>
      <c r="D32" s="211"/>
      <c r="E32" s="211"/>
      <c r="F32" s="211"/>
      <c r="G32" s="211"/>
      <c r="H32" s="211"/>
      <c r="I32" s="211"/>
      <c r="J32" s="211"/>
      <c r="K32" s="207"/>
    </row>
    <row r="33" ht="15" customHeight="1">
      <c r="B33" s="210"/>
      <c r="C33" s="211"/>
      <c r="D33" s="209" t="s">
        <v>1438</v>
      </c>
      <c r="E33" s="209"/>
      <c r="F33" s="209"/>
      <c r="G33" s="209"/>
      <c r="H33" s="209"/>
      <c r="I33" s="209"/>
      <c r="J33" s="209"/>
      <c r="K33" s="207"/>
    </row>
    <row r="34" ht="15" customHeight="1">
      <c r="B34" s="210"/>
      <c r="C34" s="211"/>
      <c r="D34" s="209" t="s">
        <v>1439</v>
      </c>
      <c r="E34" s="209"/>
      <c r="F34" s="209"/>
      <c r="G34" s="209"/>
      <c r="H34" s="209"/>
      <c r="I34" s="209"/>
      <c r="J34" s="209"/>
      <c r="K34" s="207"/>
    </row>
    <row r="35" ht="15" customHeight="1">
      <c r="B35" s="210"/>
      <c r="C35" s="211"/>
      <c r="D35" s="209" t="s">
        <v>1440</v>
      </c>
      <c r="E35" s="209"/>
      <c r="F35" s="209"/>
      <c r="G35" s="209"/>
      <c r="H35" s="209"/>
      <c r="I35" s="209"/>
      <c r="J35" s="209"/>
      <c r="K35" s="207"/>
    </row>
    <row r="36" ht="15" customHeight="1">
      <c r="B36" s="210"/>
      <c r="C36" s="211"/>
      <c r="D36" s="209"/>
      <c r="E36" s="212" t="s">
        <v>117</v>
      </c>
      <c r="F36" s="209"/>
      <c r="G36" s="209" t="s">
        <v>1441</v>
      </c>
      <c r="H36" s="209"/>
      <c r="I36" s="209"/>
      <c r="J36" s="209"/>
      <c r="K36" s="207"/>
    </row>
    <row r="37" ht="30.75" customHeight="1">
      <c r="B37" s="210"/>
      <c r="C37" s="211"/>
      <c r="D37" s="209"/>
      <c r="E37" s="212" t="s">
        <v>1442</v>
      </c>
      <c r="F37" s="209"/>
      <c r="G37" s="209" t="s">
        <v>1443</v>
      </c>
      <c r="H37" s="209"/>
      <c r="I37" s="209"/>
      <c r="J37" s="209"/>
      <c r="K37" s="207"/>
    </row>
    <row r="38" ht="15" customHeight="1">
      <c r="B38" s="210"/>
      <c r="C38" s="211"/>
      <c r="D38" s="209"/>
      <c r="E38" s="212" t="s">
        <v>55</v>
      </c>
      <c r="F38" s="209"/>
      <c r="G38" s="209" t="s">
        <v>1444</v>
      </c>
      <c r="H38" s="209"/>
      <c r="I38" s="209"/>
      <c r="J38" s="209"/>
      <c r="K38" s="207"/>
    </row>
    <row r="39" ht="15" customHeight="1">
      <c r="B39" s="210"/>
      <c r="C39" s="211"/>
      <c r="D39" s="209"/>
      <c r="E39" s="212" t="s">
        <v>56</v>
      </c>
      <c r="F39" s="209"/>
      <c r="G39" s="209" t="s">
        <v>1445</v>
      </c>
      <c r="H39" s="209"/>
      <c r="I39" s="209"/>
      <c r="J39" s="209"/>
      <c r="K39" s="207"/>
    </row>
    <row r="40" ht="15" customHeight="1">
      <c r="B40" s="210"/>
      <c r="C40" s="211"/>
      <c r="D40" s="209"/>
      <c r="E40" s="212" t="s">
        <v>118</v>
      </c>
      <c r="F40" s="209"/>
      <c r="G40" s="209" t="s">
        <v>1446</v>
      </c>
      <c r="H40" s="209"/>
      <c r="I40" s="209"/>
      <c r="J40" s="209"/>
      <c r="K40" s="207"/>
    </row>
    <row r="41" ht="15" customHeight="1">
      <c r="B41" s="210"/>
      <c r="C41" s="211"/>
      <c r="D41" s="209"/>
      <c r="E41" s="212" t="s">
        <v>119</v>
      </c>
      <c r="F41" s="209"/>
      <c r="G41" s="209" t="s">
        <v>1447</v>
      </c>
      <c r="H41" s="209"/>
      <c r="I41" s="209"/>
      <c r="J41" s="209"/>
      <c r="K41" s="207"/>
    </row>
    <row r="42" ht="15" customHeight="1">
      <c r="B42" s="210"/>
      <c r="C42" s="211"/>
      <c r="D42" s="209"/>
      <c r="E42" s="212" t="s">
        <v>1448</v>
      </c>
      <c r="F42" s="209"/>
      <c r="G42" s="209" t="s">
        <v>1449</v>
      </c>
      <c r="H42" s="209"/>
      <c r="I42" s="209"/>
      <c r="J42" s="209"/>
      <c r="K42" s="207"/>
    </row>
    <row r="43" ht="15" customHeight="1">
      <c r="B43" s="210"/>
      <c r="C43" s="211"/>
      <c r="D43" s="209"/>
      <c r="E43" s="212"/>
      <c r="F43" s="209"/>
      <c r="G43" s="209" t="s">
        <v>1450</v>
      </c>
      <c r="H43" s="209"/>
      <c r="I43" s="209"/>
      <c r="J43" s="209"/>
      <c r="K43" s="207"/>
    </row>
    <row r="44" ht="15" customHeight="1">
      <c r="B44" s="210"/>
      <c r="C44" s="211"/>
      <c r="D44" s="209"/>
      <c r="E44" s="212" t="s">
        <v>1451</v>
      </c>
      <c r="F44" s="209"/>
      <c r="G44" s="209" t="s">
        <v>1452</v>
      </c>
      <c r="H44" s="209"/>
      <c r="I44" s="209"/>
      <c r="J44" s="209"/>
      <c r="K44" s="207"/>
    </row>
    <row r="45" ht="15" customHeight="1">
      <c r="B45" s="210"/>
      <c r="C45" s="211"/>
      <c r="D45" s="209"/>
      <c r="E45" s="212" t="s">
        <v>121</v>
      </c>
      <c r="F45" s="209"/>
      <c r="G45" s="209" t="s">
        <v>1453</v>
      </c>
      <c r="H45" s="209"/>
      <c r="I45" s="209"/>
      <c r="J45" s="209"/>
      <c r="K45" s="207"/>
    </row>
    <row r="46" ht="12.75" customHeight="1">
      <c r="B46" s="210"/>
      <c r="C46" s="211"/>
      <c r="D46" s="209"/>
      <c r="E46" s="209"/>
      <c r="F46" s="209"/>
      <c r="G46" s="209"/>
      <c r="H46" s="209"/>
      <c r="I46" s="209"/>
      <c r="J46" s="209"/>
      <c r="K46" s="207"/>
    </row>
    <row r="47" ht="15" customHeight="1">
      <c r="B47" s="210"/>
      <c r="C47" s="211"/>
      <c r="D47" s="209" t="s">
        <v>1454</v>
      </c>
      <c r="E47" s="209"/>
      <c r="F47" s="209"/>
      <c r="G47" s="209"/>
      <c r="H47" s="209"/>
      <c r="I47" s="209"/>
      <c r="J47" s="209"/>
      <c r="K47" s="207"/>
    </row>
    <row r="48" ht="15" customHeight="1">
      <c r="B48" s="210"/>
      <c r="C48" s="211"/>
      <c r="D48" s="211"/>
      <c r="E48" s="209" t="s">
        <v>1455</v>
      </c>
      <c r="F48" s="209"/>
      <c r="G48" s="209"/>
      <c r="H48" s="209"/>
      <c r="I48" s="209"/>
      <c r="J48" s="209"/>
      <c r="K48" s="207"/>
    </row>
    <row r="49" ht="15" customHeight="1">
      <c r="B49" s="210"/>
      <c r="C49" s="211"/>
      <c r="D49" s="211"/>
      <c r="E49" s="209" t="s">
        <v>1456</v>
      </c>
      <c r="F49" s="209"/>
      <c r="G49" s="209"/>
      <c r="H49" s="209"/>
      <c r="I49" s="209"/>
      <c r="J49" s="209"/>
      <c r="K49" s="207"/>
    </row>
    <row r="50" ht="15" customHeight="1">
      <c r="B50" s="210"/>
      <c r="C50" s="211"/>
      <c r="D50" s="211"/>
      <c r="E50" s="209" t="s">
        <v>1457</v>
      </c>
      <c r="F50" s="209"/>
      <c r="G50" s="209"/>
      <c r="H50" s="209"/>
      <c r="I50" s="209"/>
      <c r="J50" s="209"/>
      <c r="K50" s="207"/>
    </row>
    <row r="51" ht="15" customHeight="1">
      <c r="B51" s="210"/>
      <c r="C51" s="211"/>
      <c r="D51" s="209" t="s">
        <v>1458</v>
      </c>
      <c r="E51" s="209"/>
      <c r="F51" s="209"/>
      <c r="G51" s="209"/>
      <c r="H51" s="209"/>
      <c r="I51" s="209"/>
      <c r="J51" s="209"/>
      <c r="K51" s="207"/>
    </row>
    <row r="52" ht="25.5" customHeight="1">
      <c r="B52" s="205"/>
      <c r="C52" s="206" t="s">
        <v>1459</v>
      </c>
      <c r="D52" s="206"/>
      <c r="E52" s="206"/>
      <c r="F52" s="206"/>
      <c r="G52" s="206"/>
      <c r="H52" s="206"/>
      <c r="I52" s="206"/>
      <c r="J52" s="206"/>
      <c r="K52" s="207"/>
    </row>
    <row r="53" ht="5.25" customHeight="1">
      <c r="B53" s="205"/>
      <c r="C53" s="208"/>
      <c r="D53" s="208"/>
      <c r="E53" s="208"/>
      <c r="F53" s="208"/>
      <c r="G53" s="208"/>
      <c r="H53" s="208"/>
      <c r="I53" s="208"/>
      <c r="J53" s="208"/>
      <c r="K53" s="207"/>
    </row>
    <row r="54" ht="15" customHeight="1">
      <c r="B54" s="205"/>
      <c r="C54" s="209" t="s">
        <v>1460</v>
      </c>
      <c r="D54" s="209"/>
      <c r="E54" s="209"/>
      <c r="F54" s="209"/>
      <c r="G54" s="209"/>
      <c r="H54" s="209"/>
      <c r="I54" s="209"/>
      <c r="J54" s="209"/>
      <c r="K54" s="207"/>
    </row>
    <row r="55" ht="15" customHeight="1">
      <c r="B55" s="205"/>
      <c r="C55" s="209" t="s">
        <v>1461</v>
      </c>
      <c r="D55" s="209"/>
      <c r="E55" s="209"/>
      <c r="F55" s="209"/>
      <c r="G55" s="209"/>
      <c r="H55" s="209"/>
      <c r="I55" s="209"/>
      <c r="J55" s="209"/>
      <c r="K55" s="207"/>
    </row>
    <row r="56" ht="12.75" customHeight="1">
      <c r="B56" s="205"/>
      <c r="C56" s="209"/>
      <c r="D56" s="209"/>
      <c r="E56" s="209"/>
      <c r="F56" s="209"/>
      <c r="G56" s="209"/>
      <c r="H56" s="209"/>
      <c r="I56" s="209"/>
      <c r="J56" s="209"/>
      <c r="K56" s="207"/>
    </row>
    <row r="57" ht="15" customHeight="1">
      <c r="B57" s="205"/>
      <c r="C57" s="209" t="s">
        <v>1462</v>
      </c>
      <c r="D57" s="209"/>
      <c r="E57" s="209"/>
      <c r="F57" s="209"/>
      <c r="G57" s="209"/>
      <c r="H57" s="209"/>
      <c r="I57" s="209"/>
      <c r="J57" s="209"/>
      <c r="K57" s="207"/>
    </row>
    <row r="58" ht="15" customHeight="1">
      <c r="B58" s="205"/>
      <c r="C58" s="211"/>
      <c r="D58" s="209" t="s">
        <v>1463</v>
      </c>
      <c r="E58" s="209"/>
      <c r="F58" s="209"/>
      <c r="G58" s="209"/>
      <c r="H58" s="209"/>
      <c r="I58" s="209"/>
      <c r="J58" s="209"/>
      <c r="K58" s="207"/>
    </row>
    <row r="59" ht="15" customHeight="1">
      <c r="B59" s="205"/>
      <c r="C59" s="211"/>
      <c r="D59" s="209" t="s">
        <v>1464</v>
      </c>
      <c r="E59" s="209"/>
      <c r="F59" s="209"/>
      <c r="G59" s="209"/>
      <c r="H59" s="209"/>
      <c r="I59" s="209"/>
      <c r="J59" s="209"/>
      <c r="K59" s="207"/>
    </row>
    <row r="60" ht="15" customHeight="1">
      <c r="B60" s="205"/>
      <c r="C60" s="211"/>
      <c r="D60" s="209" t="s">
        <v>1465</v>
      </c>
      <c r="E60" s="209"/>
      <c r="F60" s="209"/>
      <c r="G60" s="209"/>
      <c r="H60" s="209"/>
      <c r="I60" s="209"/>
      <c r="J60" s="209"/>
      <c r="K60" s="207"/>
    </row>
    <row r="61" ht="15" customHeight="1">
      <c r="B61" s="205"/>
      <c r="C61" s="211"/>
      <c r="D61" s="209" t="s">
        <v>1466</v>
      </c>
      <c r="E61" s="209"/>
      <c r="F61" s="209"/>
      <c r="G61" s="209"/>
      <c r="H61" s="209"/>
      <c r="I61" s="209"/>
      <c r="J61" s="209"/>
      <c r="K61" s="207"/>
    </row>
    <row r="62" ht="15" customHeight="1">
      <c r="B62" s="205"/>
      <c r="C62" s="211"/>
      <c r="D62" s="214" t="s">
        <v>1467</v>
      </c>
      <c r="E62" s="214"/>
      <c r="F62" s="214"/>
      <c r="G62" s="214"/>
      <c r="H62" s="214"/>
      <c r="I62" s="214"/>
      <c r="J62" s="214"/>
      <c r="K62" s="207"/>
    </row>
    <row r="63" ht="15" customHeight="1">
      <c r="B63" s="205"/>
      <c r="C63" s="211"/>
      <c r="D63" s="209" t="s">
        <v>1468</v>
      </c>
      <c r="E63" s="209"/>
      <c r="F63" s="209"/>
      <c r="G63" s="209"/>
      <c r="H63" s="209"/>
      <c r="I63" s="209"/>
      <c r="J63" s="209"/>
      <c r="K63" s="207"/>
    </row>
    <row r="64" ht="12.75" customHeight="1">
      <c r="B64" s="205"/>
      <c r="C64" s="211"/>
      <c r="D64" s="211"/>
      <c r="E64" s="215"/>
      <c r="F64" s="211"/>
      <c r="G64" s="211"/>
      <c r="H64" s="211"/>
      <c r="I64" s="211"/>
      <c r="J64" s="211"/>
      <c r="K64" s="207"/>
    </row>
    <row r="65" ht="15" customHeight="1">
      <c r="B65" s="205"/>
      <c r="C65" s="211"/>
      <c r="D65" s="209" t="s">
        <v>1469</v>
      </c>
      <c r="E65" s="209"/>
      <c r="F65" s="209"/>
      <c r="G65" s="209"/>
      <c r="H65" s="209"/>
      <c r="I65" s="209"/>
      <c r="J65" s="209"/>
      <c r="K65" s="207"/>
    </row>
    <row r="66" ht="15" customHeight="1">
      <c r="B66" s="205"/>
      <c r="C66" s="211"/>
      <c r="D66" s="214" t="s">
        <v>1470</v>
      </c>
      <c r="E66" s="214"/>
      <c r="F66" s="214"/>
      <c r="G66" s="214"/>
      <c r="H66" s="214"/>
      <c r="I66" s="214"/>
      <c r="J66" s="214"/>
      <c r="K66" s="207"/>
    </row>
    <row r="67" ht="15" customHeight="1">
      <c r="B67" s="205"/>
      <c r="C67" s="211"/>
      <c r="D67" s="209" t="s">
        <v>1471</v>
      </c>
      <c r="E67" s="209"/>
      <c r="F67" s="209"/>
      <c r="G67" s="209"/>
      <c r="H67" s="209"/>
      <c r="I67" s="209"/>
      <c r="J67" s="209"/>
      <c r="K67" s="207"/>
    </row>
    <row r="68" ht="15" customHeight="1">
      <c r="B68" s="205"/>
      <c r="C68" s="211"/>
      <c r="D68" s="209" t="s">
        <v>1472</v>
      </c>
      <c r="E68" s="209"/>
      <c r="F68" s="209"/>
      <c r="G68" s="209"/>
      <c r="H68" s="209"/>
      <c r="I68" s="209"/>
      <c r="J68" s="209"/>
      <c r="K68" s="207"/>
    </row>
    <row r="69" ht="15" customHeight="1">
      <c r="B69" s="205"/>
      <c r="C69" s="211"/>
      <c r="D69" s="209" t="s">
        <v>1473</v>
      </c>
      <c r="E69" s="209"/>
      <c r="F69" s="209"/>
      <c r="G69" s="209"/>
      <c r="H69" s="209"/>
      <c r="I69" s="209"/>
      <c r="J69" s="209"/>
      <c r="K69" s="207"/>
    </row>
    <row r="70" ht="15" customHeight="1">
      <c r="B70" s="205"/>
      <c r="C70" s="211"/>
      <c r="D70" s="209" t="s">
        <v>1474</v>
      </c>
      <c r="E70" s="209"/>
      <c r="F70" s="209"/>
      <c r="G70" s="209"/>
      <c r="H70" s="209"/>
      <c r="I70" s="209"/>
      <c r="J70" s="209"/>
      <c r="K70" s="207"/>
    </row>
    <row r="71" ht="12.75" customHeight="1">
      <c r="B71" s="216"/>
      <c r="C71" s="217"/>
      <c r="D71" s="217"/>
      <c r="E71" s="217"/>
      <c r="F71" s="217"/>
      <c r="G71" s="217"/>
      <c r="H71" s="217"/>
      <c r="I71" s="217"/>
      <c r="J71" s="217"/>
      <c r="K71" s="218"/>
    </row>
    <row r="72" ht="18.75" customHeight="1">
      <c r="B72" s="219"/>
      <c r="C72" s="219"/>
      <c r="D72" s="219"/>
      <c r="E72" s="219"/>
      <c r="F72" s="219"/>
      <c r="G72" s="219"/>
      <c r="H72" s="219"/>
      <c r="I72" s="219"/>
      <c r="J72" s="219"/>
      <c r="K72" s="220"/>
    </row>
    <row r="73" ht="18.75" customHeight="1">
      <c r="B73" s="220"/>
      <c r="C73" s="220"/>
      <c r="D73" s="220"/>
      <c r="E73" s="220"/>
      <c r="F73" s="220"/>
      <c r="G73" s="220"/>
      <c r="H73" s="220"/>
      <c r="I73" s="220"/>
      <c r="J73" s="220"/>
      <c r="K73" s="220"/>
    </row>
    <row r="74" ht="7.5" customHeight="1">
      <c r="B74" s="221"/>
      <c r="C74" s="222"/>
      <c r="D74" s="222"/>
      <c r="E74" s="222"/>
      <c r="F74" s="222"/>
      <c r="G74" s="222"/>
      <c r="H74" s="222"/>
      <c r="I74" s="222"/>
      <c r="J74" s="222"/>
      <c r="K74" s="223"/>
    </row>
    <row r="75" ht="45" customHeight="1">
      <c r="B75" s="224"/>
      <c r="C75" s="225" t="s">
        <v>1475</v>
      </c>
      <c r="D75" s="225"/>
      <c r="E75" s="225"/>
      <c r="F75" s="225"/>
      <c r="G75" s="225"/>
      <c r="H75" s="225"/>
      <c r="I75" s="225"/>
      <c r="J75" s="225"/>
      <c r="K75" s="226"/>
    </row>
    <row r="76" ht="17.25" customHeight="1">
      <c r="B76" s="224"/>
      <c r="C76" s="227" t="s">
        <v>1476</v>
      </c>
      <c r="D76" s="227"/>
      <c r="E76" s="227"/>
      <c r="F76" s="227" t="s">
        <v>1477</v>
      </c>
      <c r="G76" s="228"/>
      <c r="H76" s="227" t="s">
        <v>56</v>
      </c>
      <c r="I76" s="227" t="s">
        <v>59</v>
      </c>
      <c r="J76" s="227" t="s">
        <v>1478</v>
      </c>
      <c r="K76" s="226"/>
    </row>
    <row r="77" ht="17.25" customHeight="1">
      <c r="B77" s="224"/>
      <c r="C77" s="229" t="s">
        <v>1479</v>
      </c>
      <c r="D77" s="229"/>
      <c r="E77" s="229"/>
      <c r="F77" s="230" t="s">
        <v>1480</v>
      </c>
      <c r="G77" s="231"/>
      <c r="H77" s="229"/>
      <c r="I77" s="229"/>
      <c r="J77" s="229" t="s">
        <v>1481</v>
      </c>
      <c r="K77" s="226"/>
    </row>
    <row r="78" ht="5.25" customHeight="1">
      <c r="B78" s="224"/>
      <c r="C78" s="232"/>
      <c r="D78" s="232"/>
      <c r="E78" s="232"/>
      <c r="F78" s="232"/>
      <c r="G78" s="233"/>
      <c r="H78" s="232"/>
      <c r="I78" s="232"/>
      <c r="J78" s="232"/>
      <c r="K78" s="226"/>
    </row>
    <row r="79" ht="15" customHeight="1">
      <c r="B79" s="224"/>
      <c r="C79" s="212" t="s">
        <v>55</v>
      </c>
      <c r="D79" s="232"/>
      <c r="E79" s="232"/>
      <c r="F79" s="234" t="s">
        <v>1482</v>
      </c>
      <c r="G79" s="233"/>
      <c r="H79" s="212" t="s">
        <v>1483</v>
      </c>
      <c r="I79" s="212" t="s">
        <v>1484</v>
      </c>
      <c r="J79" s="212">
        <v>20</v>
      </c>
      <c r="K79" s="226"/>
    </row>
    <row r="80" ht="15" customHeight="1">
      <c r="B80" s="224"/>
      <c r="C80" s="212" t="s">
        <v>1485</v>
      </c>
      <c r="D80" s="212"/>
      <c r="E80" s="212"/>
      <c r="F80" s="234" t="s">
        <v>1482</v>
      </c>
      <c r="G80" s="233"/>
      <c r="H80" s="212" t="s">
        <v>1486</v>
      </c>
      <c r="I80" s="212" t="s">
        <v>1484</v>
      </c>
      <c r="J80" s="212">
        <v>120</v>
      </c>
      <c r="K80" s="226"/>
    </row>
    <row r="81" ht="15" customHeight="1">
      <c r="B81" s="235"/>
      <c r="C81" s="212" t="s">
        <v>1487</v>
      </c>
      <c r="D81" s="212"/>
      <c r="E81" s="212"/>
      <c r="F81" s="234" t="s">
        <v>1488</v>
      </c>
      <c r="G81" s="233"/>
      <c r="H81" s="212" t="s">
        <v>1489</v>
      </c>
      <c r="I81" s="212" t="s">
        <v>1484</v>
      </c>
      <c r="J81" s="212">
        <v>50</v>
      </c>
      <c r="K81" s="226"/>
    </row>
    <row r="82" ht="15" customHeight="1">
      <c r="B82" s="235"/>
      <c r="C82" s="212" t="s">
        <v>1490</v>
      </c>
      <c r="D82" s="212"/>
      <c r="E82" s="212"/>
      <c r="F82" s="234" t="s">
        <v>1482</v>
      </c>
      <c r="G82" s="233"/>
      <c r="H82" s="212" t="s">
        <v>1491</v>
      </c>
      <c r="I82" s="212" t="s">
        <v>1492</v>
      </c>
      <c r="J82" s="212"/>
      <c r="K82" s="226"/>
    </row>
    <row r="83" ht="15" customHeight="1">
      <c r="B83" s="235"/>
      <c r="C83" s="236" t="s">
        <v>1493</v>
      </c>
      <c r="D83" s="236"/>
      <c r="E83" s="236"/>
      <c r="F83" s="237" t="s">
        <v>1488</v>
      </c>
      <c r="G83" s="236"/>
      <c r="H83" s="236" t="s">
        <v>1494</v>
      </c>
      <c r="I83" s="236" t="s">
        <v>1484</v>
      </c>
      <c r="J83" s="236">
        <v>15</v>
      </c>
      <c r="K83" s="226"/>
    </row>
    <row r="84" ht="15" customHeight="1">
      <c r="B84" s="235"/>
      <c r="C84" s="236" t="s">
        <v>1495</v>
      </c>
      <c r="D84" s="236"/>
      <c r="E84" s="236"/>
      <c r="F84" s="237" t="s">
        <v>1488</v>
      </c>
      <c r="G84" s="236"/>
      <c r="H84" s="236" t="s">
        <v>1496</v>
      </c>
      <c r="I84" s="236" t="s">
        <v>1484</v>
      </c>
      <c r="J84" s="236">
        <v>15</v>
      </c>
      <c r="K84" s="226"/>
    </row>
    <row r="85" ht="15" customHeight="1">
      <c r="B85" s="235"/>
      <c r="C85" s="236" t="s">
        <v>1497</v>
      </c>
      <c r="D85" s="236"/>
      <c r="E85" s="236"/>
      <c r="F85" s="237" t="s">
        <v>1488</v>
      </c>
      <c r="G85" s="236"/>
      <c r="H85" s="236" t="s">
        <v>1498</v>
      </c>
      <c r="I85" s="236" t="s">
        <v>1484</v>
      </c>
      <c r="J85" s="236">
        <v>20</v>
      </c>
      <c r="K85" s="226"/>
    </row>
    <row r="86" ht="15" customHeight="1">
      <c r="B86" s="235"/>
      <c r="C86" s="236" t="s">
        <v>1499</v>
      </c>
      <c r="D86" s="236"/>
      <c r="E86" s="236"/>
      <c r="F86" s="237" t="s">
        <v>1488</v>
      </c>
      <c r="G86" s="236"/>
      <c r="H86" s="236" t="s">
        <v>1500</v>
      </c>
      <c r="I86" s="236" t="s">
        <v>1484</v>
      </c>
      <c r="J86" s="236">
        <v>20</v>
      </c>
      <c r="K86" s="226"/>
    </row>
    <row r="87" ht="15" customHeight="1">
      <c r="B87" s="235"/>
      <c r="C87" s="212" t="s">
        <v>1501</v>
      </c>
      <c r="D87" s="212"/>
      <c r="E87" s="212"/>
      <c r="F87" s="234" t="s">
        <v>1488</v>
      </c>
      <c r="G87" s="233"/>
      <c r="H87" s="212" t="s">
        <v>1502</v>
      </c>
      <c r="I87" s="212" t="s">
        <v>1484</v>
      </c>
      <c r="J87" s="212">
        <v>50</v>
      </c>
      <c r="K87" s="226"/>
    </row>
    <row r="88" ht="15" customHeight="1">
      <c r="B88" s="235"/>
      <c r="C88" s="212" t="s">
        <v>1503</v>
      </c>
      <c r="D88" s="212"/>
      <c r="E88" s="212"/>
      <c r="F88" s="234" t="s">
        <v>1488</v>
      </c>
      <c r="G88" s="233"/>
      <c r="H88" s="212" t="s">
        <v>1504</v>
      </c>
      <c r="I88" s="212" t="s">
        <v>1484</v>
      </c>
      <c r="J88" s="212">
        <v>20</v>
      </c>
      <c r="K88" s="226"/>
    </row>
    <row r="89" ht="15" customHeight="1">
      <c r="B89" s="235"/>
      <c r="C89" s="212" t="s">
        <v>1505</v>
      </c>
      <c r="D89" s="212"/>
      <c r="E89" s="212"/>
      <c r="F89" s="234" t="s">
        <v>1488</v>
      </c>
      <c r="G89" s="233"/>
      <c r="H89" s="212" t="s">
        <v>1506</v>
      </c>
      <c r="I89" s="212" t="s">
        <v>1484</v>
      </c>
      <c r="J89" s="212">
        <v>20</v>
      </c>
      <c r="K89" s="226"/>
    </row>
    <row r="90" ht="15" customHeight="1">
      <c r="B90" s="235"/>
      <c r="C90" s="212" t="s">
        <v>1507</v>
      </c>
      <c r="D90" s="212"/>
      <c r="E90" s="212"/>
      <c r="F90" s="234" t="s">
        <v>1488</v>
      </c>
      <c r="G90" s="233"/>
      <c r="H90" s="212" t="s">
        <v>1508</v>
      </c>
      <c r="I90" s="212" t="s">
        <v>1484</v>
      </c>
      <c r="J90" s="212">
        <v>50</v>
      </c>
      <c r="K90" s="226"/>
    </row>
    <row r="91" ht="15" customHeight="1">
      <c r="B91" s="235"/>
      <c r="C91" s="212" t="s">
        <v>1509</v>
      </c>
      <c r="D91" s="212"/>
      <c r="E91" s="212"/>
      <c r="F91" s="234" t="s">
        <v>1488</v>
      </c>
      <c r="G91" s="233"/>
      <c r="H91" s="212" t="s">
        <v>1509</v>
      </c>
      <c r="I91" s="212" t="s">
        <v>1484</v>
      </c>
      <c r="J91" s="212">
        <v>50</v>
      </c>
      <c r="K91" s="226"/>
    </row>
    <row r="92" ht="15" customHeight="1">
      <c r="B92" s="235"/>
      <c r="C92" s="212" t="s">
        <v>1510</v>
      </c>
      <c r="D92" s="212"/>
      <c r="E92" s="212"/>
      <c r="F92" s="234" t="s">
        <v>1488</v>
      </c>
      <c r="G92" s="233"/>
      <c r="H92" s="212" t="s">
        <v>1511</v>
      </c>
      <c r="I92" s="212" t="s">
        <v>1484</v>
      </c>
      <c r="J92" s="212">
        <v>255</v>
      </c>
      <c r="K92" s="226"/>
    </row>
    <row r="93" ht="15" customHeight="1">
      <c r="B93" s="235"/>
      <c r="C93" s="212" t="s">
        <v>1512</v>
      </c>
      <c r="D93" s="212"/>
      <c r="E93" s="212"/>
      <c r="F93" s="234" t="s">
        <v>1482</v>
      </c>
      <c r="G93" s="233"/>
      <c r="H93" s="212" t="s">
        <v>1513</v>
      </c>
      <c r="I93" s="212" t="s">
        <v>1514</v>
      </c>
      <c r="J93" s="212"/>
      <c r="K93" s="226"/>
    </row>
    <row r="94" ht="15" customHeight="1">
      <c r="B94" s="235"/>
      <c r="C94" s="212" t="s">
        <v>1515</v>
      </c>
      <c r="D94" s="212"/>
      <c r="E94" s="212"/>
      <c r="F94" s="234" t="s">
        <v>1482</v>
      </c>
      <c r="G94" s="233"/>
      <c r="H94" s="212" t="s">
        <v>1516</v>
      </c>
      <c r="I94" s="212" t="s">
        <v>1517</v>
      </c>
      <c r="J94" s="212"/>
      <c r="K94" s="226"/>
    </row>
    <row r="95" ht="15" customHeight="1">
      <c r="B95" s="235"/>
      <c r="C95" s="212" t="s">
        <v>1518</v>
      </c>
      <c r="D95" s="212"/>
      <c r="E95" s="212"/>
      <c r="F95" s="234" t="s">
        <v>1482</v>
      </c>
      <c r="G95" s="233"/>
      <c r="H95" s="212" t="s">
        <v>1518</v>
      </c>
      <c r="I95" s="212" t="s">
        <v>1517</v>
      </c>
      <c r="J95" s="212"/>
      <c r="K95" s="226"/>
    </row>
    <row r="96" ht="15" customHeight="1">
      <c r="B96" s="235"/>
      <c r="C96" s="212" t="s">
        <v>40</v>
      </c>
      <c r="D96" s="212"/>
      <c r="E96" s="212"/>
      <c r="F96" s="234" t="s">
        <v>1482</v>
      </c>
      <c r="G96" s="233"/>
      <c r="H96" s="212" t="s">
        <v>1519</v>
      </c>
      <c r="I96" s="212" t="s">
        <v>1517</v>
      </c>
      <c r="J96" s="212"/>
      <c r="K96" s="226"/>
    </row>
    <row r="97" ht="15" customHeight="1">
      <c r="B97" s="235"/>
      <c r="C97" s="212" t="s">
        <v>50</v>
      </c>
      <c r="D97" s="212"/>
      <c r="E97" s="212"/>
      <c r="F97" s="234" t="s">
        <v>1482</v>
      </c>
      <c r="G97" s="233"/>
      <c r="H97" s="212" t="s">
        <v>1520</v>
      </c>
      <c r="I97" s="212" t="s">
        <v>1517</v>
      </c>
      <c r="J97" s="212"/>
      <c r="K97" s="226"/>
    </row>
    <row r="98" ht="15" customHeight="1">
      <c r="B98" s="238"/>
      <c r="C98" s="239"/>
      <c r="D98" s="239"/>
      <c r="E98" s="239"/>
      <c r="F98" s="239"/>
      <c r="G98" s="239"/>
      <c r="H98" s="239"/>
      <c r="I98" s="239"/>
      <c r="J98" s="239"/>
      <c r="K98" s="240"/>
    </row>
    <row r="99" ht="18.75" customHeight="1">
      <c r="B99" s="241"/>
      <c r="C99" s="242"/>
      <c r="D99" s="242"/>
      <c r="E99" s="242"/>
      <c r="F99" s="242"/>
      <c r="G99" s="242"/>
      <c r="H99" s="242"/>
      <c r="I99" s="242"/>
      <c r="J99" s="242"/>
      <c r="K99" s="241"/>
    </row>
    <row r="100" ht="18.75" customHeight="1"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</row>
    <row r="101" ht="7.5" customHeight="1">
      <c r="B101" s="221"/>
      <c r="C101" s="222"/>
      <c r="D101" s="222"/>
      <c r="E101" s="222"/>
      <c r="F101" s="222"/>
      <c r="G101" s="222"/>
      <c r="H101" s="222"/>
      <c r="I101" s="222"/>
      <c r="J101" s="222"/>
      <c r="K101" s="223"/>
    </row>
    <row r="102" ht="45" customHeight="1">
      <c r="B102" s="224"/>
      <c r="C102" s="225" t="s">
        <v>1521</v>
      </c>
      <c r="D102" s="225"/>
      <c r="E102" s="225"/>
      <c r="F102" s="225"/>
      <c r="G102" s="225"/>
      <c r="H102" s="225"/>
      <c r="I102" s="225"/>
      <c r="J102" s="225"/>
      <c r="K102" s="226"/>
    </row>
    <row r="103" ht="17.25" customHeight="1">
      <c r="B103" s="224"/>
      <c r="C103" s="227" t="s">
        <v>1476</v>
      </c>
      <c r="D103" s="227"/>
      <c r="E103" s="227"/>
      <c r="F103" s="227" t="s">
        <v>1477</v>
      </c>
      <c r="G103" s="228"/>
      <c r="H103" s="227" t="s">
        <v>56</v>
      </c>
      <c r="I103" s="227" t="s">
        <v>59</v>
      </c>
      <c r="J103" s="227" t="s">
        <v>1478</v>
      </c>
      <c r="K103" s="226"/>
    </row>
    <row r="104" ht="17.25" customHeight="1">
      <c r="B104" s="224"/>
      <c r="C104" s="229" t="s">
        <v>1479</v>
      </c>
      <c r="D104" s="229"/>
      <c r="E104" s="229"/>
      <c r="F104" s="230" t="s">
        <v>1480</v>
      </c>
      <c r="G104" s="231"/>
      <c r="H104" s="229"/>
      <c r="I104" s="229"/>
      <c r="J104" s="229" t="s">
        <v>1481</v>
      </c>
      <c r="K104" s="226"/>
    </row>
    <row r="105" ht="5.25" customHeight="1">
      <c r="B105" s="224"/>
      <c r="C105" s="227"/>
      <c r="D105" s="227"/>
      <c r="E105" s="227"/>
      <c r="F105" s="227"/>
      <c r="G105" s="243"/>
      <c r="H105" s="227"/>
      <c r="I105" s="227"/>
      <c r="J105" s="227"/>
      <c r="K105" s="226"/>
    </row>
    <row r="106" ht="15" customHeight="1">
      <c r="B106" s="224"/>
      <c r="C106" s="212" t="s">
        <v>55</v>
      </c>
      <c r="D106" s="232"/>
      <c r="E106" s="232"/>
      <c r="F106" s="234" t="s">
        <v>1482</v>
      </c>
      <c r="G106" s="243"/>
      <c r="H106" s="212" t="s">
        <v>1522</v>
      </c>
      <c r="I106" s="212" t="s">
        <v>1484</v>
      </c>
      <c r="J106" s="212">
        <v>20</v>
      </c>
      <c r="K106" s="226"/>
    </row>
    <row r="107" ht="15" customHeight="1">
      <c r="B107" s="224"/>
      <c r="C107" s="212" t="s">
        <v>1485</v>
      </c>
      <c r="D107" s="212"/>
      <c r="E107" s="212"/>
      <c r="F107" s="234" t="s">
        <v>1482</v>
      </c>
      <c r="G107" s="212"/>
      <c r="H107" s="212" t="s">
        <v>1522</v>
      </c>
      <c r="I107" s="212" t="s">
        <v>1484</v>
      </c>
      <c r="J107" s="212">
        <v>120</v>
      </c>
      <c r="K107" s="226"/>
    </row>
    <row r="108" ht="15" customHeight="1">
      <c r="B108" s="235"/>
      <c r="C108" s="212" t="s">
        <v>1487</v>
      </c>
      <c r="D108" s="212"/>
      <c r="E108" s="212"/>
      <c r="F108" s="234" t="s">
        <v>1488</v>
      </c>
      <c r="G108" s="212"/>
      <c r="H108" s="212" t="s">
        <v>1522</v>
      </c>
      <c r="I108" s="212" t="s">
        <v>1484</v>
      </c>
      <c r="J108" s="212">
        <v>50</v>
      </c>
      <c r="K108" s="226"/>
    </row>
    <row r="109" ht="15" customHeight="1">
      <c r="B109" s="235"/>
      <c r="C109" s="212" t="s">
        <v>1490</v>
      </c>
      <c r="D109" s="212"/>
      <c r="E109" s="212"/>
      <c r="F109" s="234" t="s">
        <v>1482</v>
      </c>
      <c r="G109" s="212"/>
      <c r="H109" s="212" t="s">
        <v>1522</v>
      </c>
      <c r="I109" s="212" t="s">
        <v>1492</v>
      </c>
      <c r="J109" s="212"/>
      <c r="K109" s="226"/>
    </row>
    <row r="110" ht="15" customHeight="1">
      <c r="B110" s="235"/>
      <c r="C110" s="212" t="s">
        <v>1501</v>
      </c>
      <c r="D110" s="212"/>
      <c r="E110" s="212"/>
      <c r="F110" s="234" t="s">
        <v>1488</v>
      </c>
      <c r="G110" s="212"/>
      <c r="H110" s="212" t="s">
        <v>1522</v>
      </c>
      <c r="I110" s="212" t="s">
        <v>1484</v>
      </c>
      <c r="J110" s="212">
        <v>50</v>
      </c>
      <c r="K110" s="226"/>
    </row>
    <row r="111" ht="15" customHeight="1">
      <c r="B111" s="235"/>
      <c r="C111" s="212" t="s">
        <v>1509</v>
      </c>
      <c r="D111" s="212"/>
      <c r="E111" s="212"/>
      <c r="F111" s="234" t="s">
        <v>1488</v>
      </c>
      <c r="G111" s="212"/>
      <c r="H111" s="212" t="s">
        <v>1522</v>
      </c>
      <c r="I111" s="212" t="s">
        <v>1484</v>
      </c>
      <c r="J111" s="212">
        <v>50</v>
      </c>
      <c r="K111" s="226"/>
    </row>
    <row r="112" ht="15" customHeight="1">
      <c r="B112" s="235"/>
      <c r="C112" s="212" t="s">
        <v>1507</v>
      </c>
      <c r="D112" s="212"/>
      <c r="E112" s="212"/>
      <c r="F112" s="234" t="s">
        <v>1488</v>
      </c>
      <c r="G112" s="212"/>
      <c r="H112" s="212" t="s">
        <v>1522</v>
      </c>
      <c r="I112" s="212" t="s">
        <v>1484</v>
      </c>
      <c r="J112" s="212">
        <v>50</v>
      </c>
      <c r="K112" s="226"/>
    </row>
    <row r="113" ht="15" customHeight="1">
      <c r="B113" s="235"/>
      <c r="C113" s="212" t="s">
        <v>55</v>
      </c>
      <c r="D113" s="212"/>
      <c r="E113" s="212"/>
      <c r="F113" s="234" t="s">
        <v>1482</v>
      </c>
      <c r="G113" s="212"/>
      <c r="H113" s="212" t="s">
        <v>1523</v>
      </c>
      <c r="I113" s="212" t="s">
        <v>1484</v>
      </c>
      <c r="J113" s="212">
        <v>20</v>
      </c>
      <c r="K113" s="226"/>
    </row>
    <row r="114" ht="15" customHeight="1">
      <c r="B114" s="235"/>
      <c r="C114" s="212" t="s">
        <v>1524</v>
      </c>
      <c r="D114" s="212"/>
      <c r="E114" s="212"/>
      <c r="F114" s="234" t="s">
        <v>1482</v>
      </c>
      <c r="G114" s="212"/>
      <c r="H114" s="212" t="s">
        <v>1525</v>
      </c>
      <c r="I114" s="212" t="s">
        <v>1484</v>
      </c>
      <c r="J114" s="212">
        <v>120</v>
      </c>
      <c r="K114" s="226"/>
    </row>
    <row r="115" ht="15" customHeight="1">
      <c r="B115" s="235"/>
      <c r="C115" s="212" t="s">
        <v>40</v>
      </c>
      <c r="D115" s="212"/>
      <c r="E115" s="212"/>
      <c r="F115" s="234" t="s">
        <v>1482</v>
      </c>
      <c r="G115" s="212"/>
      <c r="H115" s="212" t="s">
        <v>1526</v>
      </c>
      <c r="I115" s="212" t="s">
        <v>1517</v>
      </c>
      <c r="J115" s="212"/>
      <c r="K115" s="226"/>
    </row>
    <row r="116" ht="15" customHeight="1">
      <c r="B116" s="235"/>
      <c r="C116" s="212" t="s">
        <v>50</v>
      </c>
      <c r="D116" s="212"/>
      <c r="E116" s="212"/>
      <c r="F116" s="234" t="s">
        <v>1482</v>
      </c>
      <c r="G116" s="212"/>
      <c r="H116" s="212" t="s">
        <v>1527</v>
      </c>
      <c r="I116" s="212" t="s">
        <v>1517</v>
      </c>
      <c r="J116" s="212"/>
      <c r="K116" s="226"/>
    </row>
    <row r="117" ht="15" customHeight="1">
      <c r="B117" s="235"/>
      <c r="C117" s="212" t="s">
        <v>59</v>
      </c>
      <c r="D117" s="212"/>
      <c r="E117" s="212"/>
      <c r="F117" s="234" t="s">
        <v>1482</v>
      </c>
      <c r="G117" s="212"/>
      <c r="H117" s="212" t="s">
        <v>1528</v>
      </c>
      <c r="I117" s="212" t="s">
        <v>1529</v>
      </c>
      <c r="J117" s="212"/>
      <c r="K117" s="226"/>
    </row>
    <row r="118" ht="15" customHeight="1">
      <c r="B118" s="238"/>
      <c r="C118" s="244"/>
      <c r="D118" s="244"/>
      <c r="E118" s="244"/>
      <c r="F118" s="244"/>
      <c r="G118" s="244"/>
      <c r="H118" s="244"/>
      <c r="I118" s="244"/>
      <c r="J118" s="244"/>
      <c r="K118" s="240"/>
    </row>
    <row r="119" ht="18.75" customHeight="1">
      <c r="B119" s="245"/>
      <c r="C119" s="209"/>
      <c r="D119" s="209"/>
      <c r="E119" s="209"/>
      <c r="F119" s="246"/>
      <c r="G119" s="209"/>
      <c r="H119" s="209"/>
      <c r="I119" s="209"/>
      <c r="J119" s="209"/>
      <c r="K119" s="245"/>
    </row>
    <row r="120" ht="18.75" customHeight="1"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ht="7.5" customHeight="1">
      <c r="B121" s="247"/>
      <c r="C121" s="248"/>
      <c r="D121" s="248"/>
      <c r="E121" s="248"/>
      <c r="F121" s="248"/>
      <c r="G121" s="248"/>
      <c r="H121" s="248"/>
      <c r="I121" s="248"/>
      <c r="J121" s="248"/>
      <c r="K121" s="249"/>
    </row>
    <row r="122" ht="45" customHeight="1">
      <c r="B122" s="250"/>
      <c r="C122" s="203" t="s">
        <v>1530</v>
      </c>
      <c r="D122" s="203"/>
      <c r="E122" s="203"/>
      <c r="F122" s="203"/>
      <c r="G122" s="203"/>
      <c r="H122" s="203"/>
      <c r="I122" s="203"/>
      <c r="J122" s="203"/>
      <c r="K122" s="251"/>
    </row>
    <row r="123" ht="17.25" customHeight="1">
      <c r="B123" s="252"/>
      <c r="C123" s="227" t="s">
        <v>1476</v>
      </c>
      <c r="D123" s="227"/>
      <c r="E123" s="227"/>
      <c r="F123" s="227" t="s">
        <v>1477</v>
      </c>
      <c r="G123" s="228"/>
      <c r="H123" s="227" t="s">
        <v>56</v>
      </c>
      <c r="I123" s="227" t="s">
        <v>59</v>
      </c>
      <c r="J123" s="227" t="s">
        <v>1478</v>
      </c>
      <c r="K123" s="253"/>
    </row>
    <row r="124" ht="17.25" customHeight="1">
      <c r="B124" s="252"/>
      <c r="C124" s="229" t="s">
        <v>1479</v>
      </c>
      <c r="D124" s="229"/>
      <c r="E124" s="229"/>
      <c r="F124" s="230" t="s">
        <v>1480</v>
      </c>
      <c r="G124" s="231"/>
      <c r="H124" s="229"/>
      <c r="I124" s="229"/>
      <c r="J124" s="229" t="s">
        <v>1481</v>
      </c>
      <c r="K124" s="253"/>
    </row>
    <row r="125" ht="5.25" customHeight="1">
      <c r="B125" s="254"/>
      <c r="C125" s="232"/>
      <c r="D125" s="232"/>
      <c r="E125" s="232"/>
      <c r="F125" s="232"/>
      <c r="G125" s="212"/>
      <c r="H125" s="232"/>
      <c r="I125" s="232"/>
      <c r="J125" s="232"/>
      <c r="K125" s="255"/>
    </row>
    <row r="126" ht="15" customHeight="1">
      <c r="B126" s="254"/>
      <c r="C126" s="212" t="s">
        <v>1485</v>
      </c>
      <c r="D126" s="232"/>
      <c r="E126" s="232"/>
      <c r="F126" s="234" t="s">
        <v>1482</v>
      </c>
      <c r="G126" s="212"/>
      <c r="H126" s="212" t="s">
        <v>1522</v>
      </c>
      <c r="I126" s="212" t="s">
        <v>1484</v>
      </c>
      <c r="J126" s="212">
        <v>120</v>
      </c>
      <c r="K126" s="256"/>
    </row>
    <row r="127" ht="15" customHeight="1">
      <c r="B127" s="254"/>
      <c r="C127" s="212" t="s">
        <v>1531</v>
      </c>
      <c r="D127" s="212"/>
      <c r="E127" s="212"/>
      <c r="F127" s="234" t="s">
        <v>1482</v>
      </c>
      <c r="G127" s="212"/>
      <c r="H127" s="212" t="s">
        <v>1532</v>
      </c>
      <c r="I127" s="212" t="s">
        <v>1484</v>
      </c>
      <c r="J127" s="212" t="s">
        <v>1533</v>
      </c>
      <c r="K127" s="256"/>
    </row>
    <row r="128" ht="15" customHeight="1">
      <c r="B128" s="254"/>
      <c r="C128" s="212" t="s">
        <v>1430</v>
      </c>
      <c r="D128" s="212"/>
      <c r="E128" s="212"/>
      <c r="F128" s="234" t="s">
        <v>1482</v>
      </c>
      <c r="G128" s="212"/>
      <c r="H128" s="212" t="s">
        <v>1534</v>
      </c>
      <c r="I128" s="212" t="s">
        <v>1484</v>
      </c>
      <c r="J128" s="212" t="s">
        <v>1533</v>
      </c>
      <c r="K128" s="256"/>
    </row>
    <row r="129" ht="15" customHeight="1">
      <c r="B129" s="254"/>
      <c r="C129" s="212" t="s">
        <v>1493</v>
      </c>
      <c r="D129" s="212"/>
      <c r="E129" s="212"/>
      <c r="F129" s="234" t="s">
        <v>1488</v>
      </c>
      <c r="G129" s="212"/>
      <c r="H129" s="212" t="s">
        <v>1494</v>
      </c>
      <c r="I129" s="212" t="s">
        <v>1484</v>
      </c>
      <c r="J129" s="212">
        <v>15</v>
      </c>
      <c r="K129" s="256"/>
    </row>
    <row r="130" ht="15" customHeight="1">
      <c r="B130" s="254"/>
      <c r="C130" s="236" t="s">
        <v>1495</v>
      </c>
      <c r="D130" s="236"/>
      <c r="E130" s="236"/>
      <c r="F130" s="237" t="s">
        <v>1488</v>
      </c>
      <c r="G130" s="236"/>
      <c r="H130" s="236" t="s">
        <v>1496</v>
      </c>
      <c r="I130" s="236" t="s">
        <v>1484</v>
      </c>
      <c r="J130" s="236">
        <v>15</v>
      </c>
      <c r="K130" s="256"/>
    </row>
    <row r="131" ht="15" customHeight="1">
      <c r="B131" s="254"/>
      <c r="C131" s="236" t="s">
        <v>1497</v>
      </c>
      <c r="D131" s="236"/>
      <c r="E131" s="236"/>
      <c r="F131" s="237" t="s">
        <v>1488</v>
      </c>
      <c r="G131" s="236"/>
      <c r="H131" s="236" t="s">
        <v>1498</v>
      </c>
      <c r="I131" s="236" t="s">
        <v>1484</v>
      </c>
      <c r="J131" s="236">
        <v>20</v>
      </c>
      <c r="K131" s="256"/>
    </row>
    <row r="132" ht="15" customHeight="1">
      <c r="B132" s="254"/>
      <c r="C132" s="236" t="s">
        <v>1499</v>
      </c>
      <c r="D132" s="236"/>
      <c r="E132" s="236"/>
      <c r="F132" s="237" t="s">
        <v>1488</v>
      </c>
      <c r="G132" s="236"/>
      <c r="H132" s="236" t="s">
        <v>1500</v>
      </c>
      <c r="I132" s="236" t="s">
        <v>1484</v>
      </c>
      <c r="J132" s="236">
        <v>20</v>
      </c>
      <c r="K132" s="256"/>
    </row>
    <row r="133" ht="15" customHeight="1">
      <c r="B133" s="254"/>
      <c r="C133" s="212" t="s">
        <v>1487</v>
      </c>
      <c r="D133" s="212"/>
      <c r="E133" s="212"/>
      <c r="F133" s="234" t="s">
        <v>1488</v>
      </c>
      <c r="G133" s="212"/>
      <c r="H133" s="212" t="s">
        <v>1522</v>
      </c>
      <c r="I133" s="212" t="s">
        <v>1484</v>
      </c>
      <c r="J133" s="212">
        <v>50</v>
      </c>
      <c r="K133" s="256"/>
    </row>
    <row r="134" ht="15" customHeight="1">
      <c r="B134" s="254"/>
      <c r="C134" s="212" t="s">
        <v>1501</v>
      </c>
      <c r="D134" s="212"/>
      <c r="E134" s="212"/>
      <c r="F134" s="234" t="s">
        <v>1488</v>
      </c>
      <c r="G134" s="212"/>
      <c r="H134" s="212" t="s">
        <v>1522</v>
      </c>
      <c r="I134" s="212" t="s">
        <v>1484</v>
      </c>
      <c r="J134" s="212">
        <v>50</v>
      </c>
      <c r="K134" s="256"/>
    </row>
    <row r="135" ht="15" customHeight="1">
      <c r="B135" s="254"/>
      <c r="C135" s="212" t="s">
        <v>1507</v>
      </c>
      <c r="D135" s="212"/>
      <c r="E135" s="212"/>
      <c r="F135" s="234" t="s">
        <v>1488</v>
      </c>
      <c r="G135" s="212"/>
      <c r="H135" s="212" t="s">
        <v>1522</v>
      </c>
      <c r="I135" s="212" t="s">
        <v>1484</v>
      </c>
      <c r="J135" s="212">
        <v>50</v>
      </c>
      <c r="K135" s="256"/>
    </row>
    <row r="136" ht="15" customHeight="1">
      <c r="B136" s="254"/>
      <c r="C136" s="212" t="s">
        <v>1509</v>
      </c>
      <c r="D136" s="212"/>
      <c r="E136" s="212"/>
      <c r="F136" s="234" t="s">
        <v>1488</v>
      </c>
      <c r="G136" s="212"/>
      <c r="H136" s="212" t="s">
        <v>1522</v>
      </c>
      <c r="I136" s="212" t="s">
        <v>1484</v>
      </c>
      <c r="J136" s="212">
        <v>50</v>
      </c>
      <c r="K136" s="256"/>
    </row>
    <row r="137" ht="15" customHeight="1">
      <c r="B137" s="254"/>
      <c r="C137" s="212" t="s">
        <v>1510</v>
      </c>
      <c r="D137" s="212"/>
      <c r="E137" s="212"/>
      <c r="F137" s="234" t="s">
        <v>1488</v>
      </c>
      <c r="G137" s="212"/>
      <c r="H137" s="212" t="s">
        <v>1535</v>
      </c>
      <c r="I137" s="212" t="s">
        <v>1484</v>
      </c>
      <c r="J137" s="212">
        <v>255</v>
      </c>
      <c r="K137" s="256"/>
    </row>
    <row r="138" ht="15" customHeight="1">
      <c r="B138" s="254"/>
      <c r="C138" s="212" t="s">
        <v>1512</v>
      </c>
      <c r="D138" s="212"/>
      <c r="E138" s="212"/>
      <c r="F138" s="234" t="s">
        <v>1482</v>
      </c>
      <c r="G138" s="212"/>
      <c r="H138" s="212" t="s">
        <v>1536</v>
      </c>
      <c r="I138" s="212" t="s">
        <v>1514</v>
      </c>
      <c r="J138" s="212"/>
      <c r="K138" s="256"/>
    </row>
    <row r="139" ht="15" customHeight="1">
      <c r="B139" s="254"/>
      <c r="C139" s="212" t="s">
        <v>1515</v>
      </c>
      <c r="D139" s="212"/>
      <c r="E139" s="212"/>
      <c r="F139" s="234" t="s">
        <v>1482</v>
      </c>
      <c r="G139" s="212"/>
      <c r="H139" s="212" t="s">
        <v>1537</v>
      </c>
      <c r="I139" s="212" t="s">
        <v>1517</v>
      </c>
      <c r="J139" s="212"/>
      <c r="K139" s="256"/>
    </row>
    <row r="140" ht="15" customHeight="1">
      <c r="B140" s="254"/>
      <c r="C140" s="212" t="s">
        <v>1518</v>
      </c>
      <c r="D140" s="212"/>
      <c r="E140" s="212"/>
      <c r="F140" s="234" t="s">
        <v>1482</v>
      </c>
      <c r="G140" s="212"/>
      <c r="H140" s="212" t="s">
        <v>1518</v>
      </c>
      <c r="I140" s="212" t="s">
        <v>1517</v>
      </c>
      <c r="J140" s="212"/>
      <c r="K140" s="256"/>
    </row>
    <row r="141" ht="15" customHeight="1">
      <c r="B141" s="254"/>
      <c r="C141" s="212" t="s">
        <v>40</v>
      </c>
      <c r="D141" s="212"/>
      <c r="E141" s="212"/>
      <c r="F141" s="234" t="s">
        <v>1482</v>
      </c>
      <c r="G141" s="212"/>
      <c r="H141" s="212" t="s">
        <v>1538</v>
      </c>
      <c r="I141" s="212" t="s">
        <v>1517</v>
      </c>
      <c r="J141" s="212"/>
      <c r="K141" s="256"/>
    </row>
    <row r="142" ht="15" customHeight="1">
      <c r="B142" s="254"/>
      <c r="C142" s="212" t="s">
        <v>1539</v>
      </c>
      <c r="D142" s="212"/>
      <c r="E142" s="212"/>
      <c r="F142" s="234" t="s">
        <v>1482</v>
      </c>
      <c r="G142" s="212"/>
      <c r="H142" s="212" t="s">
        <v>1540</v>
      </c>
      <c r="I142" s="212" t="s">
        <v>1517</v>
      </c>
      <c r="J142" s="212"/>
      <c r="K142" s="256"/>
    </row>
    <row r="143" ht="15" customHeight="1">
      <c r="B143" s="257"/>
      <c r="C143" s="258"/>
      <c r="D143" s="258"/>
      <c r="E143" s="258"/>
      <c r="F143" s="258"/>
      <c r="G143" s="258"/>
      <c r="H143" s="258"/>
      <c r="I143" s="258"/>
      <c r="J143" s="258"/>
      <c r="K143" s="259"/>
    </row>
    <row r="144" ht="18.75" customHeight="1">
      <c r="B144" s="209"/>
      <c r="C144" s="209"/>
      <c r="D144" s="209"/>
      <c r="E144" s="209"/>
      <c r="F144" s="246"/>
      <c r="G144" s="209"/>
      <c r="H144" s="209"/>
      <c r="I144" s="209"/>
      <c r="J144" s="209"/>
      <c r="K144" s="209"/>
    </row>
    <row r="145" ht="18.75" customHeight="1"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</row>
    <row r="146" ht="7.5" customHeight="1">
      <c r="B146" s="221"/>
      <c r="C146" s="222"/>
      <c r="D146" s="222"/>
      <c r="E146" s="222"/>
      <c r="F146" s="222"/>
      <c r="G146" s="222"/>
      <c r="H146" s="222"/>
      <c r="I146" s="222"/>
      <c r="J146" s="222"/>
      <c r="K146" s="223"/>
    </row>
    <row r="147" ht="45" customHeight="1">
      <c r="B147" s="224"/>
      <c r="C147" s="225" t="s">
        <v>1541</v>
      </c>
      <c r="D147" s="225"/>
      <c r="E147" s="225"/>
      <c r="F147" s="225"/>
      <c r="G147" s="225"/>
      <c r="H147" s="225"/>
      <c r="I147" s="225"/>
      <c r="J147" s="225"/>
      <c r="K147" s="226"/>
    </row>
    <row r="148" ht="17.25" customHeight="1">
      <c r="B148" s="224"/>
      <c r="C148" s="227" t="s">
        <v>1476</v>
      </c>
      <c r="D148" s="227"/>
      <c r="E148" s="227"/>
      <c r="F148" s="227" t="s">
        <v>1477</v>
      </c>
      <c r="G148" s="228"/>
      <c r="H148" s="227" t="s">
        <v>56</v>
      </c>
      <c r="I148" s="227" t="s">
        <v>59</v>
      </c>
      <c r="J148" s="227" t="s">
        <v>1478</v>
      </c>
      <c r="K148" s="226"/>
    </row>
    <row r="149" ht="17.25" customHeight="1">
      <c r="B149" s="224"/>
      <c r="C149" s="229" t="s">
        <v>1479</v>
      </c>
      <c r="D149" s="229"/>
      <c r="E149" s="229"/>
      <c r="F149" s="230" t="s">
        <v>1480</v>
      </c>
      <c r="G149" s="231"/>
      <c r="H149" s="229"/>
      <c r="I149" s="229"/>
      <c r="J149" s="229" t="s">
        <v>1481</v>
      </c>
      <c r="K149" s="226"/>
    </row>
    <row r="150" ht="5.25" customHeight="1">
      <c r="B150" s="235"/>
      <c r="C150" s="232"/>
      <c r="D150" s="232"/>
      <c r="E150" s="232"/>
      <c r="F150" s="232"/>
      <c r="G150" s="233"/>
      <c r="H150" s="232"/>
      <c r="I150" s="232"/>
      <c r="J150" s="232"/>
      <c r="K150" s="256"/>
    </row>
    <row r="151" ht="15" customHeight="1">
      <c r="B151" s="235"/>
      <c r="C151" s="260" t="s">
        <v>1485</v>
      </c>
      <c r="D151" s="212"/>
      <c r="E151" s="212"/>
      <c r="F151" s="261" t="s">
        <v>1482</v>
      </c>
      <c r="G151" s="212"/>
      <c r="H151" s="260" t="s">
        <v>1522</v>
      </c>
      <c r="I151" s="260" t="s">
        <v>1484</v>
      </c>
      <c r="J151" s="260">
        <v>120</v>
      </c>
      <c r="K151" s="256"/>
    </row>
    <row r="152" ht="15" customHeight="1">
      <c r="B152" s="235"/>
      <c r="C152" s="260" t="s">
        <v>1531</v>
      </c>
      <c r="D152" s="212"/>
      <c r="E152" s="212"/>
      <c r="F152" s="261" t="s">
        <v>1482</v>
      </c>
      <c r="G152" s="212"/>
      <c r="H152" s="260" t="s">
        <v>1542</v>
      </c>
      <c r="I152" s="260" t="s">
        <v>1484</v>
      </c>
      <c r="J152" s="260" t="s">
        <v>1533</v>
      </c>
      <c r="K152" s="256"/>
    </row>
    <row r="153" ht="15" customHeight="1">
      <c r="B153" s="235"/>
      <c r="C153" s="260" t="s">
        <v>1430</v>
      </c>
      <c r="D153" s="212"/>
      <c r="E153" s="212"/>
      <c r="F153" s="261" t="s">
        <v>1482</v>
      </c>
      <c r="G153" s="212"/>
      <c r="H153" s="260" t="s">
        <v>1543</v>
      </c>
      <c r="I153" s="260" t="s">
        <v>1484</v>
      </c>
      <c r="J153" s="260" t="s">
        <v>1533</v>
      </c>
      <c r="K153" s="256"/>
    </row>
    <row r="154" ht="15" customHeight="1">
      <c r="B154" s="235"/>
      <c r="C154" s="260" t="s">
        <v>1487</v>
      </c>
      <c r="D154" s="212"/>
      <c r="E154" s="212"/>
      <c r="F154" s="261" t="s">
        <v>1488</v>
      </c>
      <c r="G154" s="212"/>
      <c r="H154" s="260" t="s">
        <v>1522</v>
      </c>
      <c r="I154" s="260" t="s">
        <v>1484</v>
      </c>
      <c r="J154" s="260">
        <v>50</v>
      </c>
      <c r="K154" s="256"/>
    </row>
    <row r="155" ht="15" customHeight="1">
      <c r="B155" s="235"/>
      <c r="C155" s="260" t="s">
        <v>1490</v>
      </c>
      <c r="D155" s="212"/>
      <c r="E155" s="212"/>
      <c r="F155" s="261" t="s">
        <v>1482</v>
      </c>
      <c r="G155" s="212"/>
      <c r="H155" s="260" t="s">
        <v>1522</v>
      </c>
      <c r="I155" s="260" t="s">
        <v>1492</v>
      </c>
      <c r="J155" s="260"/>
      <c r="K155" s="256"/>
    </row>
    <row r="156" ht="15" customHeight="1">
      <c r="B156" s="235"/>
      <c r="C156" s="260" t="s">
        <v>1501</v>
      </c>
      <c r="D156" s="212"/>
      <c r="E156" s="212"/>
      <c r="F156" s="261" t="s">
        <v>1488</v>
      </c>
      <c r="G156" s="212"/>
      <c r="H156" s="260" t="s">
        <v>1522</v>
      </c>
      <c r="I156" s="260" t="s">
        <v>1484</v>
      </c>
      <c r="J156" s="260">
        <v>50</v>
      </c>
      <c r="K156" s="256"/>
    </row>
    <row r="157" ht="15" customHeight="1">
      <c r="B157" s="235"/>
      <c r="C157" s="260" t="s">
        <v>1509</v>
      </c>
      <c r="D157" s="212"/>
      <c r="E157" s="212"/>
      <c r="F157" s="261" t="s">
        <v>1488</v>
      </c>
      <c r="G157" s="212"/>
      <c r="H157" s="260" t="s">
        <v>1522</v>
      </c>
      <c r="I157" s="260" t="s">
        <v>1484</v>
      </c>
      <c r="J157" s="260">
        <v>50</v>
      </c>
      <c r="K157" s="256"/>
    </row>
    <row r="158" ht="15" customHeight="1">
      <c r="B158" s="235"/>
      <c r="C158" s="260" t="s">
        <v>1507</v>
      </c>
      <c r="D158" s="212"/>
      <c r="E158" s="212"/>
      <c r="F158" s="261" t="s">
        <v>1488</v>
      </c>
      <c r="G158" s="212"/>
      <c r="H158" s="260" t="s">
        <v>1522</v>
      </c>
      <c r="I158" s="260" t="s">
        <v>1484</v>
      </c>
      <c r="J158" s="260">
        <v>50</v>
      </c>
      <c r="K158" s="256"/>
    </row>
    <row r="159" ht="15" customHeight="1">
      <c r="B159" s="235"/>
      <c r="C159" s="260" t="s">
        <v>104</v>
      </c>
      <c r="D159" s="212"/>
      <c r="E159" s="212"/>
      <c r="F159" s="261" t="s">
        <v>1482</v>
      </c>
      <c r="G159" s="212"/>
      <c r="H159" s="260" t="s">
        <v>1544</v>
      </c>
      <c r="I159" s="260" t="s">
        <v>1484</v>
      </c>
      <c r="J159" s="260" t="s">
        <v>1545</v>
      </c>
      <c r="K159" s="256"/>
    </row>
    <row r="160" ht="15" customHeight="1">
      <c r="B160" s="235"/>
      <c r="C160" s="260" t="s">
        <v>1546</v>
      </c>
      <c r="D160" s="212"/>
      <c r="E160" s="212"/>
      <c r="F160" s="261" t="s">
        <v>1482</v>
      </c>
      <c r="G160" s="212"/>
      <c r="H160" s="260" t="s">
        <v>1547</v>
      </c>
      <c r="I160" s="260" t="s">
        <v>1517</v>
      </c>
      <c r="J160" s="260"/>
      <c r="K160" s="256"/>
    </row>
    <row r="161" ht="15" customHeight="1">
      <c r="B161" s="262"/>
      <c r="C161" s="244"/>
      <c r="D161" s="244"/>
      <c r="E161" s="244"/>
      <c r="F161" s="244"/>
      <c r="G161" s="244"/>
      <c r="H161" s="244"/>
      <c r="I161" s="244"/>
      <c r="J161" s="244"/>
      <c r="K161" s="263"/>
    </row>
    <row r="162" ht="18.75" customHeight="1">
      <c r="B162" s="209"/>
      <c r="C162" s="212"/>
      <c r="D162" s="212"/>
      <c r="E162" s="212"/>
      <c r="F162" s="234"/>
      <c r="G162" s="212"/>
      <c r="H162" s="212"/>
      <c r="I162" s="212"/>
      <c r="J162" s="212"/>
      <c r="K162" s="209"/>
    </row>
    <row r="163" ht="18.75" customHeight="1"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</row>
    <row r="164" ht="7.5" customHeight="1">
      <c r="B164" s="199"/>
      <c r="C164" s="200"/>
      <c r="D164" s="200"/>
      <c r="E164" s="200"/>
      <c r="F164" s="200"/>
      <c r="G164" s="200"/>
      <c r="H164" s="200"/>
      <c r="I164" s="200"/>
      <c r="J164" s="200"/>
      <c r="K164" s="201"/>
    </row>
    <row r="165" ht="45" customHeight="1">
      <c r="B165" s="202"/>
      <c r="C165" s="203" t="s">
        <v>1548</v>
      </c>
      <c r="D165" s="203"/>
      <c r="E165" s="203"/>
      <c r="F165" s="203"/>
      <c r="G165" s="203"/>
      <c r="H165" s="203"/>
      <c r="I165" s="203"/>
      <c r="J165" s="203"/>
      <c r="K165" s="204"/>
    </row>
    <row r="166" ht="17.25" customHeight="1">
      <c r="B166" s="202"/>
      <c r="C166" s="227" t="s">
        <v>1476</v>
      </c>
      <c r="D166" s="227"/>
      <c r="E166" s="227"/>
      <c r="F166" s="227" t="s">
        <v>1477</v>
      </c>
      <c r="G166" s="264"/>
      <c r="H166" s="265" t="s">
        <v>56</v>
      </c>
      <c r="I166" s="265" t="s">
        <v>59</v>
      </c>
      <c r="J166" s="227" t="s">
        <v>1478</v>
      </c>
      <c r="K166" s="204"/>
    </row>
    <row r="167" ht="17.25" customHeight="1">
      <c r="B167" s="205"/>
      <c r="C167" s="229" t="s">
        <v>1479</v>
      </c>
      <c r="D167" s="229"/>
      <c r="E167" s="229"/>
      <c r="F167" s="230" t="s">
        <v>1480</v>
      </c>
      <c r="G167" s="266"/>
      <c r="H167" s="267"/>
      <c r="I167" s="267"/>
      <c r="J167" s="229" t="s">
        <v>1481</v>
      </c>
      <c r="K167" s="207"/>
    </row>
    <row r="168" ht="5.25" customHeight="1">
      <c r="B168" s="235"/>
      <c r="C168" s="232"/>
      <c r="D168" s="232"/>
      <c r="E168" s="232"/>
      <c r="F168" s="232"/>
      <c r="G168" s="233"/>
      <c r="H168" s="232"/>
      <c r="I168" s="232"/>
      <c r="J168" s="232"/>
      <c r="K168" s="256"/>
    </row>
    <row r="169" ht="15" customHeight="1">
      <c r="B169" s="235"/>
      <c r="C169" s="212" t="s">
        <v>1485</v>
      </c>
      <c r="D169" s="212"/>
      <c r="E169" s="212"/>
      <c r="F169" s="234" t="s">
        <v>1482</v>
      </c>
      <c r="G169" s="212"/>
      <c r="H169" s="212" t="s">
        <v>1522</v>
      </c>
      <c r="I169" s="212" t="s">
        <v>1484</v>
      </c>
      <c r="J169" s="212">
        <v>120</v>
      </c>
      <c r="K169" s="256"/>
    </row>
    <row r="170" ht="15" customHeight="1">
      <c r="B170" s="235"/>
      <c r="C170" s="212" t="s">
        <v>1531</v>
      </c>
      <c r="D170" s="212"/>
      <c r="E170" s="212"/>
      <c r="F170" s="234" t="s">
        <v>1482</v>
      </c>
      <c r="G170" s="212"/>
      <c r="H170" s="212" t="s">
        <v>1532</v>
      </c>
      <c r="I170" s="212" t="s">
        <v>1484</v>
      </c>
      <c r="J170" s="212" t="s">
        <v>1533</v>
      </c>
      <c r="K170" s="256"/>
    </row>
    <row r="171" ht="15" customHeight="1">
      <c r="B171" s="235"/>
      <c r="C171" s="212" t="s">
        <v>1430</v>
      </c>
      <c r="D171" s="212"/>
      <c r="E171" s="212"/>
      <c r="F171" s="234" t="s">
        <v>1482</v>
      </c>
      <c r="G171" s="212"/>
      <c r="H171" s="212" t="s">
        <v>1549</v>
      </c>
      <c r="I171" s="212" t="s">
        <v>1484</v>
      </c>
      <c r="J171" s="212" t="s">
        <v>1533</v>
      </c>
      <c r="K171" s="256"/>
    </row>
    <row r="172" ht="15" customHeight="1">
      <c r="B172" s="235"/>
      <c r="C172" s="212" t="s">
        <v>1487</v>
      </c>
      <c r="D172" s="212"/>
      <c r="E172" s="212"/>
      <c r="F172" s="234" t="s">
        <v>1488</v>
      </c>
      <c r="G172" s="212"/>
      <c r="H172" s="212" t="s">
        <v>1549</v>
      </c>
      <c r="I172" s="212" t="s">
        <v>1484</v>
      </c>
      <c r="J172" s="212">
        <v>50</v>
      </c>
      <c r="K172" s="256"/>
    </row>
    <row r="173" ht="15" customHeight="1">
      <c r="B173" s="235"/>
      <c r="C173" s="212" t="s">
        <v>1490</v>
      </c>
      <c r="D173" s="212"/>
      <c r="E173" s="212"/>
      <c r="F173" s="234" t="s">
        <v>1482</v>
      </c>
      <c r="G173" s="212"/>
      <c r="H173" s="212" t="s">
        <v>1549</v>
      </c>
      <c r="I173" s="212" t="s">
        <v>1492</v>
      </c>
      <c r="J173" s="212"/>
      <c r="K173" s="256"/>
    </row>
    <row r="174" ht="15" customHeight="1">
      <c r="B174" s="235"/>
      <c r="C174" s="212" t="s">
        <v>1501</v>
      </c>
      <c r="D174" s="212"/>
      <c r="E174" s="212"/>
      <c r="F174" s="234" t="s">
        <v>1488</v>
      </c>
      <c r="G174" s="212"/>
      <c r="H174" s="212" t="s">
        <v>1549</v>
      </c>
      <c r="I174" s="212" t="s">
        <v>1484</v>
      </c>
      <c r="J174" s="212">
        <v>50</v>
      </c>
      <c r="K174" s="256"/>
    </row>
    <row r="175" ht="15" customHeight="1">
      <c r="B175" s="235"/>
      <c r="C175" s="212" t="s">
        <v>1509</v>
      </c>
      <c r="D175" s="212"/>
      <c r="E175" s="212"/>
      <c r="F175" s="234" t="s">
        <v>1488</v>
      </c>
      <c r="G175" s="212"/>
      <c r="H175" s="212" t="s">
        <v>1549</v>
      </c>
      <c r="I175" s="212" t="s">
        <v>1484</v>
      </c>
      <c r="J175" s="212">
        <v>50</v>
      </c>
      <c r="K175" s="256"/>
    </row>
    <row r="176" ht="15" customHeight="1">
      <c r="B176" s="235"/>
      <c r="C176" s="212" t="s">
        <v>1507</v>
      </c>
      <c r="D176" s="212"/>
      <c r="E176" s="212"/>
      <c r="F176" s="234" t="s">
        <v>1488</v>
      </c>
      <c r="G176" s="212"/>
      <c r="H176" s="212" t="s">
        <v>1549</v>
      </c>
      <c r="I176" s="212" t="s">
        <v>1484</v>
      </c>
      <c r="J176" s="212">
        <v>50</v>
      </c>
      <c r="K176" s="256"/>
    </row>
    <row r="177" ht="15" customHeight="1">
      <c r="B177" s="235"/>
      <c r="C177" s="212" t="s">
        <v>117</v>
      </c>
      <c r="D177" s="212"/>
      <c r="E177" s="212"/>
      <c r="F177" s="234" t="s">
        <v>1482</v>
      </c>
      <c r="G177" s="212"/>
      <c r="H177" s="212" t="s">
        <v>1550</v>
      </c>
      <c r="I177" s="212" t="s">
        <v>1551</v>
      </c>
      <c r="J177" s="212"/>
      <c r="K177" s="256"/>
    </row>
    <row r="178" ht="15" customHeight="1">
      <c r="B178" s="235"/>
      <c r="C178" s="212" t="s">
        <v>59</v>
      </c>
      <c r="D178" s="212"/>
      <c r="E178" s="212"/>
      <c r="F178" s="234" t="s">
        <v>1482</v>
      </c>
      <c r="G178" s="212"/>
      <c r="H178" s="212" t="s">
        <v>1552</v>
      </c>
      <c r="I178" s="212" t="s">
        <v>1553</v>
      </c>
      <c r="J178" s="212">
        <v>1</v>
      </c>
      <c r="K178" s="256"/>
    </row>
    <row r="179" ht="15" customHeight="1">
      <c r="B179" s="235"/>
      <c r="C179" s="212" t="s">
        <v>55</v>
      </c>
      <c r="D179" s="212"/>
      <c r="E179" s="212"/>
      <c r="F179" s="234" t="s">
        <v>1482</v>
      </c>
      <c r="G179" s="212"/>
      <c r="H179" s="212" t="s">
        <v>1554</v>
      </c>
      <c r="I179" s="212" t="s">
        <v>1484</v>
      </c>
      <c r="J179" s="212">
        <v>20</v>
      </c>
      <c r="K179" s="256"/>
    </row>
    <row r="180" ht="15" customHeight="1">
      <c r="B180" s="235"/>
      <c r="C180" s="212" t="s">
        <v>56</v>
      </c>
      <c r="D180" s="212"/>
      <c r="E180" s="212"/>
      <c r="F180" s="234" t="s">
        <v>1482</v>
      </c>
      <c r="G180" s="212"/>
      <c r="H180" s="212" t="s">
        <v>1555</v>
      </c>
      <c r="I180" s="212" t="s">
        <v>1484</v>
      </c>
      <c r="J180" s="212">
        <v>255</v>
      </c>
      <c r="K180" s="256"/>
    </row>
    <row r="181" ht="15" customHeight="1">
      <c r="B181" s="235"/>
      <c r="C181" s="212" t="s">
        <v>118</v>
      </c>
      <c r="D181" s="212"/>
      <c r="E181" s="212"/>
      <c r="F181" s="234" t="s">
        <v>1482</v>
      </c>
      <c r="G181" s="212"/>
      <c r="H181" s="212" t="s">
        <v>1446</v>
      </c>
      <c r="I181" s="212" t="s">
        <v>1484</v>
      </c>
      <c r="J181" s="212">
        <v>10</v>
      </c>
      <c r="K181" s="256"/>
    </row>
    <row r="182" ht="15" customHeight="1">
      <c r="B182" s="235"/>
      <c r="C182" s="212" t="s">
        <v>119</v>
      </c>
      <c r="D182" s="212"/>
      <c r="E182" s="212"/>
      <c r="F182" s="234" t="s">
        <v>1482</v>
      </c>
      <c r="G182" s="212"/>
      <c r="H182" s="212" t="s">
        <v>1556</v>
      </c>
      <c r="I182" s="212" t="s">
        <v>1517</v>
      </c>
      <c r="J182" s="212"/>
      <c r="K182" s="256"/>
    </row>
    <row r="183" ht="15" customHeight="1">
      <c r="B183" s="235"/>
      <c r="C183" s="212" t="s">
        <v>1557</v>
      </c>
      <c r="D183" s="212"/>
      <c r="E183" s="212"/>
      <c r="F183" s="234" t="s">
        <v>1482</v>
      </c>
      <c r="G183" s="212"/>
      <c r="H183" s="212" t="s">
        <v>1558</v>
      </c>
      <c r="I183" s="212" t="s">
        <v>1517</v>
      </c>
      <c r="J183" s="212"/>
      <c r="K183" s="256"/>
    </row>
    <row r="184" ht="15" customHeight="1">
      <c r="B184" s="235"/>
      <c r="C184" s="212" t="s">
        <v>1546</v>
      </c>
      <c r="D184" s="212"/>
      <c r="E184" s="212"/>
      <c r="F184" s="234" t="s">
        <v>1482</v>
      </c>
      <c r="G184" s="212"/>
      <c r="H184" s="212" t="s">
        <v>1559</v>
      </c>
      <c r="I184" s="212" t="s">
        <v>1517</v>
      </c>
      <c r="J184" s="212"/>
      <c r="K184" s="256"/>
    </row>
    <row r="185" ht="15" customHeight="1">
      <c r="B185" s="235"/>
      <c r="C185" s="212" t="s">
        <v>121</v>
      </c>
      <c r="D185" s="212"/>
      <c r="E185" s="212"/>
      <c r="F185" s="234" t="s">
        <v>1488</v>
      </c>
      <c r="G185" s="212"/>
      <c r="H185" s="212" t="s">
        <v>1560</v>
      </c>
      <c r="I185" s="212" t="s">
        <v>1484</v>
      </c>
      <c r="J185" s="212">
        <v>50</v>
      </c>
      <c r="K185" s="256"/>
    </row>
    <row r="186" ht="15" customHeight="1">
      <c r="B186" s="235"/>
      <c r="C186" s="212" t="s">
        <v>1561</v>
      </c>
      <c r="D186" s="212"/>
      <c r="E186" s="212"/>
      <c r="F186" s="234" t="s">
        <v>1488</v>
      </c>
      <c r="G186" s="212"/>
      <c r="H186" s="212" t="s">
        <v>1562</v>
      </c>
      <c r="I186" s="212" t="s">
        <v>1563</v>
      </c>
      <c r="J186" s="212"/>
      <c r="K186" s="256"/>
    </row>
    <row r="187" ht="15" customHeight="1">
      <c r="B187" s="235"/>
      <c r="C187" s="212" t="s">
        <v>1564</v>
      </c>
      <c r="D187" s="212"/>
      <c r="E187" s="212"/>
      <c r="F187" s="234" t="s">
        <v>1488</v>
      </c>
      <c r="G187" s="212"/>
      <c r="H187" s="212" t="s">
        <v>1565</v>
      </c>
      <c r="I187" s="212" t="s">
        <v>1563</v>
      </c>
      <c r="J187" s="212"/>
      <c r="K187" s="256"/>
    </row>
    <row r="188" ht="15" customHeight="1">
      <c r="B188" s="235"/>
      <c r="C188" s="212" t="s">
        <v>1566</v>
      </c>
      <c r="D188" s="212"/>
      <c r="E188" s="212"/>
      <c r="F188" s="234" t="s">
        <v>1488</v>
      </c>
      <c r="G188" s="212"/>
      <c r="H188" s="212" t="s">
        <v>1567</v>
      </c>
      <c r="I188" s="212" t="s">
        <v>1563</v>
      </c>
      <c r="J188" s="212"/>
      <c r="K188" s="256"/>
    </row>
    <row r="189" ht="15" customHeight="1">
      <c r="B189" s="235"/>
      <c r="C189" s="268" t="s">
        <v>1568</v>
      </c>
      <c r="D189" s="212"/>
      <c r="E189" s="212"/>
      <c r="F189" s="234" t="s">
        <v>1488</v>
      </c>
      <c r="G189" s="212"/>
      <c r="H189" s="212" t="s">
        <v>1569</v>
      </c>
      <c r="I189" s="212" t="s">
        <v>1570</v>
      </c>
      <c r="J189" s="269" t="s">
        <v>1571</v>
      </c>
      <c r="K189" s="256"/>
    </row>
    <row r="190" ht="15" customHeight="1">
      <c r="B190" s="235"/>
      <c r="C190" s="219" t="s">
        <v>44</v>
      </c>
      <c r="D190" s="212"/>
      <c r="E190" s="212"/>
      <c r="F190" s="234" t="s">
        <v>1482</v>
      </c>
      <c r="G190" s="212"/>
      <c r="H190" s="209" t="s">
        <v>1572</v>
      </c>
      <c r="I190" s="212" t="s">
        <v>1573</v>
      </c>
      <c r="J190" s="212"/>
      <c r="K190" s="256"/>
    </row>
    <row r="191" ht="15" customHeight="1">
      <c r="B191" s="235"/>
      <c r="C191" s="219" t="s">
        <v>1574</v>
      </c>
      <c r="D191" s="212"/>
      <c r="E191" s="212"/>
      <c r="F191" s="234" t="s">
        <v>1482</v>
      </c>
      <c r="G191" s="212"/>
      <c r="H191" s="212" t="s">
        <v>1575</v>
      </c>
      <c r="I191" s="212" t="s">
        <v>1517</v>
      </c>
      <c r="J191" s="212"/>
      <c r="K191" s="256"/>
    </row>
    <row r="192" ht="15" customHeight="1">
      <c r="B192" s="235"/>
      <c r="C192" s="219" t="s">
        <v>1576</v>
      </c>
      <c r="D192" s="212"/>
      <c r="E192" s="212"/>
      <c r="F192" s="234" t="s">
        <v>1482</v>
      </c>
      <c r="G192" s="212"/>
      <c r="H192" s="212" t="s">
        <v>1577</v>
      </c>
      <c r="I192" s="212" t="s">
        <v>1517</v>
      </c>
      <c r="J192" s="212"/>
      <c r="K192" s="256"/>
    </row>
    <row r="193" ht="15" customHeight="1">
      <c r="B193" s="235"/>
      <c r="C193" s="219" t="s">
        <v>1578</v>
      </c>
      <c r="D193" s="212"/>
      <c r="E193" s="212"/>
      <c r="F193" s="234" t="s">
        <v>1488</v>
      </c>
      <c r="G193" s="212"/>
      <c r="H193" s="212" t="s">
        <v>1579</v>
      </c>
      <c r="I193" s="212" t="s">
        <v>1517</v>
      </c>
      <c r="J193" s="212"/>
      <c r="K193" s="256"/>
    </row>
    <row r="194" ht="15" customHeight="1">
      <c r="B194" s="262"/>
      <c r="C194" s="270"/>
      <c r="D194" s="244"/>
      <c r="E194" s="244"/>
      <c r="F194" s="244"/>
      <c r="G194" s="244"/>
      <c r="H194" s="244"/>
      <c r="I194" s="244"/>
      <c r="J194" s="244"/>
      <c r="K194" s="263"/>
    </row>
    <row r="195" ht="18.75" customHeight="1">
      <c r="B195" s="209"/>
      <c r="C195" s="212"/>
      <c r="D195" s="212"/>
      <c r="E195" s="212"/>
      <c r="F195" s="234"/>
      <c r="G195" s="212"/>
      <c r="H195" s="212"/>
      <c r="I195" s="212"/>
      <c r="J195" s="212"/>
      <c r="K195" s="209"/>
    </row>
    <row r="196" ht="18.75" customHeight="1">
      <c r="B196" s="209"/>
      <c r="C196" s="212"/>
      <c r="D196" s="212"/>
      <c r="E196" s="212"/>
      <c r="F196" s="234"/>
      <c r="G196" s="212"/>
      <c r="H196" s="212"/>
      <c r="I196" s="212"/>
      <c r="J196" s="212"/>
      <c r="K196" s="209"/>
    </row>
    <row r="197" ht="18.75" customHeight="1"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</row>
    <row r="198" ht="13.5">
      <c r="B198" s="199"/>
      <c r="C198" s="200"/>
      <c r="D198" s="200"/>
      <c r="E198" s="200"/>
      <c r="F198" s="200"/>
      <c r="G198" s="200"/>
      <c r="H198" s="200"/>
      <c r="I198" s="200"/>
      <c r="J198" s="200"/>
      <c r="K198" s="201"/>
    </row>
    <row r="199" ht="21">
      <c r="B199" s="202"/>
      <c r="C199" s="203" t="s">
        <v>1580</v>
      </c>
      <c r="D199" s="203"/>
      <c r="E199" s="203"/>
      <c r="F199" s="203"/>
      <c r="G199" s="203"/>
      <c r="H199" s="203"/>
      <c r="I199" s="203"/>
      <c r="J199" s="203"/>
      <c r="K199" s="204"/>
    </row>
    <row r="200" ht="25.5" customHeight="1">
      <c r="B200" s="202"/>
      <c r="C200" s="271" t="s">
        <v>1581</v>
      </c>
      <c r="D200" s="271"/>
      <c r="E200" s="271"/>
      <c r="F200" s="271" t="s">
        <v>1582</v>
      </c>
      <c r="G200" s="272"/>
      <c r="H200" s="271" t="s">
        <v>1583</v>
      </c>
      <c r="I200" s="271"/>
      <c r="J200" s="271"/>
      <c r="K200" s="204"/>
    </row>
    <row r="201" ht="5.25" customHeight="1">
      <c r="B201" s="235"/>
      <c r="C201" s="232"/>
      <c r="D201" s="232"/>
      <c r="E201" s="232"/>
      <c r="F201" s="232"/>
      <c r="G201" s="212"/>
      <c r="H201" s="232"/>
      <c r="I201" s="232"/>
      <c r="J201" s="232"/>
      <c r="K201" s="256"/>
    </row>
    <row r="202" ht="15" customHeight="1">
      <c r="B202" s="235"/>
      <c r="C202" s="212" t="s">
        <v>1573</v>
      </c>
      <c r="D202" s="212"/>
      <c r="E202" s="212"/>
      <c r="F202" s="234" t="s">
        <v>45</v>
      </c>
      <c r="G202" s="212"/>
      <c r="H202" s="212" t="s">
        <v>1584</v>
      </c>
      <c r="I202" s="212"/>
      <c r="J202" s="212"/>
      <c r="K202" s="256"/>
    </row>
    <row r="203" ht="15" customHeight="1">
      <c r="B203" s="235"/>
      <c r="C203" s="241"/>
      <c r="D203" s="212"/>
      <c r="E203" s="212"/>
      <c r="F203" s="234" t="s">
        <v>46</v>
      </c>
      <c r="G203" s="212"/>
      <c r="H203" s="212" t="s">
        <v>1585</v>
      </c>
      <c r="I203" s="212"/>
      <c r="J203" s="212"/>
      <c r="K203" s="256"/>
    </row>
    <row r="204" ht="15" customHeight="1">
      <c r="B204" s="235"/>
      <c r="C204" s="241"/>
      <c r="D204" s="212"/>
      <c r="E204" s="212"/>
      <c r="F204" s="234" t="s">
        <v>49</v>
      </c>
      <c r="G204" s="212"/>
      <c r="H204" s="212" t="s">
        <v>1586</v>
      </c>
      <c r="I204" s="212"/>
      <c r="J204" s="212"/>
      <c r="K204" s="256"/>
    </row>
    <row r="205" ht="15" customHeight="1">
      <c r="B205" s="235"/>
      <c r="C205" s="212"/>
      <c r="D205" s="212"/>
      <c r="E205" s="212"/>
      <c r="F205" s="234" t="s">
        <v>47</v>
      </c>
      <c r="G205" s="212"/>
      <c r="H205" s="212" t="s">
        <v>1587</v>
      </c>
      <c r="I205" s="212"/>
      <c r="J205" s="212"/>
      <c r="K205" s="256"/>
    </row>
    <row r="206" ht="15" customHeight="1">
      <c r="B206" s="235"/>
      <c r="C206" s="212"/>
      <c r="D206" s="212"/>
      <c r="E206" s="212"/>
      <c r="F206" s="234" t="s">
        <v>48</v>
      </c>
      <c r="G206" s="212"/>
      <c r="H206" s="212" t="s">
        <v>1588</v>
      </c>
      <c r="I206" s="212"/>
      <c r="J206" s="212"/>
      <c r="K206" s="256"/>
    </row>
    <row r="207" ht="15" customHeight="1">
      <c r="B207" s="235"/>
      <c r="C207" s="212"/>
      <c r="D207" s="212"/>
      <c r="E207" s="212"/>
      <c r="F207" s="234"/>
      <c r="G207" s="212"/>
      <c r="H207" s="212"/>
      <c r="I207" s="212"/>
      <c r="J207" s="212"/>
      <c r="K207" s="256"/>
    </row>
    <row r="208" ht="15" customHeight="1">
      <c r="B208" s="235"/>
      <c r="C208" s="212" t="s">
        <v>1529</v>
      </c>
      <c r="D208" s="212"/>
      <c r="E208" s="212"/>
      <c r="F208" s="234" t="s">
        <v>81</v>
      </c>
      <c r="G208" s="212"/>
      <c r="H208" s="212" t="s">
        <v>1589</v>
      </c>
      <c r="I208" s="212"/>
      <c r="J208" s="212"/>
      <c r="K208" s="256"/>
    </row>
    <row r="209" ht="15" customHeight="1">
      <c r="B209" s="235"/>
      <c r="C209" s="241"/>
      <c r="D209" s="212"/>
      <c r="E209" s="212"/>
      <c r="F209" s="234" t="s">
        <v>1424</v>
      </c>
      <c r="G209" s="212"/>
      <c r="H209" s="212" t="s">
        <v>1425</v>
      </c>
      <c r="I209" s="212"/>
      <c r="J209" s="212"/>
      <c r="K209" s="256"/>
    </row>
    <row r="210" ht="15" customHeight="1">
      <c r="B210" s="235"/>
      <c r="C210" s="212"/>
      <c r="D210" s="212"/>
      <c r="E210" s="212"/>
      <c r="F210" s="234" t="s">
        <v>1422</v>
      </c>
      <c r="G210" s="212"/>
      <c r="H210" s="212" t="s">
        <v>1590</v>
      </c>
      <c r="I210" s="212"/>
      <c r="J210" s="212"/>
      <c r="K210" s="256"/>
    </row>
    <row r="211" ht="15" customHeight="1">
      <c r="B211" s="273"/>
      <c r="C211" s="241"/>
      <c r="D211" s="241"/>
      <c r="E211" s="241"/>
      <c r="F211" s="234" t="s">
        <v>1426</v>
      </c>
      <c r="G211" s="219"/>
      <c r="H211" s="260" t="s">
        <v>1427</v>
      </c>
      <c r="I211" s="260"/>
      <c r="J211" s="260"/>
      <c r="K211" s="274"/>
    </row>
    <row r="212" ht="15" customHeight="1">
      <c r="B212" s="273"/>
      <c r="C212" s="241"/>
      <c r="D212" s="241"/>
      <c r="E212" s="241"/>
      <c r="F212" s="234" t="s">
        <v>1428</v>
      </c>
      <c r="G212" s="219"/>
      <c r="H212" s="260" t="s">
        <v>1591</v>
      </c>
      <c r="I212" s="260"/>
      <c r="J212" s="260"/>
      <c r="K212" s="274"/>
    </row>
    <row r="213" ht="15" customHeight="1">
      <c r="B213" s="273"/>
      <c r="C213" s="241"/>
      <c r="D213" s="241"/>
      <c r="E213" s="241"/>
      <c r="F213" s="275"/>
      <c r="G213" s="219"/>
      <c r="H213" s="276"/>
      <c r="I213" s="276"/>
      <c r="J213" s="276"/>
      <c r="K213" s="274"/>
    </row>
    <row r="214" ht="15" customHeight="1">
      <c r="B214" s="273"/>
      <c r="C214" s="212" t="s">
        <v>1553</v>
      </c>
      <c r="D214" s="241"/>
      <c r="E214" s="241"/>
      <c r="F214" s="234">
        <v>1</v>
      </c>
      <c r="G214" s="219"/>
      <c r="H214" s="260" t="s">
        <v>1592</v>
      </c>
      <c r="I214" s="260"/>
      <c r="J214" s="260"/>
      <c r="K214" s="274"/>
    </row>
    <row r="215" ht="15" customHeight="1">
      <c r="B215" s="273"/>
      <c r="C215" s="241"/>
      <c r="D215" s="241"/>
      <c r="E215" s="241"/>
      <c r="F215" s="234">
        <v>2</v>
      </c>
      <c r="G215" s="219"/>
      <c r="H215" s="260" t="s">
        <v>1593</v>
      </c>
      <c r="I215" s="260"/>
      <c r="J215" s="260"/>
      <c r="K215" s="274"/>
    </row>
    <row r="216" ht="15" customHeight="1">
      <c r="B216" s="273"/>
      <c r="C216" s="241"/>
      <c r="D216" s="241"/>
      <c r="E216" s="241"/>
      <c r="F216" s="234">
        <v>3</v>
      </c>
      <c r="G216" s="219"/>
      <c r="H216" s="260" t="s">
        <v>1594</v>
      </c>
      <c r="I216" s="260"/>
      <c r="J216" s="260"/>
      <c r="K216" s="274"/>
    </row>
    <row r="217" ht="15" customHeight="1">
      <c r="B217" s="273"/>
      <c r="C217" s="241"/>
      <c r="D217" s="241"/>
      <c r="E217" s="241"/>
      <c r="F217" s="234">
        <v>4</v>
      </c>
      <c r="G217" s="219"/>
      <c r="H217" s="260" t="s">
        <v>1595</v>
      </c>
      <c r="I217" s="260"/>
      <c r="J217" s="260"/>
      <c r="K217" s="274"/>
    </row>
    <row r="218" ht="12.75" customHeight="1">
      <c r="B218" s="277"/>
      <c r="C218" s="278"/>
      <c r="D218" s="278"/>
      <c r="E218" s="278"/>
      <c r="F218" s="278"/>
      <c r="G218" s="278"/>
      <c r="H218" s="278"/>
      <c r="I218" s="278"/>
      <c r="J218" s="278"/>
      <c r="K218" s="279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Vasek-PC\Vasek</dc:creator>
  <cp:lastModifiedBy>Vasek-PC\Vasek</cp:lastModifiedBy>
  <dcterms:created xsi:type="dcterms:W3CDTF">2019-01-15T20:29:01Z</dcterms:created>
  <dcterms:modified xsi:type="dcterms:W3CDTF">2019-01-15T20:29:10Z</dcterms:modified>
</cp:coreProperties>
</file>