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68" yWindow="420" windowWidth="15024" windowHeight="8400" firstSheet="1" activeTab="2"/>
  </bookViews>
  <sheets>
    <sheet name="Rekapitulace stavby" sheetId="1" r:id="rId1"/>
    <sheet name="1 - Komunikace -oprava" sheetId="2" r:id="rId2"/>
    <sheet name="VON - vedlejší a ostatní ..." sheetId="3" r:id="rId3"/>
  </sheets>
  <definedNames>
    <definedName name="_xlnm._FilterDatabase" localSheetId="1" hidden="1">'1 - Komunikace -oprava'!$C$83:$K$746</definedName>
    <definedName name="_xlnm._FilterDatabase" localSheetId="2" hidden="1">'VON - vedlejší a ostatní ...'!$C$76:$K$103</definedName>
    <definedName name="_xlnm.Print_Area" localSheetId="1">'1 - Komunikace -oprava'!$C$4:$J$36,'1 - Komunikace -oprava'!$C$42:$J$65,'1 - Komunikace -oprava'!$C$71:$K$746</definedName>
    <definedName name="_xlnm.Print_Area" localSheetId="0">'Rekapitulace stavby'!$D$4:$AO$33,'Rekapitulace stavby'!$C$39:$AQ$54</definedName>
    <definedName name="_xlnm.Print_Area" localSheetId="2">'VON - vedlejší a ostatní ...'!$C$4:$J$36,'VON - vedlejší a ostatní ...'!$C$42:$J$58,'VON - vedlejší a ostatní ...'!$C$64:$K$103</definedName>
    <definedName name="_xlnm.Print_Titles" localSheetId="0">'Rekapitulace stavby'!$49:$49</definedName>
    <definedName name="_xlnm.Print_Titles" localSheetId="1">'1 - Komunikace -oprava'!$83:$83</definedName>
    <definedName name="_xlnm.Print_Titles" localSheetId="2">'VON - vedlejší a ostatní ...'!$76:$76</definedName>
  </definedNames>
  <calcPr calcId="145621"/>
</workbook>
</file>

<file path=xl/sharedStrings.xml><?xml version="1.0" encoding="utf-8"?>
<sst xmlns="http://schemas.openxmlformats.org/spreadsheetml/2006/main" count="6714" uniqueCount="1061">
  <si>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</si>
  <si>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</si>
  <si>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</si>
  <si>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</si>
  <si>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</si>
  <si>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</si>
  <si>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</si>
  <si>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{4620122b-09c1-4627-860e-fba712d32127}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</si>
  <si>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</si>
  <si>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</si>
  <si>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</si>
  <si>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</si>
  <si>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</si>
  <si>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</si>
  <si>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</si>
  <si>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</si>
  <si>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409-18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</si>
  <si>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</si>
  <si>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</si>
  <si>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III/18411 od  x  I/22 - Němčice -oprava</t>
  </si>
  <si>
    <t>KSO:</t>
  </si>
  <si>
    <t/>
  </si>
  <si>
    <t>CC-CZ:</t>
  </si>
  <si>
    <t>Místo:</t>
  </si>
  <si>
    <t>Němčice</t>
  </si>
  <si>
    <t>Datum:</t>
  </si>
  <si>
    <t>27. 6. 2018</t>
  </si>
  <si>
    <t>Zadavatel:</t>
  </si>
  <si>
    <t>IČ:</t>
  </si>
  <si>
    <t>DIČ:</t>
  </si>
  <si>
    <t>Uchazeč:</t>
  </si>
  <si>
    <t>Vyplň údaj</t>
  </si>
  <si>
    <t>Projektant:</t>
  </si>
  <si>
    <t>I.Miška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</si>
  <si>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</si>
  <si>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</si>
  <si>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</si>
  <si>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</si>
  <si>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</si>
  <si>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</si>
  <si>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</si>
  <si>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</si>
  <si>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</si>
  <si>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</si>
  <si>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</si>
  <si>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</si>
  <si>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</si>
  <si>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</si>
  <si>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</si>
  <si>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</si>
  <si>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</si>
  <si>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</si>
  <si>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</si>
  <si>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</si>
  <si>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</si>
  <si>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</si>
  <si>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</si>
  <si>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</si>
  <si>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</si>
  <si>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</si>
  <si>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</si>
  <si>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</si>
  <si>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</si>
  <si>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</si>
  <si>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</si>
  <si>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</si>
  <si>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</si>
  <si>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</si>
  <si>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</si>
  <si>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</si>
  <si>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</si>
  <si>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</si>
  <si>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</si>
  <si>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</si>
  <si>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</si>
  <si>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</si>
  <si>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</si>
  <si>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Komunikace -oprava</t>
  </si>
  <si>
    <t>ING</t>
  </si>
  <si>
    <t>{a2e26274-cafd-4d0f-aab2-b8d82be5ab24}</t>
  </si>
  <si>
    <t>822 27</t>
  </si>
  <si>
    <t>2</t>
  </si>
  <si>
    <t>VON</t>
  </si>
  <si>
    <t>vedlejší a ostatní náklady</t>
  </si>
  <si>
    <t>{241c30db-d86b-42cf-b4b4-c61a865b568e}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</si>
  <si>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</si>
  <si>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</si>
  <si>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</si>
  <si>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</si>
  <si>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</si>
  <si>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</si>
  <si>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</si>
  <si>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Komunikace -oprava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</si>
  <si>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</si>
  <si>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</si>
  <si>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</si>
  <si>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</si>
  <si>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</si>
  <si>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</si>
  <si>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</si>
  <si>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</si>
  <si>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</si>
  <si>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</si>
  <si>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</si>
  <si>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práce+přesun hmot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</si>
  <si>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</si>
  <si>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</si>
  <si>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</si>
  <si>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</si>
  <si>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</si>
  <si>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</si>
  <si>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</si>
  <si>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</si>
  <si>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</si>
  <si>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</si>
  <si>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</si>
  <si>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</si>
  <si>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</si>
  <si>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</si>
  <si>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</si>
  <si>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</si>
  <si>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</si>
  <si>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</si>
  <si>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</si>
  <si>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</si>
  <si>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11130111R</t>
  </si>
  <si>
    <t>Sejmutí drnu tl do 50 mm s přemístěním do 50 m nebo naložením na dopravní prostředek</t>
  </si>
  <si>
    <t>m2</t>
  </si>
  <si>
    <t>4</t>
  </si>
  <si>
    <t>-391050228</t>
  </si>
  <si>
    <t>VV</t>
  </si>
  <si>
    <t xml:space="preserve">0.6*2*6085-(310*0.6) " krajnice" </t>
  </si>
  <si>
    <t>Součet</t>
  </si>
  <si>
    <t>11121113R</t>
  </si>
  <si>
    <t>Likvidace  listnatého klestu - větví se snášením D přes 30 cm  zákon.způsobem</t>
  </si>
  <si>
    <t>kus</t>
  </si>
  <si>
    <t>482933452</t>
  </si>
  <si>
    <t>3</t>
  </si>
  <si>
    <t>112101102</t>
  </si>
  <si>
    <t>Odstranění stromů listnatých průměru kmene do 500 mm</t>
  </si>
  <si>
    <t>CS ÚRS 2018 01</t>
  </si>
  <si>
    <t>-538311952</t>
  </si>
  <si>
    <t>PP</t>
  </si>
  <si>
    <t>Odstranění stromů s odřezáním kmene a s odvětvením listnatých, průměru kmene přes 300 do 500 mm</t>
  </si>
  <si>
    <t>112201102</t>
  </si>
  <si>
    <t>Odstranění pařezů D do 500 mm</t>
  </si>
  <si>
    <t>837033139</t>
  </si>
  <si>
    <t>Odstranění pařezů  s jejich vykopáním, vytrháním nebo odstřelením, s přesekáním kořenů průměru přes 300 do 500 mm</t>
  </si>
  <si>
    <t>5</t>
  </si>
  <si>
    <t>113107221</t>
  </si>
  <si>
    <t>Odstranění podkladu z kameniva drceného tl 100 mm strojně pl přes 200 m2</t>
  </si>
  <si>
    <t>1353668616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</si>
  <si>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</si>
  <si>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 xml:space="preserve">666.45 " v km 2720-2848" </t>
  </si>
  <si>
    <t>6</t>
  </si>
  <si>
    <t>11310724R</t>
  </si>
  <si>
    <t>Odstranění podkladu živičného tl 70 mm strojně pl přes 200 m2</t>
  </si>
  <si>
    <t>7330370</t>
  </si>
  <si>
    <t>Odstranění podkladů nebo krytů strojně plochy jednotlivě přes 200 m2 s přemístěním hmot na skládku na vzdálenost do 20 m nebo s naložením na dopravní prostředek živičných, o tl. vrstvy do 50 mm</t>
  </si>
  <si>
    <t xml:space="preserve">3168+3648 " sanace krajů+rezerva" </t>
  </si>
  <si>
    <t>7</t>
  </si>
  <si>
    <t>113107242</t>
  </si>
  <si>
    <t>Odstranění podkladu živičného tl 100 mm strojně pl přes 200 m2</t>
  </si>
  <si>
    <t>-1657604780</t>
  </si>
  <si>
    <t>Odstranění podkladů nebo krytů strojně plochy jednotlivě přes 200 m2 s přemístěním hmot na skládku na vzdálenost do 20 m nebo s naložením na dopravní prostředek živičných, o tl. vrstvy přes 50 do 100 mm</t>
  </si>
  <si>
    <t>8</t>
  </si>
  <si>
    <t>113154113</t>
  </si>
  <si>
    <t>Frézování živičného krytu tl 50 mm pruh š 0,5 m pl do 500 m2 bez překážek v trase</t>
  </si>
  <si>
    <t>-1319433883</t>
  </si>
  <si>
    <t>Frézování živičného podkladu nebo krytu  s naložením na dopravní prostředek plochy do 500 m2 bez překážek v trase pruhu šířky do 0,5 m, tloušťky vrstvy 50 mm - odfrezovana drt bude odprodana zhotoviteli stavby, odvoz drti bude na sve naklady zajistovat zhovitel stavby, pripadny poplatek za skladkovne bude hradit zhotovitel stavby</t>
  </si>
  <si>
    <t xml:space="preserve">438 " sjezdy" </t>
  </si>
  <si>
    <t>9</t>
  </si>
  <si>
    <t>113154433</t>
  </si>
  <si>
    <t>Frézování živičného krytu tl 50 mm pruh š 2 m pl přes 10000 m2 bez překážek v trase</t>
  </si>
  <si>
    <t>485941559</t>
  </si>
  <si>
    <t>Frézování živičného podkladu nebo krytu  s naložením na dopravní prostředek plochy přes 10 000 m2 bez překážek v trase pruhu šířky do 2 m, tloušťky vrstvy 50 mm</t>
  </si>
  <si>
    <t xml:space="preserve">34093.5 " vozovka" </t>
  </si>
  <si>
    <t>10</t>
  </si>
  <si>
    <t>113201111.</t>
  </si>
  <si>
    <t>Vytrhání obrub chodníkových ležatých  -kamen</t>
  </si>
  <si>
    <t>m</t>
  </si>
  <si>
    <t>-213875124</t>
  </si>
  <si>
    <t>Vytrhání obrub  s vybouráním lože, s přemístěním hmot na skládku na vzdálenost do 3 m nebo s naložením na dopravní prostředek chodníkových ležatých</t>
  </si>
  <si>
    <t>39+17</t>
  </si>
  <si>
    <t>11</t>
  </si>
  <si>
    <t>1132011R</t>
  </si>
  <si>
    <t>Vytrhání beton.rigol.tvarnic</t>
  </si>
  <si>
    <t>-792281127</t>
  </si>
  <si>
    <t>40.0 " dle situace"</t>
  </si>
  <si>
    <t>12</t>
  </si>
  <si>
    <t>11500110R</t>
  </si>
  <si>
    <t>Provizorní převedení vody potrubím DN do 300 vč.montáže a demontáže +zemní práce</t>
  </si>
  <si>
    <t>-410052342</t>
  </si>
  <si>
    <t>Převedení vody potrubím průměru DN přes 250 do 300</t>
  </si>
  <si>
    <t>14+12+15 "p2+p3+p9"</t>
  </si>
  <si>
    <t>13</t>
  </si>
  <si>
    <t>115101201</t>
  </si>
  <si>
    <t>Čerpání vody na dopravní výšku do 10 m průměrný přítok do 500 l/min</t>
  </si>
  <si>
    <t>hod</t>
  </si>
  <si>
    <t>1108699038</t>
  </si>
  <si>
    <t>Čerpání vody na dopravní výšku do 10 m s uvažovaným průměrným přítokem do 500 l/min</t>
  </si>
  <si>
    <t>20*2+30 "p2+p3+p9"</t>
  </si>
  <si>
    <t>5.0 "p7"</t>
  </si>
  <si>
    <t>14</t>
  </si>
  <si>
    <t>115101301</t>
  </si>
  <si>
    <t>Pohotovost čerpací soupravy pro dopravní výšku do 10 m přítok do 500 l/min</t>
  </si>
  <si>
    <t>den</t>
  </si>
  <si>
    <t>-2008291428</t>
  </si>
  <si>
    <t>Pohotovost záložní čerpací soupravy pro dopravní výšku do 10 m s uvažovaným průměrným přítokem do 500 l/min</t>
  </si>
  <si>
    <t>4+4+6+1</t>
  </si>
  <si>
    <t>12000110R</t>
  </si>
  <si>
    <t>Příplatek za ztížení vykopávky v blízkosti podzemního vedení  vč.zajištění inžen.sítí</t>
  </si>
  <si>
    <t>m3</t>
  </si>
  <si>
    <t>-1832735180</t>
  </si>
  <si>
    <t>1.5*5+1.5*4*2</t>
  </si>
  <si>
    <t>16</t>
  </si>
  <si>
    <t>122102201</t>
  </si>
  <si>
    <t>Odkopávky a prokopávky nezapažené pro silnice objemu do 100 m3 v hornině tř. 1 a 2</t>
  </si>
  <si>
    <t>-1187425600</t>
  </si>
  <si>
    <t>Odkopávky a prokopávky nezapažené pro silnice  s přemístěním výkopku v příčných profilech na vzdálenost do 15 m nebo s naložením na dopravní prostředek v horninách tř. 1 a 2 do 100 m3</t>
  </si>
  <si>
    <t>4.5*0.6*5.0 "p2-bahno"</t>
  </si>
  <si>
    <t>17</t>
  </si>
  <si>
    <t>122302201</t>
  </si>
  <si>
    <t>Odkopávky a prokopávky nezapažené pro silnice objemu do 100 m3 v hornině tř. 4</t>
  </si>
  <si>
    <t>-1115189898</t>
  </si>
  <si>
    <t>Odkopávky a prokopávky nezapažené pro silnice  s přemístěním výkopku v příčných profilech na vzdálenost do 15 m nebo s naložením na dopravní prostředek v hornině tř. 4 do 100 m3</t>
  </si>
  <si>
    <t>(2.0*1.5*1.30)*0.6+(1.7*2*0.3)</t>
  </si>
  <si>
    <t>Mezisoučet  p1</t>
  </si>
  <si>
    <t>1.5*2.8*0.3+5.0*0.3</t>
  </si>
  <si>
    <t>Mezisoučet p2</t>
  </si>
  <si>
    <t>(9.5+7.2)*0.3 "p3-dlazba"</t>
  </si>
  <si>
    <t>Mezisoučet p 3</t>
  </si>
  <si>
    <t>(1.3*1.5*1.3)*0.6+(1.7*2.0*0.3)+(1.6*1.5*2.0)*0.6</t>
  </si>
  <si>
    <t>Mezisoučet p4</t>
  </si>
  <si>
    <t>(1.3*1.5*1.3)*0.6+(1.3*2.0*0.3)+(1.6*1.5*1.6)*0.6</t>
  </si>
  <si>
    <t>Mezisoučet p5</t>
  </si>
  <si>
    <t>(1.8*3.0+1*1.5)*0.3+(1.3*0.9*1.5)*0.6</t>
  </si>
  <si>
    <t>Mezisoučet p6</t>
  </si>
  <si>
    <t>(2.6*1.5*1.4)*0.6+(1.7*2.0*0.3)+(2.5*0.5*0.3)+(1.3*1.5*0.8)*0.6</t>
  </si>
  <si>
    <t>Mezisoučet p7</t>
  </si>
  <si>
    <t>(1.4*1.5*1.0)*0.6+(2.0*1.8*0.3)+(2.5*0.75*0.3)</t>
  </si>
  <si>
    <t>Mezisoučet P8</t>
  </si>
  <si>
    <t>(1.7*1.5*1.6)*0.6+(2.6*1.5*1.6)*0.6+(1.5*3.0*0.3)+(2*3*0.3)</t>
  </si>
  <si>
    <t>Mezisoučet p9</t>
  </si>
  <si>
    <t>42.13</t>
  </si>
  <si>
    <t>18</t>
  </si>
  <si>
    <t>1291031R</t>
  </si>
  <si>
    <t>Čištění  a vytvarování  stáv. zanešené vodoteče  v hor.1-2</t>
  </si>
  <si>
    <t>699655203</t>
  </si>
  <si>
    <t>Čištění  a vytvarování  stáv. zanešené vodotece  u propustku a za propustkem v délce 1.5m v hor.1-2</t>
  </si>
  <si>
    <t>0.25*6.0  "p1"</t>
  </si>
  <si>
    <t>0.5*2.0 "p2"</t>
  </si>
  <si>
    <t>0.5*2.0 "p3"</t>
  </si>
  <si>
    <t>0.35*6.0 "p4"</t>
  </si>
  <si>
    <t>0.35*6.0 "p5"</t>
  </si>
  <si>
    <t>0.5*3.0 "p6"</t>
  </si>
  <si>
    <t>0.4*8.0 "p7"</t>
  </si>
  <si>
    <t>0.4*4.0 "p8"</t>
  </si>
  <si>
    <t>0.2*15.0 "p9"</t>
  </si>
  <si>
    <t>0.35*3.0 "km 0.7913 "</t>
  </si>
  <si>
    <t>Mezisoučet</t>
  </si>
  <si>
    <t>100 "v trase silnice ve vybranych usecich dle pozadavku TDS a investora stavby"</t>
  </si>
  <si>
    <t>19</t>
  </si>
  <si>
    <t>13115134R</t>
  </si>
  <si>
    <t>Vrtání jamek pro beton.patky  D do 400 mm - strojně</t>
  </si>
  <si>
    <t>326387510</t>
  </si>
  <si>
    <t>1.3*9 "p2"</t>
  </si>
  <si>
    <t>20</t>
  </si>
  <si>
    <t>132201101</t>
  </si>
  <si>
    <t>Hloubení rýh š do 600 mm v hornině tř. 3 objemu do 100 m3</t>
  </si>
  <si>
    <t>934510948</t>
  </si>
  <si>
    <t>Hloubení zapažených i nezapažených rýh šířky do 600 mm  s urovnáním dna do předepsaného profilu a spádu v hornině tř. 3 do 100 m3</t>
  </si>
  <si>
    <t>3.65*0.25 "p3"</t>
  </si>
  <si>
    <t>3.5*0.25 "p8"</t>
  </si>
  <si>
    <t>1.8</t>
  </si>
  <si>
    <t>162201442</t>
  </si>
  <si>
    <t>Vodorovné přemístění kmenů stromů listnatých do 2 km D kmene do 500 mm</t>
  </si>
  <si>
    <t>-2013744166</t>
  </si>
  <si>
    <t>Vodorovné přemístění větví, kmenů nebo pařezů  s naložením, složením a dopravou do 2000 m kmenů stromů listnatých, průměru přes 300 do 500 mm</t>
  </si>
  <si>
    <t>22</t>
  </si>
  <si>
    <t>162201452</t>
  </si>
  <si>
    <t>Vodorovné přemístění pařezů do 2 km D do 500 mm</t>
  </si>
  <si>
    <t>-600522132</t>
  </si>
  <si>
    <t>Vodorovné přemístění větví, kmenů nebo pařezů  s naložením, složením a dopravou do 2000 m pařezů kmenů, průměru přes 300 do 500 mm</t>
  </si>
  <si>
    <t>23</t>
  </si>
  <si>
    <t>162701105</t>
  </si>
  <si>
    <t>Vodorovné přemístění do 10000 m výkopku/sypaniny z horniny tř. 1 až 4</t>
  </si>
  <si>
    <t>1603195080</t>
  </si>
  <si>
    <t>Vodorovné přemístění výkopku nebo sypaniny po suchu  na obvyklém dopravním prostředku, bez naložení výkopku, avšak se složením bez rozhrnutí z horniny tř. 1 až 4 na vzdálenost přes 9 000 do 10 000 m</t>
  </si>
  <si>
    <t>1,8+118.05</t>
  </si>
  <si>
    <t>13,5+42.13</t>
  </si>
  <si>
    <t>-15.75 "p2 -dosyp"</t>
  </si>
  <si>
    <t>7116*0.05 "drny"</t>
  </si>
  <si>
    <t>24</t>
  </si>
  <si>
    <t>162701109</t>
  </si>
  <si>
    <t>Příplatek k vodorovnému přemístění výkopku/sypaniny z horniny tř. 1 až 4 ZKD 1000 m přes 10000 m</t>
  </si>
  <si>
    <t>-507400053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</si>
  <si>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</si>
  <si>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515.53*10 "20km"</t>
  </si>
  <si>
    <t>25</t>
  </si>
  <si>
    <t>1671011R</t>
  </si>
  <si>
    <t xml:space="preserve">Nakládání +dodávka+přemístění ornice </t>
  </si>
  <si>
    <t>-821699916</t>
  </si>
  <si>
    <t>Nakládání +dodávka+přemístění ornice</t>
  </si>
  <si>
    <t>44*0,1*1.01</t>
  </si>
  <si>
    <t>4.44</t>
  </si>
  <si>
    <t>26</t>
  </si>
  <si>
    <t>1711031R</t>
  </si>
  <si>
    <t>Zemní hrázky  pro čerpání a převedení vody -pytle z pískem vč naplnění +odstranění a odvoz písku na skládku</t>
  </si>
  <si>
    <t>soubor</t>
  </si>
  <si>
    <t>-2094425566</t>
  </si>
  <si>
    <t>pytle 1,2/1,2m  cca 10ks</t>
  </si>
  <si>
    <t>1 "p2 + p3+p9"</t>
  </si>
  <si>
    <t>27</t>
  </si>
  <si>
    <t>171101131</t>
  </si>
  <si>
    <t>Uložení sypaniny -dosyp svahu z hornin nesoudržných a soudržných střídavě do násypů zhutněných</t>
  </si>
  <si>
    <t>275630711</t>
  </si>
  <si>
    <t>Uložení sypaniny do násypů  s rozprostřením sypaniny ve vrstvách a s hrubým urovnáním zhutněných s uzavřením povrchu násypu z hornin nesoudržných a soudržných střídavě ukládaných</t>
  </si>
  <si>
    <t>3.0*0.3*(14.5+3.0) "p2 -vykopem"</t>
  </si>
  <si>
    <t>2.8*6 "p2 -sterkodrt"</t>
  </si>
  <si>
    <t>Mezisoučet P2</t>
  </si>
  <si>
    <t>2*1.5 "P8-sterk"</t>
  </si>
  <si>
    <t>28</t>
  </si>
  <si>
    <t>M</t>
  </si>
  <si>
    <t>5834417R</t>
  </si>
  <si>
    <t>štěrkodrť frakce 16-32</t>
  </si>
  <si>
    <t>t</t>
  </si>
  <si>
    <t>1231654537</t>
  </si>
  <si>
    <t>16.8*1.89*1.01 "p2"</t>
  </si>
  <si>
    <t>3.0*1.89*1.01 "p8"</t>
  </si>
  <si>
    <t>37.8</t>
  </si>
  <si>
    <t>29</t>
  </si>
  <si>
    <t>171201211</t>
  </si>
  <si>
    <t>Poplatek za uložení stavebního odpadu - zeminy a kameniva na skládce</t>
  </si>
  <si>
    <t>1307317930</t>
  </si>
  <si>
    <t>Poplatek za uložení stavebního odpadu na skládce (skládkovné) zeminy a kameniva zatříděného do Katalogu odpadů pod kódem 170 504</t>
  </si>
  <si>
    <t>515.53*1.7</t>
  </si>
  <si>
    <t>876.4</t>
  </si>
  <si>
    <t>30</t>
  </si>
  <si>
    <t>18130110R</t>
  </si>
  <si>
    <t xml:space="preserve">Rozprostření ornice tl vrstvy do 100 mm pl do 500 m2 v rovině nebo ve svahu </t>
  </si>
  <si>
    <t>-692185674</t>
  </si>
  <si>
    <t>(39-7+17-5)*1.0</t>
  </si>
  <si>
    <t>31</t>
  </si>
  <si>
    <t>181411121</t>
  </si>
  <si>
    <t>Založení lučního trávníku výsevem plochy do 1000 m2 v rovině a ve svahu do 1:5</t>
  </si>
  <si>
    <t>-1366018209</t>
  </si>
  <si>
    <t>Založení trávníku na půdě předem připravené plochy do 1000 m2 výsevem včetně utažení lučního v rovině nebo na svahu do 1:5</t>
  </si>
  <si>
    <t>44</t>
  </si>
  <si>
    <t>32</t>
  </si>
  <si>
    <t>181951102</t>
  </si>
  <si>
    <t>Úprava pláně v hornině tř. 1 až 4 se zhutněním</t>
  </si>
  <si>
    <t>-1840918555</t>
  </si>
  <si>
    <t>Úprava pláně vyrovnáním výškových rozdílů  v hornině tř. 1 až 4 se zhutněním</t>
  </si>
  <si>
    <t>2.0*1.5 "p1"</t>
  </si>
  <si>
    <t>2.8*1.5 "p2"</t>
  </si>
  <si>
    <t>1.3*1.5+1.6*1.5 "p4"</t>
  </si>
  <si>
    <t>1.3*1.5+1.6*1.5 "p5"</t>
  </si>
  <si>
    <t>0.9*1.5 "p6"</t>
  </si>
  <si>
    <t>2.6*1.5+1,3*1.5 "p7"</t>
  </si>
  <si>
    <t>1.5*1.4 "p8"</t>
  </si>
  <si>
    <t>2.6*1.5+1.7*1.5 "p9"</t>
  </si>
  <si>
    <t>667 "v km 2.720-2.848"</t>
  </si>
  <si>
    <t>3168 "sanace kraje-zvyseni"</t>
  </si>
  <si>
    <t>3648 "sanace kraje po odfrez."</t>
  </si>
  <si>
    <t>33</t>
  </si>
  <si>
    <t>182201101</t>
  </si>
  <si>
    <t>Svahování násypů</t>
  </si>
  <si>
    <t>-1693545102</t>
  </si>
  <si>
    <t>Svahování trvalých svahů do projektovaných profilů  s potřebným přemístěním výkopku při svahování násypů v jakékoliv hornině</t>
  </si>
  <si>
    <t>3*14.5 "p2"</t>
  </si>
  <si>
    <t>34</t>
  </si>
  <si>
    <t>183405212</t>
  </si>
  <si>
    <t>Výsev trávníku hydroosevem na hlušinu</t>
  </si>
  <si>
    <t>-1253134959</t>
  </si>
  <si>
    <t>6.0*3.5 "p1"</t>
  </si>
  <si>
    <t>4.3*3.0+14.25*3.0 "p2"</t>
  </si>
  <si>
    <t>1.5*4 "p3"</t>
  </si>
  <si>
    <t>3.0*6 "p4"</t>
  </si>
  <si>
    <t>2.8*6 "p5"</t>
  </si>
  <si>
    <t>2.8*3.5 "p6"</t>
  </si>
  <si>
    <t>3.8*4-(3.0+1.0)+6*3 "p7"</t>
  </si>
  <si>
    <t>4.0*3.0 "p8"</t>
  </si>
  <si>
    <t>10*4+3*3+3*2 "p9"</t>
  </si>
  <si>
    <t>35</t>
  </si>
  <si>
    <t>00572470</t>
  </si>
  <si>
    <t>osivo směs travní univerzál</t>
  </si>
  <si>
    <t>kg</t>
  </si>
  <si>
    <t>-2088482608</t>
  </si>
  <si>
    <t>223.45*0.025*1.03</t>
  </si>
  <si>
    <t>44*0.025*1.03</t>
  </si>
  <si>
    <t>7.0</t>
  </si>
  <si>
    <t>36</t>
  </si>
  <si>
    <t>184818232</t>
  </si>
  <si>
    <t>Ochrana kmene průměru přes 300 do 500 mm bedněním výšky do 2 m</t>
  </si>
  <si>
    <t>1274845474</t>
  </si>
  <si>
    <t>Ochrana kmene bedněním před poškozením stavebním provozem zřízení včetně odstranění výšky bednění do 2 m průměru kmene přes 300 do 500 mm</t>
  </si>
  <si>
    <t>1 "p5"</t>
  </si>
  <si>
    <t>37</t>
  </si>
  <si>
    <t>185804312</t>
  </si>
  <si>
    <t>Zalití rostlin vodou plocha přes 20 m2 vč.dodávky</t>
  </si>
  <si>
    <t>-1134732020</t>
  </si>
  <si>
    <t>Zalití rostlin vodou plochy záhonů jednotlivě přes 20 m2</t>
  </si>
  <si>
    <t xml:space="preserve"> ( 44+223.45)*0.015</t>
  </si>
  <si>
    <t>4.01</t>
  </si>
  <si>
    <t>Zakládání</t>
  </si>
  <si>
    <t>38</t>
  </si>
  <si>
    <t>275313611</t>
  </si>
  <si>
    <t>Základové patky z betonu tř. C 16/20</t>
  </si>
  <si>
    <t>883399498</t>
  </si>
  <si>
    <t>Základy z betonu prostého patky a bloky z betonu kamenem neprokládaného tř. C 16/20</t>
  </si>
  <si>
    <t>3.14*0.2*0.2*1.2*9*1.035 "p2"</t>
  </si>
  <si>
    <t>1.4</t>
  </si>
  <si>
    <t>Vodorovné konstrukce</t>
  </si>
  <si>
    <t>39</t>
  </si>
  <si>
    <t>451311511</t>
  </si>
  <si>
    <t>Podklad pro dlažbu z betonu prostého mrazuvzdorného tř. C 25/30 vrstva tl do 100 mm</t>
  </si>
  <si>
    <t>-1370343520</t>
  </si>
  <si>
    <t>Podklad z prostého betonu pod dlažbu pro prostředí s mrazovými cykly, ve vrstvě tl. do 100 mm</t>
  </si>
  <si>
    <t xml:space="preserve">(1.5+1.5+0.3)*2.0 </t>
  </si>
  <si>
    <t>Mezisoučet p1</t>
  </si>
  <si>
    <t>(3.6+0.75)*5.0</t>
  </si>
  <si>
    <t xml:space="preserve">9.5+7.2 </t>
  </si>
  <si>
    <t>Mezisoučet p3</t>
  </si>
  <si>
    <t xml:space="preserve">(1.4+0.3+1.4)*2+(2*2) </t>
  </si>
  <si>
    <t>1.9*2+(1.4+0.3+1.0)*2</t>
  </si>
  <si>
    <t>(1.6*2+0.3)*4.0</t>
  </si>
  <si>
    <t>1.8*2+2.8*0.5+3*2</t>
  </si>
  <si>
    <t>3*2+2.4*0.75</t>
  </si>
  <si>
    <t>Mezisoučet p8</t>
  </si>
  <si>
    <t>12+12</t>
  </si>
  <si>
    <t>40</t>
  </si>
  <si>
    <t>451541111</t>
  </si>
  <si>
    <t>Lože pod potrubí otevřený výkop ze štěrkodrtě</t>
  </si>
  <si>
    <t>828097858</t>
  </si>
  <si>
    <t>Lože pod potrubí, stoky a drobné objekty v otevřeném výkopu ze štěrkodrtě 0-63 mm</t>
  </si>
  <si>
    <t>1.5*1.4*0.1 "p8"</t>
  </si>
  <si>
    <t>41</t>
  </si>
  <si>
    <t>452111111</t>
  </si>
  <si>
    <t>Osazení betonových pražců otevřený výkop pl do 25000 mm2</t>
  </si>
  <si>
    <t>804767338</t>
  </si>
  <si>
    <t>Osazení betonových dílců pražců pod potrubí v otevřeném výkopu, průřezové plochy do 25000 mm2</t>
  </si>
  <si>
    <t>2 "p1"</t>
  </si>
  <si>
    <t>2 "p2"</t>
  </si>
  <si>
    <t>4 "p4"</t>
  </si>
  <si>
    <t>4 "p5"</t>
  </si>
  <si>
    <t>2 "p6"</t>
  </si>
  <si>
    <t>4 "p7"</t>
  </si>
  <si>
    <t>2 "p8"</t>
  </si>
  <si>
    <t>4 "p9"</t>
  </si>
  <si>
    <t>42</t>
  </si>
  <si>
    <t>59223729R</t>
  </si>
  <si>
    <t>podkladek betonový pod hrdlové trouby TBX-Q 60/15/17  60 x 17 x 15 cm</t>
  </si>
  <si>
    <t>1474160424</t>
  </si>
  <si>
    <t>2.02*2 "p1+p2"</t>
  </si>
  <si>
    <t>4.04 "p4"</t>
  </si>
  <si>
    <t>4.04 "p5"</t>
  </si>
  <si>
    <t>2.02 "p6"</t>
  </si>
  <si>
    <t>4.04 "p7"</t>
  </si>
  <si>
    <t>2.02 "p8"</t>
  </si>
  <si>
    <t>4.04 "p9"</t>
  </si>
  <si>
    <t>43</t>
  </si>
  <si>
    <t>452311161</t>
  </si>
  <si>
    <t>Podkladní desky z betonu prostého tř. C 25/30 XF2otevřený výkop -propust.</t>
  </si>
  <si>
    <t>-1579226285</t>
  </si>
  <si>
    <t>Podkladní a zajišťovací konstrukce z betonu prostého v otevřeném výkopu desky pod potrubí, stoky a drobné objekty z betonu tř. C 25/30 XF2</t>
  </si>
  <si>
    <t>1.5*1.0*0.2 "p1"</t>
  </si>
  <si>
    <t>2.6*1.0*0.2 "p2"</t>
  </si>
  <si>
    <t>(1.1+1.6)*1.0*0.2 "p4"</t>
  </si>
  <si>
    <t>(1.25+1.6)*1.0*0.2 "p5"</t>
  </si>
  <si>
    <t>1.20*1.0*0.2 "p6"</t>
  </si>
  <si>
    <t>(2.5*1.0+1.3*1.0)*0.2 "p7"</t>
  </si>
  <si>
    <t>(1.3*1.0)*0.2 "p8"</t>
  </si>
  <si>
    <t>(2.5*1.0+1.6*1.0)*0.2 "P9"</t>
  </si>
  <si>
    <t>45231851R</t>
  </si>
  <si>
    <t>Zajišťovací práh z betonu prostého se zvýšenými nároky na prostředí C 30/37  XF4</t>
  </si>
  <si>
    <t>855550916</t>
  </si>
  <si>
    <t>Zajišťovací práh z betonu prostého se zvýšenými nároky na prostředí na dně a ve svahu melioračních kanálů s patkami nebo bez patek</t>
  </si>
  <si>
    <t xml:space="preserve">3.5*0.25 </t>
  </si>
  <si>
    <t>45</t>
  </si>
  <si>
    <t>452368211</t>
  </si>
  <si>
    <t>Výztuž podkladních desek nebo bloků nebo pražců otevřený výkop ze svařovaných sítí Kari</t>
  </si>
  <si>
    <t>1071425990</t>
  </si>
  <si>
    <t>Výztuž podkladních desek, bloků nebo pražců v otevřeném výkopu ze svařovaných sítí typu Kari</t>
  </si>
  <si>
    <t>1.5*1.0*7.667*0.001*1.05 "dn400  -p1"</t>
  </si>
  <si>
    <t>2.6*1.0*7.667*0.001*1.05 "dn400  -p2"</t>
  </si>
  <si>
    <t>2.7*1.0*7.667*0.001*1.05 "dn400  -p4"</t>
  </si>
  <si>
    <t>2.85*1.0*7.667*0.001*1.05 "dn400  -p5"</t>
  </si>
  <si>
    <t>1.2*1.0*7.667*0.001*1.05 "dn400  -p6"</t>
  </si>
  <si>
    <t>(2.5+1.3)*1.0*7.667*0.001*1.05 "dn400  -p7"</t>
  </si>
  <si>
    <t>1.3*1.0*7.667*0.001*1.05 "dn500  -p8"</t>
  </si>
  <si>
    <t>(2.5+1.6)*1.0*7.667*0.001*1.05 "dn500  -p9"</t>
  </si>
  <si>
    <t>46</t>
  </si>
  <si>
    <t>46551312R</t>
  </si>
  <si>
    <t>Dlažba z lomového kamene na cementovou maltu s vyspárováním tl  150 mm</t>
  </si>
  <si>
    <t>-888441851</t>
  </si>
  <si>
    <t>Dlažba z lomového kamene lomařsky upraveného  na cementovou maltu, s vyspárováním cementovou maltou, tl. kamene 150 mm</t>
  </si>
  <si>
    <t>(1.5+1.5+0.3)*2.0  "0.24380"</t>
  </si>
  <si>
    <t>(3.6+0.75)*5.0 "0.647"</t>
  </si>
  <si>
    <t>9.5+7.2  "km 0884"</t>
  </si>
  <si>
    <t>(1.4+0.3+1.4)*2+(2*2)  "1.4241"</t>
  </si>
  <si>
    <t>1.9*2+(1.4+0.3+1.0)*2 "2.4439"</t>
  </si>
  <si>
    <t>(1.6*2+0.3)*4.0 "2.8118 "</t>
  </si>
  <si>
    <t>1.8*2+2.8*0.5+3*2 "3.5123"</t>
  </si>
  <si>
    <t>3*2+2.4*0.75 "4.2455"</t>
  </si>
  <si>
    <t>12+12 "4.67"</t>
  </si>
  <si>
    <t>Komunikace pozemní</t>
  </si>
  <si>
    <t>47</t>
  </si>
  <si>
    <t>564831112</t>
  </si>
  <si>
    <t>Podklad ze štěrkodrtě ŠD tl 110 mm</t>
  </si>
  <si>
    <t>-2146027753</t>
  </si>
  <si>
    <t>Podklad ze štěrkodrti ŠD  s rozprostřením a zhutněním, po zhutnění tl. 110 mm
-podsyp krajů</t>
  </si>
  <si>
    <t xml:space="preserve">2520 " vlevo" </t>
  </si>
  <si>
    <t xml:space="preserve">1176 " vpravo" </t>
  </si>
  <si>
    <t>48</t>
  </si>
  <si>
    <t>565135111</t>
  </si>
  <si>
    <t>Asfaltový beton vrstva podkladní ACP 16 (obalované kamenivo OKS) tl 50 mm š do 3 m</t>
  </si>
  <si>
    <t>-1691102042</t>
  </si>
  <si>
    <t>Asfaltový beton vrstva podkladní ACP 16 (obalované kamenivo střednězrnné - OKS)  s rozprostřením a zhutněním v pruhu šířky do 3 m, po zhutnění tl. 50 mm</t>
  </si>
  <si>
    <t>2112*1.5</t>
  </si>
  <si>
    <t>666.43*1.05</t>
  </si>
  <si>
    <t>3867.75</t>
  </si>
  <si>
    <t>49</t>
  </si>
  <si>
    <t>565155111</t>
  </si>
  <si>
    <t>Asfaltový beton vrstva podkladní ACP 16 (obalované kamenivo OKS) tl 70 mm š do 3 m</t>
  </si>
  <si>
    <t>-808581857</t>
  </si>
  <si>
    <t>Asfaltový beton vrstva podkladní ACP 16 (obalované kamenivo střednězrnné - OKS)  s rozprostřením a zhutněním v pruhu šířky do 3 m, po zhutnění tl. 70 mm</t>
  </si>
  <si>
    <t>3648</t>
  </si>
  <si>
    <t>50</t>
  </si>
  <si>
    <t>56993113R</t>
  </si>
  <si>
    <t>Zpevnění sjezdu asfaltovým recyklátem tl 100 mm  hez dodávky recyklátu</t>
  </si>
  <si>
    <t>-443015171</t>
  </si>
  <si>
    <t>Zpevnění krajnic nebo komunikací pro pěší  s rozprostřením a zhutněním, po zhutnění asfaltovým recyklátem tl. 100 mm</t>
  </si>
  <si>
    <t>6+5+4*3+5+13+6*2+26+6+19+5*2+4+5+6 " zpevnění sjezdů  t.100mm "</t>
  </si>
  <si>
    <t>33+4+16+19+8+10+4+7+9+10+11+8+7+9*2+7</t>
  </si>
  <si>
    <t>51</t>
  </si>
  <si>
    <t>56995115R</t>
  </si>
  <si>
    <t>Zpevnění krajnic asfaltovým recyklátem tl 200 mm  hez dodávky recyklátu</t>
  </si>
  <si>
    <t>208147354</t>
  </si>
  <si>
    <t>Zpevnění krajnic nebo komunikací pro pěší  s rozprostřením a zhutněním, po zhutnění asfaltovým recyklátem tl. 200 mm</t>
  </si>
  <si>
    <t>(6085*2*0.15)-((30+105+8+7+50+15+9+20+19+14+10+9+14)*0.15) "  tl 200mm"</t>
  </si>
  <si>
    <t>52</t>
  </si>
  <si>
    <t>573211107</t>
  </si>
  <si>
    <t>Postřik živičný spojovací z asfaltu v množství 0,30 kg/m2</t>
  </si>
  <si>
    <t>686067617</t>
  </si>
  <si>
    <t>Postřik spojovací PS bez posypu kamenivem z asfaltu silničního, v množství 0,30 kg/m2</t>
  </si>
  <si>
    <t>34094+438</t>
  </si>
  <si>
    <t>53</t>
  </si>
  <si>
    <t>573211108</t>
  </si>
  <si>
    <t>Postřik živičný spojovací z asfaltu v množství 0,40 kg/m2</t>
  </si>
  <si>
    <t>1356680028</t>
  </si>
  <si>
    <t>Postřik spojovací PS bez posypu kamenivem z asfaltu silničního, v množství 0,40 kg/m2</t>
  </si>
  <si>
    <t>34397.8+210</t>
  </si>
  <si>
    <t>54</t>
  </si>
  <si>
    <t>577134141</t>
  </si>
  <si>
    <t>Asfaltový beton vrstva obrusná ACO 11 (ABS) tř. I tl 40 mm š přes 3 m z modifikovaného asfaltu</t>
  </si>
  <si>
    <t>1815803314</t>
  </si>
  <si>
    <t>Asfaltový beton vrstva obrusná ACO 11 (ABS)  s rozprostřením a se zhutněním z modifikovaného asfaltu v pruhu šířky přes 3 m tl. 40 mm</t>
  </si>
  <si>
    <t>34093.5 " dle situace"</t>
  </si>
  <si>
    <t>55</t>
  </si>
  <si>
    <t>577144131</t>
  </si>
  <si>
    <t>Asfaltový beton vrstva obrusná ACO 11 (ABS) tř. I tl 50 mm š do 3 m z modifikovaného asfaltu</t>
  </si>
  <si>
    <t>688303459</t>
  </si>
  <si>
    <t>Asfaltový beton vrstva obrusná ACO 11 (ABS)  s rozprostřením a se zhutněním z modifikovaného asfaltu v pruhu šířky do 3 m, po zhutnění tl. 50 mm</t>
  </si>
  <si>
    <t>6+26+4+4+6+6+6+47+108+53+36+46+15+75  " sjezdy"</t>
  </si>
  <si>
    <t>56</t>
  </si>
  <si>
    <t>577145112</t>
  </si>
  <si>
    <t>Asfaltový beton vrstva ložní ACL 16 (ABH) tl 50 mm š do 3 m z nemodifikovaného asfaltu</t>
  </si>
  <si>
    <t>-1323669041</t>
  </si>
  <si>
    <t>Asfaltový beton vrstva ložní ACL 16 (ABH)  s rozprostřením a zhutněním z nemodifikovaného asfaltu v pruhu šířky do 3 m, po zhutnění tl. 50 mm</t>
  </si>
  <si>
    <t xml:space="preserve">43+33+20+22+67+25 " sjezdy" </t>
  </si>
  <si>
    <t>57</t>
  </si>
  <si>
    <t>577165122</t>
  </si>
  <si>
    <t>Asfaltový beton vrstva ložní ACL 16 (ABH) tl 70 mm š přes 3 m z nemodifikovaného asfaltu</t>
  </si>
  <si>
    <t>135076381</t>
  </si>
  <si>
    <t>Asfaltový beton vrstva ložní ACL 16 (ABH)  s rozprostřením a zhutněním z nemodifikovaného asfaltu v pruhu šířky přes 3 m, po zhutnění tl. 70 mm</t>
  </si>
  <si>
    <t>34397.73</t>
  </si>
  <si>
    <t>Trubní vedení</t>
  </si>
  <si>
    <t>58</t>
  </si>
  <si>
    <t>81039111R</t>
  </si>
  <si>
    <t>Přeseknutí betonové trouby DN nad 250 do 400 mm  +uprava stávaj.beton.potrubí</t>
  </si>
  <si>
    <t>406335141</t>
  </si>
  <si>
    <t>Přeseknutí betonové trouby  v rovině kolmé nebo skloněné k ose trouby, se začištěním DN přes 250 do 400 mm</t>
  </si>
  <si>
    <t>1 "p1"</t>
  </si>
  <si>
    <t>2 "p4"</t>
  </si>
  <si>
    <t>2 "p5"</t>
  </si>
  <si>
    <t>1 "p6"</t>
  </si>
  <si>
    <t>2 "p7"</t>
  </si>
  <si>
    <t>59</t>
  </si>
  <si>
    <t>81044112R</t>
  </si>
  <si>
    <t>Přeseknutí betonové trouby DN nad 400 do 600 mm  +uprava stávaj.beton.potrubí</t>
  </si>
  <si>
    <t>-1108526096</t>
  </si>
  <si>
    <t>Přeseknutí betonové trouby  v rovině kolmé nebo skloněné k ose trouby, se začištěním DN přes 400 do 600 mm</t>
  </si>
  <si>
    <t>1 "P2"</t>
  </si>
  <si>
    <t>2 "P9"</t>
  </si>
  <si>
    <t>60</t>
  </si>
  <si>
    <t>82039111R</t>
  </si>
  <si>
    <t>Seříznutí železobetonové trouby DN  do 400 mm -nabídková cena -strojní řez</t>
  </si>
  <si>
    <t>472367110</t>
  </si>
  <si>
    <t>61</t>
  </si>
  <si>
    <t>82039112R</t>
  </si>
  <si>
    <t>Seříznutí železobetonové trouby DN  do 500 mm -nabídková cena -strojní řez</t>
  </si>
  <si>
    <t>1158495833</t>
  </si>
  <si>
    <t>2 "p9"</t>
  </si>
  <si>
    <t>62</t>
  </si>
  <si>
    <t>82039113R</t>
  </si>
  <si>
    <t>Seříznutí železobetonové trouby DN  do 600 mm se začištěním -strojní řez</t>
  </si>
  <si>
    <t>-1555431244</t>
  </si>
  <si>
    <t>1 "p2"</t>
  </si>
  <si>
    <t>63</t>
  </si>
  <si>
    <t>899231111</t>
  </si>
  <si>
    <t>Výšková úprava uličního vstupu nebo vpusti do 200 mm zvýšením mříže  uv</t>
  </si>
  <si>
    <t>-1771464429</t>
  </si>
  <si>
    <t>Výšková úprava uličního vstupu nebo vpusti do 200 mm  zvýšením mříže</t>
  </si>
  <si>
    <t>64</t>
  </si>
  <si>
    <t>89816125R</t>
  </si>
  <si>
    <t>Sanace kanalizačního potrubí vložkování rukávcem vyztuženým skelnými vlákny  DN 600 tl 14 mm vč.monitoringu 2x+úprava stáv.povrchu robotem+vyčištění stáv.propustku</t>
  </si>
  <si>
    <t>1089340912</t>
  </si>
  <si>
    <t xml:space="preserve">Sanace kanalizačního potrubí litinového, ocelového nebo betonového vložkování stávajícího potrubí rukávcem vyztuženým skelnými  vlákny, sanační tloušťky 14 mm DN 600,  vč.monitoringu 2x+úprava stáv.povrchu robotem+vyčištění stáv.propustku </t>
  </si>
  <si>
    <t>10.6 "p3</t>
  </si>
  <si>
    <t>Ostatní konstrukce a práce+přesun hmot</t>
  </si>
  <si>
    <t>65</t>
  </si>
  <si>
    <t>911331131</t>
  </si>
  <si>
    <t>Svodidlo ocelové jednostranné zádržnosti H1 se zaberaněním sloupků v rozmezí do 2 m vč.povrch.úpravy -žárový poznk</t>
  </si>
  <si>
    <t>227938172</t>
  </si>
  <si>
    <t>Silniční svodidlo s osazením sloupků zaberaněním ocelové úroveň zádržnosti H1 vzdálenosti sloupků do 2 m jednostranné</t>
  </si>
  <si>
    <t>14.5 "p2"</t>
  </si>
  <si>
    <t>11 "vyust z rybnika"</t>
  </si>
  <si>
    <t>66</t>
  </si>
  <si>
    <t>912211111</t>
  </si>
  <si>
    <t>Montáž směrového sloupku silničního plastového prosté uložení bez betonového základu</t>
  </si>
  <si>
    <t>93683478</t>
  </si>
  <si>
    <t>Montáž směrového sloupku  plastového s odrazkou prostým uložením bez betonového základu silničního</t>
  </si>
  <si>
    <t>67</t>
  </si>
  <si>
    <t>4044515R</t>
  </si>
  <si>
    <t>sloupek silniční  směrový plastový 1200mm + odrazná sklíčka vč. plastové zemní patky</t>
  </si>
  <si>
    <t>-1567882375</t>
  </si>
  <si>
    <t>směrový sloupek plastový osazený do plastové patky s uchycením na jeden vrut, bez obetonování</t>
  </si>
  <si>
    <t>58*1.01 "červený Z11-c,d"</t>
  </si>
  <si>
    <t>68</t>
  </si>
  <si>
    <t>915211112</t>
  </si>
  <si>
    <t xml:space="preserve">Vodorovné dopravní značení dělící čáry souvislé š 125 mm retroreflexní bílý plast </t>
  </si>
  <si>
    <t>-1770844609</t>
  </si>
  <si>
    <t>Vodorovné dopravní značení stříkaným plastem  dělící čára šířky 125 mm souvislá bílá retroreflexní</t>
  </si>
  <si>
    <t xml:space="preserve">268+280+33+540+1361+258+682+1679+845+2557+2725+479+273 " V4" </t>
  </si>
  <si>
    <t>69</t>
  </si>
  <si>
    <t>915221122</t>
  </si>
  <si>
    <t>Vodorovné dopravní značení vodící čáry přerušované š 250 mm retroreflexní bílý plast</t>
  </si>
  <si>
    <t>2032547890</t>
  </si>
  <si>
    <t>Vodorovné dopravní značení stříkaným plastem  vodící čára bílá šířky 250 mm přerušovaná retroreflexní</t>
  </si>
  <si>
    <t xml:space="preserve">12+29+21+35+20+22+8+19+26 "V2b" </t>
  </si>
  <si>
    <t>70</t>
  </si>
  <si>
    <t>915611111</t>
  </si>
  <si>
    <t>Předznačení vodorovného liniového značení</t>
  </si>
  <si>
    <t>-2040634722</t>
  </si>
  <si>
    <t>Předznačení pro vodorovné značení  stříkané barvou nebo prováděné z nátěrových hmot liniové dělicí čáry, vodicí proužky</t>
  </si>
  <si>
    <t>11980+192</t>
  </si>
  <si>
    <t>71</t>
  </si>
  <si>
    <t>916241113</t>
  </si>
  <si>
    <t>Osazení obrubníku kamenného ležatého s boční opěrou do lože z betonu prostého -stávaj.</t>
  </si>
  <si>
    <t>-1278736803</t>
  </si>
  <si>
    <t>Osazení obrubníku kamenného se zřízením lože, s vyplněním a zatřením spár cementovou maltou ležatého s boční opěrou z betonu prostého, do lože z betonu prostého</t>
  </si>
  <si>
    <t>72</t>
  </si>
  <si>
    <t>58380007</t>
  </si>
  <si>
    <t>obrubník kamenný přímý, žula, 15x25</t>
  </si>
  <si>
    <t>1053307237</t>
  </si>
  <si>
    <t>6.0</t>
  </si>
  <si>
    <t>73</t>
  </si>
  <si>
    <t>91912211R</t>
  </si>
  <si>
    <t>Těsnění -úprava spár zálivkou za tepla vč.dodávky -most</t>
  </si>
  <si>
    <t>-133021895</t>
  </si>
  <si>
    <t>24*2</t>
  </si>
  <si>
    <t>74</t>
  </si>
  <si>
    <t>919521120</t>
  </si>
  <si>
    <t>Zřízení silničního propustku z trub betonových nebo ŽB DN 400 vč. štěrkov.podsypu</t>
  </si>
  <si>
    <t>907390771</t>
  </si>
  <si>
    <t>Zřízení silničního propustku z trub betonových nebo železobetonových  DN 400 mm</t>
  </si>
  <si>
    <t>1.5 "p1- km 0.24380"</t>
  </si>
  <si>
    <t>(1.15+1.4) "p4 -km 1.4241"</t>
  </si>
  <si>
    <t>(1.2+1.6) "p5 -km 2.44390"</t>
  </si>
  <si>
    <t>1.25 "p6 -km 2.8118"</t>
  </si>
  <si>
    <t>(2.5+1.2) "p7 -km 3.51230"</t>
  </si>
  <si>
    <t>75</t>
  </si>
  <si>
    <t>59222010</t>
  </si>
  <si>
    <t>trouba železobetonová hrdlová přímá s integrovaným spojem 40X250 cm</t>
  </si>
  <si>
    <t>-1725132005</t>
  </si>
  <si>
    <t>2.5 "p1"</t>
  </si>
  <si>
    <t>2.5*2 "p4"</t>
  </si>
  <si>
    <t>2.5*2 "p5"</t>
  </si>
  <si>
    <t>2.5 "p6"</t>
  </si>
  <si>
    <t>2.5*2 "p7"</t>
  </si>
  <si>
    <t>76</t>
  </si>
  <si>
    <t>919521130</t>
  </si>
  <si>
    <t>Zřízení silničního propustku z trub betonových nebo ŽB DN 500 vč. štěrkov.podsypu</t>
  </si>
  <si>
    <t>-1324638756</t>
  </si>
  <si>
    <t>Zřízení silničního propustku z trub betonových nebo železobetonových  DN 500 mm</t>
  </si>
  <si>
    <t>2.5+1.65 "p9 -km 4.67"</t>
  </si>
  <si>
    <t>77</t>
  </si>
  <si>
    <t>59222011</t>
  </si>
  <si>
    <t>trouba železobetonová hrdlová přímá s integrovaným spojem 50X250 cm</t>
  </si>
  <si>
    <t>-1280335101</t>
  </si>
  <si>
    <t>5.0 "p9"</t>
  </si>
  <si>
    <t>78</t>
  </si>
  <si>
    <t>919521140</t>
  </si>
  <si>
    <t>Zřízení silničního propustku z trub betonových nebo ŽB DN 600 vč. štěrkov.podsypu</t>
  </si>
  <si>
    <t>-1158332861</t>
  </si>
  <si>
    <t>Zřízení silničního propustku z trub betonových nebo železobetonových  DN 600 mm</t>
  </si>
  <si>
    <t>2.6 "p2 km0.647"</t>
  </si>
  <si>
    <t>79</t>
  </si>
  <si>
    <t>59222012</t>
  </si>
  <si>
    <t>trouba železobetonová hrdlová přímá s integrovaným spojem 60X250 cm</t>
  </si>
  <si>
    <t>-861729097</t>
  </si>
  <si>
    <t>5.0 "p2"</t>
  </si>
  <si>
    <t>80</t>
  </si>
  <si>
    <t>919535556</t>
  </si>
  <si>
    <t>Obetonování trubního propustku betonem se zvýšenými nároky na prostředí tř. C 25/30 XF2</t>
  </si>
  <si>
    <t>1941117438</t>
  </si>
  <si>
    <t>Obetonování trubního propustku  betonem prostým se zvýšenými nároky na prostředí tř. C 25/30</t>
  </si>
  <si>
    <t>(1.75-0.2042)*1.0 "p1 dn400"</t>
  </si>
  <si>
    <t>(1.85-0.4416)*1.5 "p2 dn600"</t>
  </si>
  <si>
    <t>(1.75-0.2042)*(1.1+0.8) "p4 dn400"</t>
  </si>
  <si>
    <t>(1.75-0.2042)*(1.1+0.8) "p5 dn400"</t>
  </si>
  <si>
    <t>(1.75-0.2042)*0.8 "p6 dn400"</t>
  </si>
  <si>
    <t>(1.75-0.2042)*(1.4+0.8) "p7 dn400"</t>
  </si>
  <si>
    <t>1.7*0.7 "p8 -DN500"</t>
  </si>
  <si>
    <t>1.7*(1.6+1.0) "p9 -DN500"</t>
  </si>
  <si>
    <t>19.8</t>
  </si>
  <si>
    <t>81</t>
  </si>
  <si>
    <t>91953555R</t>
  </si>
  <si>
    <t xml:space="preserve">Dobetonování  mezerov.betonem - doplnění nad obeton. propustku </t>
  </si>
  <si>
    <t>224626721</t>
  </si>
  <si>
    <t>1.05 "p1"</t>
  </si>
  <si>
    <t>2.2 "p2"</t>
  </si>
  <si>
    <t>2.0 "p4"</t>
  </si>
  <si>
    <t>2.0 "p5"</t>
  </si>
  <si>
    <t>0.8 "p6"</t>
  </si>
  <si>
    <t>3.0 "p7"</t>
  </si>
  <si>
    <t>1.0 "p8"</t>
  </si>
  <si>
    <t>2.0 "p9"</t>
  </si>
  <si>
    <t>82</t>
  </si>
  <si>
    <t>919541121</t>
  </si>
  <si>
    <t>Zřízení propustku nebo sjezdu z trub ocelových do DN 700</t>
  </si>
  <si>
    <t>-144214401</t>
  </si>
  <si>
    <t>Zřízení propustku nebo sjezdu z trub ocelových  DN přes 400 do 700 mm</t>
  </si>
  <si>
    <t>1.4 "p8 - km 4.24550"</t>
  </si>
  <si>
    <t>83</t>
  </si>
  <si>
    <t>1403324R</t>
  </si>
  <si>
    <t>trubka ocelová bezešvá hladká tl 8 mm DN 500mm</t>
  </si>
  <si>
    <t>-1887113049</t>
  </si>
  <si>
    <t>1.5 "p8"</t>
  </si>
  <si>
    <t>84</t>
  </si>
  <si>
    <t>95311111R</t>
  </si>
  <si>
    <t xml:space="preserve">Podélné/šikmé  řezání oceového potrubí </t>
  </si>
  <si>
    <t>-648203570</t>
  </si>
  <si>
    <t>2.5 "p8"</t>
  </si>
  <si>
    <t>85</t>
  </si>
  <si>
    <t>95311112R</t>
  </si>
  <si>
    <t>Úprava napojení stáv. oceového potrubí na nové potrubí -očištění vč.sváření</t>
  </si>
  <si>
    <t>-1429173583</t>
  </si>
  <si>
    <t>5 "p8"</t>
  </si>
  <si>
    <t>86</t>
  </si>
  <si>
    <t>919721223</t>
  </si>
  <si>
    <t>Geomříž pro vyztužení asfaltového povrchu ze skelných vláken s geotextilií pevnost 100 kN/m</t>
  </si>
  <si>
    <t>1989120940</t>
  </si>
  <si>
    <t>Geomříž pro vyztužení asfaltového povrchu ze skelných vláken s geotextilií, podélná pevnost v tahu 100 kN/m</t>
  </si>
  <si>
    <t xml:space="preserve">((2112+2332)*2)*1.03 "vč.rezervy" </t>
  </si>
  <si>
    <t>87</t>
  </si>
  <si>
    <t>91972612R</t>
  </si>
  <si>
    <t>Zřízení a dodávka  tkanininy  pro ochranu, netkaná měrná hmotnost do 200 g/m2 -zakrytí okraje rybníka proti spadávání asf.směsi vč.ukotvení</t>
  </si>
  <si>
    <t>-814065820</t>
  </si>
  <si>
    <t>310*2.5*1.05</t>
  </si>
  <si>
    <t>88</t>
  </si>
  <si>
    <t>91973111R</t>
  </si>
  <si>
    <t>Zarovnání styčné plochy podkladu nebo krytu živičného tl do 50 mm vč.zalití asf.modif.zálivkou</t>
  </si>
  <si>
    <t>-1297967776</t>
  </si>
  <si>
    <t>Zarovnání styčné plochy podkladu nebo krytu podél vybourané části komunikace nebo zpevněné plochy  živičné tl. do 50 mm</t>
  </si>
  <si>
    <t>186,7</t>
  </si>
  <si>
    <t>6085 " střední dělící čára"</t>
  </si>
  <si>
    <t>89</t>
  </si>
  <si>
    <t>919735111</t>
  </si>
  <si>
    <t>Řezání stávajícího živičného krytu hl do 50 mm</t>
  </si>
  <si>
    <t>-1135390797</t>
  </si>
  <si>
    <t>Řezání stávajícího živičného krytu nebo podkladu  hloubky do 50 mm</t>
  </si>
  <si>
    <t>24+5.6+14.2+10.9+5.9+14.3+18.6+19.9+9.7+6.7+5.3+7.1+7.9+7.7+23+5.9</t>
  </si>
  <si>
    <t xml:space="preserve">2112+44*1.5*2 " zvýšené kraje  kraje " </t>
  </si>
  <si>
    <t>3648/1.5+20*1.5 " rezerva v sanacích"</t>
  </si>
  <si>
    <t>90</t>
  </si>
  <si>
    <t>93511221R</t>
  </si>
  <si>
    <t>Osazení příkopového žlabu do betonu tl 100 mm  CT- C30 F5 s přísadou zpomalovače tuhnutí z betonových tvárnic š 800 mm</t>
  </si>
  <si>
    <t>500187941</t>
  </si>
  <si>
    <t>Osazení betonového příkopového žlabu s vyplněním a zatřením spár cementovou maltou s ložem tl. 100 mm z betonu prostého tř.  CT- C 30 F5 s přísadou zpomalovače tuhnutí  z betonových příkopových tvárnic šířky přes 500 do 800 mm</t>
  </si>
  <si>
    <t>91</t>
  </si>
  <si>
    <t>59227496R</t>
  </si>
  <si>
    <t>žlabovka betonová TBM 8-60 33x59x8 cm</t>
  </si>
  <si>
    <t>484708760</t>
  </si>
  <si>
    <t>žlabovka betonová příkopová přírodní 33x59x8 cm</t>
  </si>
  <si>
    <t>40/0.33*1.01</t>
  </si>
  <si>
    <t>122.4</t>
  </si>
  <si>
    <t>92</t>
  </si>
  <si>
    <t>93511230R</t>
  </si>
  <si>
    <t>Vyplnění spár beton.rigolu+přílož.desek polyuretan.tmelem  se zatřením</t>
  </si>
  <si>
    <t>-539575145</t>
  </si>
  <si>
    <t xml:space="preserve">1 " 121 spar-42 baleni /600ml" </t>
  </si>
  <si>
    <t>93</t>
  </si>
  <si>
    <t>938902111</t>
  </si>
  <si>
    <t>Čištění příkopů komunikací příkopovým rypadlem objem nánosu do 0,15 m3/m</t>
  </si>
  <si>
    <t>-2053865567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</si>
  <si>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</t>
  </si>
  <si>
    <t>250</t>
  </si>
  <si>
    <t>94</t>
  </si>
  <si>
    <t>938902411</t>
  </si>
  <si>
    <t>Čištění propustků strojně tlakovou vodou D do 500 mm při tl nánosu do 25% DN</t>
  </si>
  <si>
    <t>2091307030</t>
  </si>
  <si>
    <t>Čištění propustků s odstraněním travnatého porostu nebo nánosu, s naložením na dopravní prostředek nebo s přemístěním na hromady na vzdálenost do 20 m strojně tlakovou vodou tloušťky nánosu do 25% průměru propustku do 500 mm</t>
  </si>
  <si>
    <t>11.5 "p1  DN400"</t>
  </si>
  <si>
    <t>10.5 "p3"</t>
  </si>
  <si>
    <t>12.3 "km 0.7913"</t>
  </si>
  <si>
    <t>95</t>
  </si>
  <si>
    <t>938902421</t>
  </si>
  <si>
    <t>Čištění propustků strojně tlakovou vodou D do 500 mm při tl nánosu do 50% DN</t>
  </si>
  <si>
    <t>1396835249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</si>
  <si>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</si>
  <si>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8 "p4"</t>
  </si>
  <si>
    <t>96</t>
  </si>
  <si>
    <t>938902431</t>
  </si>
  <si>
    <t>Čištění propustků strojně tlakovou vodou D do 500 mm při tl nánosu do 75% DN</t>
  </si>
  <si>
    <t>833715191</t>
  </si>
  <si>
    <t>Čištění propustků s odstraněním travnatého porostu nebo nánosu, s naložením na dopravní prostředek nebo s přemístěním na hromady na vzdálenost do 20 m strojně tlakovou vodou tloušťky nánosu přes 50 do 75% průměru propustku do 500 mm</t>
  </si>
  <si>
    <t>8.0 "p5"</t>
  </si>
  <si>
    <t>3.0 "p6"</t>
  </si>
  <si>
    <t>97</t>
  </si>
  <si>
    <t>938902412</t>
  </si>
  <si>
    <t>Čištění propustků strojně tlakovou vodou D do 1000 mm při tl nánosu do 25% DN</t>
  </si>
  <si>
    <t>89589120</t>
  </si>
  <si>
    <t>Čištění propustků s odstraněním travnatého porostu nebo nánosu, s naložením na dopravní prostředek nebo s přemístěním na hromady na vzdálenost do 20 m strojně tlakovou vodou tloušťky nánosu do 25% průměru propustku přes 500 do 1000 mm</t>
  </si>
  <si>
    <t>10.5 "p9"</t>
  </si>
  <si>
    <t>98</t>
  </si>
  <si>
    <t>938902432</t>
  </si>
  <si>
    <t>Čištění propustků strojně tlakovou vodou D do 1000 mm při tl nánosu do 75% DN</t>
  </si>
  <si>
    <t>1600532670</t>
  </si>
  <si>
    <t>Čištění propustků s odstraněním travnatého porostu nebo nánosu, s naložením na dopravní prostředek nebo s přemístěním na hromady na vzdálenost do 20 m strojně tlakovou vodou tloušťky nánosu přes 50 do 75% průměru propustku přes 500 do 1000 mm</t>
  </si>
  <si>
    <t>11 "p2  DN600"</t>
  </si>
  <si>
    <t>8.0 "p8"</t>
  </si>
  <si>
    <t>99</t>
  </si>
  <si>
    <t>938902441</t>
  </si>
  <si>
    <t>Čištění propustků strojně tlakovou vodou D do 500 mm při tl nánosu přes 75% DN</t>
  </si>
  <si>
    <t>-1881104776</t>
  </si>
  <si>
    <t>Čištění propustků s odstraněním travnatého porostu nebo nánosu, s naložením na dopravní prostředek nebo s přemístěním na hromady na vzdálenost do 20 m strojně tlakovou vodou tloušťky nánosu přes 75% průměru propustku do 500 mm</t>
  </si>
  <si>
    <t>10.5 "p7"</t>
  </si>
  <si>
    <t>100</t>
  </si>
  <si>
    <t>938902462</t>
  </si>
  <si>
    <t>Čištění propustků ručně D do 1000 mm při tl nánosu do 50% DN</t>
  </si>
  <si>
    <t>1392301014</t>
  </si>
  <si>
    <t>Čištění propustků s odstraněním travnatého porostu nebo nánosu, s naložením na dopravní prostředek nebo s přemístěním na hromady na vzdálenost do 20 m ručně tloušťky nánosu přes 25 do 50% průměru propustku přes 500 do 1000 mm</t>
  </si>
  <si>
    <t>2.0 "p2"</t>
  </si>
  <si>
    <t>1.0 "p6"</t>
  </si>
  <si>
    <t>4.0 "p7"</t>
  </si>
  <si>
    <t>2.0 "p8"</t>
  </si>
  <si>
    <t>101</t>
  </si>
  <si>
    <t>938902499</t>
  </si>
  <si>
    <t>Příplatek k čištění propustků delších než 8 m za každý další 1 m délky</t>
  </si>
  <si>
    <t>870857546</t>
  </si>
  <si>
    <t>Čištění propustků s odstraněním travnatého porostu nebo nánosu, s naložením na dopravní prostředek nebo s přemístěním na hromady na vzdálenost do 20 m Příplatek k cenám za délku propustku přes 8 m za každý další 1 m</t>
  </si>
  <si>
    <t>11.5-8.0 "p1  "</t>
  </si>
  <si>
    <t>10.5-8.0 "p3"</t>
  </si>
  <si>
    <t>11-8.0 "p2 "</t>
  </si>
  <si>
    <t>10.5-8.0 "p7"</t>
  </si>
  <si>
    <t>10.5-8.0 "p9"</t>
  </si>
  <si>
    <t>12.3-8.0 "km 0.7913"</t>
  </si>
  <si>
    <t>102</t>
  </si>
  <si>
    <t>96202111R</t>
  </si>
  <si>
    <t>Bourání zdí -čel z   kamene nebo  betonu prokládaného kamenem +zemní práce</t>
  </si>
  <si>
    <t>1200211969</t>
  </si>
  <si>
    <t xml:space="preserve">0.5*0.3*0.6   </t>
  </si>
  <si>
    <t>Mezisoučet  P1</t>
  </si>
  <si>
    <t xml:space="preserve">4.75*0.45*2.5 </t>
  </si>
  <si>
    <t>-3.5 "rimsy"</t>
  </si>
  <si>
    <t>Mezisoučet  P2</t>
  </si>
  <si>
    <t>2.0*0.4*1.4+1.8*0.3*1.0</t>
  </si>
  <si>
    <t>2.0*0.4*1.4+1.4*0.4*1.1</t>
  </si>
  <si>
    <t>0.8*0.5*0.7</t>
  </si>
  <si>
    <t>1.8*0.3*1.4</t>
  </si>
  <si>
    <t>2.45*0.4*1.6+1.3*0.4*1.6</t>
  </si>
  <si>
    <t>8.77</t>
  </si>
  <si>
    <t>103</t>
  </si>
  <si>
    <t>962041211</t>
  </si>
  <si>
    <t>Bourání zdí - říms z betonu prostého</t>
  </si>
  <si>
    <t>CS ÚRS 2017 01</t>
  </si>
  <si>
    <t>1804173697</t>
  </si>
  <si>
    <t>Bourání  konstrukcí zdiva - říms z prostého betonu</t>
  </si>
  <si>
    <t>3.5 "p2"</t>
  </si>
  <si>
    <t>104</t>
  </si>
  <si>
    <t>96600521R</t>
  </si>
  <si>
    <t>Rozebrání a odstranění silničního zábradlí se sloupky osazenými do říms nebo krycích desek vč.odvozu do šrotu</t>
  </si>
  <si>
    <t>1348790885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</si>
  <si>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</si>
  <si>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4.0 "p2"</t>
  </si>
  <si>
    <t>105</t>
  </si>
  <si>
    <t>96600531R</t>
  </si>
  <si>
    <t>Rozebrání a odstranění silničního svodidla s jednou pásnicí vč.odvozu do šrotu</t>
  </si>
  <si>
    <t>290744933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</si>
  <si>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</si>
  <si>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9.0 "vyust z rybnika"</t>
  </si>
  <si>
    <t>106</t>
  </si>
  <si>
    <t>979024442</t>
  </si>
  <si>
    <t>Očištění vybouraných obrubníků a krajníků chodníkových -kamen.</t>
  </si>
  <si>
    <t>2140154947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</si>
  <si>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chodníkových</t>
  </si>
  <si>
    <t>56 "dle TZ"</t>
  </si>
  <si>
    <t>107</t>
  </si>
  <si>
    <t>98522110R</t>
  </si>
  <si>
    <t>Doplnění zdiva -betonu vč..vyspárov.obnaž.spar +.bednění a odbednění</t>
  </si>
  <si>
    <t>2020453107</t>
  </si>
  <si>
    <t>0.2   "p8 -km 4.24550"</t>
  </si>
  <si>
    <t>108</t>
  </si>
  <si>
    <t>98531111R</t>
  </si>
  <si>
    <t>Reprofilace stávající jímky +vyspravení  obnaž.soar +spojovací můstek+mpregnační nátěr+odsekání degradovaného betonu +vyčištění +vč.dodávky a montáže ocel.roštu s pocrch, úpravou +doplnění chybějícího  zdiva/beton+uhycení nových kotev pro rošt</t>
  </si>
  <si>
    <t>-255205171</t>
  </si>
  <si>
    <t>1 "p4 -km 1,4241"</t>
  </si>
  <si>
    <t>1 "p5 -km2.44390"</t>
  </si>
  <si>
    <t>109</t>
  </si>
  <si>
    <t>985311111</t>
  </si>
  <si>
    <t>Reprofilace stěn cementovými sanačními maltami tl 10 mm</t>
  </si>
  <si>
    <t>-427746350</t>
  </si>
  <si>
    <t>Reprofilace betonu sanačními maltami na cementové bázi ručně stěn, tloušťky do 10 mm</t>
  </si>
  <si>
    <t>(2.4*1.0)+(2.8*0.35)+(0.35*2*1.0) "p2"</t>
  </si>
  <si>
    <t>(0.3*1.8+1.8*1.2-0.5)+(1.6*0.3+1.6*1.5-0.5)</t>
  </si>
  <si>
    <t>(1.2*2)*0.3+(1.2*2*0.8)+(0.8*4*0.3)</t>
  </si>
  <si>
    <t>Mezisoučet  km 0.7913</t>
  </si>
  <si>
    <t>110</t>
  </si>
  <si>
    <t>985323111</t>
  </si>
  <si>
    <t>Spojovací můstek reprofilovaného betonu na cementové bázi tl 1 mm</t>
  </si>
  <si>
    <t>-2050224916</t>
  </si>
  <si>
    <t>Spojovací můstek reprofilovaného betonu na cementové bázi, tloušťky 1 mm</t>
  </si>
  <si>
    <t>12.26</t>
  </si>
  <si>
    <t>111</t>
  </si>
  <si>
    <t>985324111</t>
  </si>
  <si>
    <t>Impregnační nátěr betonu dvojnásobný (OS-A)</t>
  </si>
  <si>
    <t>570516347</t>
  </si>
  <si>
    <t>Ochranný nátěr betonu na bázi silanu impregnační dvojnásobný (OS-A)</t>
  </si>
  <si>
    <t>112</t>
  </si>
  <si>
    <t>985112111</t>
  </si>
  <si>
    <t>Odsekání degradovaného betonu stěn tl do 10 mm</t>
  </si>
  <si>
    <t>1461930712</t>
  </si>
  <si>
    <t>Odsekání degradovaného betonu stěn, tloušťky do 10 mm</t>
  </si>
  <si>
    <t>113</t>
  </si>
  <si>
    <t>938111111</t>
  </si>
  <si>
    <t>Čištění zdiva opěr, pilířů, křídel od mechu a jiné vegetace</t>
  </si>
  <si>
    <t>-1108447735</t>
  </si>
  <si>
    <t>Čištění zdiva opěr, pilířů, křídel  od mechu a jiné vegetace</t>
  </si>
  <si>
    <t>1.0*2 "p4+p5"</t>
  </si>
  <si>
    <t>114</t>
  </si>
  <si>
    <t>985131111</t>
  </si>
  <si>
    <t>Očištění ploch stěn, rubu kleneb a podlah tlakovou vodou</t>
  </si>
  <si>
    <t>-875119403</t>
  </si>
  <si>
    <t xml:space="preserve">1.0*2 </t>
  </si>
  <si>
    <t>Mezisoučet p4+p5</t>
  </si>
  <si>
    <t>115</t>
  </si>
  <si>
    <t>997221551</t>
  </si>
  <si>
    <t>Vodorovná doprava suti ze sypkých materiálů do 1 km</t>
  </si>
  <si>
    <t>2096910286</t>
  </si>
  <si>
    <t>Vodorovná doprava suti  bez naložení, ale se složením a s hrubým urovnáním ze sypkých materiálů, na vzdálenost do 1 km</t>
  </si>
  <si>
    <t>1008.353-41.137</t>
  </si>
  <si>
    <t>116</t>
  </si>
  <si>
    <t>997221559</t>
  </si>
  <si>
    <t>Příplatek ZKD 1 km u vodorovné dopravy suti ze sypkých materiálů</t>
  </si>
  <si>
    <t>-878733754</t>
  </si>
  <si>
    <t>Vodorovná doprava suti  bez naložení, ale se složením a s hrubým urovnáním Příplatek k ceně za každý další i započatý 1 km přes 1 km</t>
  </si>
  <si>
    <t>967.216*19 "20km"</t>
  </si>
  <si>
    <t>117</t>
  </si>
  <si>
    <t>997221571</t>
  </si>
  <si>
    <t>Vodorovná doprava vybouraných hmot do 1 km</t>
  </si>
  <si>
    <t>-744390046</t>
  </si>
  <si>
    <t>Vodorovná doprava vybouraných hmot  bez naložení, ale se složením a s hrubým urovnáním na vzdálenost do 1 km</t>
  </si>
  <si>
    <t>11.6+21.837+7.7  "beton"</t>
  </si>
  <si>
    <t>118</t>
  </si>
  <si>
    <t>997221579</t>
  </si>
  <si>
    <t>Příplatek ZKD 1 km u vodorovné dopravy vybouraných hmot</t>
  </si>
  <si>
    <t>-1830438146</t>
  </si>
  <si>
    <t>Vodorovná doprava vybouraných hmot  bez naložení, ale se složením a s hrubým urovnáním na vzdálenost Příplatek k ceně za každý další i započatý 1 km přes 1 km</t>
  </si>
  <si>
    <t>41.137*19</t>
  </si>
  <si>
    <t>119</t>
  </si>
  <si>
    <t>997221815</t>
  </si>
  <si>
    <t>Poplatek za uložení na skládce (skládkovné) stavebního odpadu betonového kód odpadu 170 101</t>
  </si>
  <si>
    <t>-39111940</t>
  </si>
  <si>
    <t>Poplatek za uložení stavebního odpadu na skládce (skládkovné) z prostého betonu zatříděného do Katalogu odpadů pod kódem 170 101</t>
  </si>
  <si>
    <t>41.137</t>
  </si>
  <si>
    <t>120</t>
  </si>
  <si>
    <t>997221845</t>
  </si>
  <si>
    <t>Poplatek za uložení na skládce (skládkovné) odpadu asfaltového bez dehtu kód odpadu 170 302</t>
  </si>
  <si>
    <t>25673961</t>
  </si>
  <si>
    <t>Poplatek za uložení stavebního odpadu na skládce (skládkovné) asfaltového bez obsahu dehtu zatříděného do Katalogu odpadů pod kódem 170 302</t>
  </si>
  <si>
    <t>146.619+667.968 "asf.kry"</t>
  </si>
  <si>
    <t>121</t>
  </si>
  <si>
    <t>997221855</t>
  </si>
  <si>
    <t>Poplatek za uložení na skládce (skládkovné) zeminy a kameniva kód odpadu 170 504</t>
  </si>
  <si>
    <t>603325080</t>
  </si>
  <si>
    <t>113.297</t>
  </si>
  <si>
    <t>122</t>
  </si>
  <si>
    <t>9972218R</t>
  </si>
  <si>
    <t>Poplatek za uložení  směsného  odpadu na skládce (skládkovné)</t>
  </si>
  <si>
    <t>1879311239</t>
  </si>
  <si>
    <t xml:space="preserve">Poplatek za uložení stavebního odpadu na skládce (skládkovné)  směsného </t>
  </si>
  <si>
    <t>1008.353-(41.137+814.587+113.297)</t>
  </si>
  <si>
    <t>998</t>
  </si>
  <si>
    <t>Přesun hmot</t>
  </si>
  <si>
    <t>123</t>
  </si>
  <si>
    <t>998225111</t>
  </si>
  <si>
    <t>Přesun hmot pro pozemní komunikace s krytem z kamene, monolitickým betonovým nebo živičným</t>
  </si>
  <si>
    <t>-1963763969</t>
  </si>
  <si>
    <t>Přesun hmot pro komunikace s krytem z kameniva, monolitickým betonovým nebo živičným  dopravní vzdálenost do 200 m jakékoliv délky objektu</t>
  </si>
  <si>
    <t>VON - vedlejší a ostatní náklady</t>
  </si>
  <si>
    <t>VRN - Vedlejší rozpočtové náklady</t>
  </si>
  <si>
    <t>VRN</t>
  </si>
  <si>
    <t>Vedlejší rozpočtové náklady</t>
  </si>
  <si>
    <t>012103000</t>
  </si>
  <si>
    <t>Geodetické práce před výstavbou</t>
  </si>
  <si>
    <t>kč</t>
  </si>
  <si>
    <t>1024</t>
  </si>
  <si>
    <t>-200577283</t>
  </si>
  <si>
    <t>Průzkumné, geodetické a projektové práce geodetické práce před výstavbou</t>
  </si>
  <si>
    <t>012103000.1</t>
  </si>
  <si>
    <t>Geodetické práce před výstavbou - vytyčení stávajících podzemních sítí</t>
  </si>
  <si>
    <t>633004425</t>
  </si>
  <si>
    <t xml:space="preserve">Geodetické práce před výstavbou - vytyčení stávajících podzemních sítí
</t>
  </si>
  <si>
    <t>012203000</t>
  </si>
  <si>
    <t>Geodetické práce při provádění stavby</t>
  </si>
  <si>
    <t>451759577</t>
  </si>
  <si>
    <t>Průzkumné, geodetické a projektové práce geodetické práce při provádění stavby</t>
  </si>
  <si>
    <t>013254000</t>
  </si>
  <si>
    <t>Dokumentace skutečného provedení stavby vč.provedení geodetického zaměření</t>
  </si>
  <si>
    <t>252789310</t>
  </si>
  <si>
    <t>Dokumentace skutečného provedení stavby  vč.provedení geodetického zaměření</t>
  </si>
  <si>
    <t>030001000</t>
  </si>
  <si>
    <t>Zařízení staveniště</t>
  </si>
  <si>
    <t>-520874911</t>
  </si>
  <si>
    <t>034403000</t>
  </si>
  <si>
    <t xml:space="preserve">Dopravní značení na staveništi </t>
  </si>
  <si>
    <t>-591146610</t>
  </si>
  <si>
    <t xml:space="preserve">Dopravní značení na staveništi -doprav.opatření během výstavby globální!" Výstavba komunikace,kanalizace,plynovodu a EL.přípojky" </t>
  </si>
  <si>
    <t>034503000</t>
  </si>
  <si>
    <t>Informační tabule na staveništi</t>
  </si>
  <si>
    <t>958113855</t>
  </si>
  <si>
    <t>034503000.1</t>
  </si>
  <si>
    <t>152147544</t>
  </si>
  <si>
    <t>Informační tabule na staveništi
2 x info tabule s nápisem "MUSÍME TO OPRAVIT", s logem SÚSPK a nápisem "SPRÁVA A ÚDRŽBA SILNIC PLZEŇSKÉHO KRAJE, příspěvková organizace a piktogramem "zamračený smajlík"
2 x info tabule s nápisem "DÍKY A ŠŤASTNOU CESTU,  s logem SÚSPK a nápisem "SPRÁVA A ÚDRŽBA SILNIC PLZEŇSKÉHO KRAJE, příspěvková organizace a piktogramem "smějící se smajlík"
velikost cedule min. š. 1m / 1,5m</t>
  </si>
  <si>
    <t>042503000</t>
  </si>
  <si>
    <t>Plán BOZP na staveništi</t>
  </si>
  <si>
    <t>1565077412</t>
  </si>
  <si>
    <t>045002000</t>
  </si>
  <si>
    <t>Kompletační a koordinační činnost</t>
  </si>
  <si>
    <t>1429718691</t>
  </si>
  <si>
    <t>049103000</t>
  </si>
  <si>
    <t>Náklady vzniklé v souvislosti s realizací stavby</t>
  </si>
  <si>
    <t>Kč</t>
  </si>
  <si>
    <t>-966286431</t>
  </si>
  <si>
    <t>Inženýrská činnost inženýrská činnost ostatní náklady vzniklé v souvislosti s realizací stavby - informace pro vlastníky sousedních nemovitostí</t>
  </si>
  <si>
    <t>070001000</t>
  </si>
  <si>
    <t>Provozní vlivy</t>
  </si>
  <si>
    <t>1111810130</t>
  </si>
  <si>
    <t>Základní rozdělení průvodních činností a nákladů provozní vlivy
vč.projednání a uhrazení nákladů spojených s přeložěním trasy linkových autobusů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</si>
</sst>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" customHeight="1"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S2" s="22" t="s">
        <v>8</v>
      </c>
      <c r="BT2" s="22" t="s">
        <v>9</v>
      </c>
    </row>
    <row r="3" spans="2:72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253" t="s">
        <v>16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7"/>
      <c r="AQ5" s="29"/>
      <c r="BE5" s="251" t="s">
        <v>17</v>
      </c>
      <c r="BS5" s="22" t="s">
        <v>8</v>
      </c>
    </row>
    <row r="6" spans="2:71" ht="36.9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255" t="s">
        <v>19</v>
      </c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7"/>
      <c r="AQ6" s="29"/>
      <c r="BE6" s="252"/>
      <c r="BS6" s="22" t="s">
        <v>8</v>
      </c>
    </row>
    <row r="7" spans="2:71" ht="14.4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252"/>
      <c r="BS7" s="22" t="s">
        <v>8</v>
      </c>
    </row>
    <row r="8" spans="2:71" ht="14.4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252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252"/>
      <c r="BS9" s="22" t="s">
        <v>8</v>
      </c>
    </row>
    <row r="10" spans="2:71" ht="14.4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252"/>
      <c r="BS10" s="22" t="s">
        <v>8</v>
      </c>
    </row>
    <row r="11" spans="2:71" ht="18.45" customHeight="1">
      <c r="B11" s="26"/>
      <c r="C11" s="27"/>
      <c r="D11" s="27"/>
      <c r="E11" s="33" t="s">
        <v>24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29</v>
      </c>
      <c r="AL11" s="27"/>
      <c r="AM11" s="27"/>
      <c r="AN11" s="33" t="s">
        <v>21</v>
      </c>
      <c r="AO11" s="27"/>
      <c r="AP11" s="27"/>
      <c r="AQ11" s="29"/>
      <c r="BE11" s="252"/>
      <c r="BS11" s="22" t="s">
        <v>8</v>
      </c>
    </row>
    <row r="12" spans="2:71" ht="6.9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252"/>
      <c r="BS12" s="22" t="s">
        <v>8</v>
      </c>
    </row>
    <row r="13" spans="2:71" ht="14.4" customHeight="1">
      <c r="B13" s="26"/>
      <c r="C13" s="27"/>
      <c r="D13" s="35" t="s">
        <v>30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31</v>
      </c>
      <c r="AO13" s="27"/>
      <c r="AP13" s="27"/>
      <c r="AQ13" s="29"/>
      <c r="BE13" s="252"/>
      <c r="BS13" s="22" t="s">
        <v>8</v>
      </c>
    </row>
    <row r="14" spans="2:71" ht="13.2">
      <c r="B14" s="26"/>
      <c r="C14" s="27"/>
      <c r="D14" s="27"/>
      <c r="E14" s="256" t="s">
        <v>31</v>
      </c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35" t="s">
        <v>29</v>
      </c>
      <c r="AL14" s="27"/>
      <c r="AM14" s="27"/>
      <c r="AN14" s="37" t="s">
        <v>31</v>
      </c>
      <c r="AO14" s="27"/>
      <c r="AP14" s="27"/>
      <c r="AQ14" s="29"/>
      <c r="BE14" s="252"/>
      <c r="BS14" s="22" t="s">
        <v>8</v>
      </c>
    </row>
    <row r="15" spans="2:71" ht="6.9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252"/>
      <c r="BS15" s="22" t="s">
        <v>6</v>
      </c>
    </row>
    <row r="16" spans="2:71" ht="14.4" customHeight="1">
      <c r="B16" s="26"/>
      <c r="C16" s="27"/>
      <c r="D16" s="35" t="s">
        <v>32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252"/>
      <c r="BS16" s="22" t="s">
        <v>6</v>
      </c>
    </row>
    <row r="17" spans="2:71" ht="18.45" customHeight="1">
      <c r="B17" s="26"/>
      <c r="C17" s="27"/>
      <c r="D17" s="27"/>
      <c r="E17" s="33" t="s">
        <v>33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29</v>
      </c>
      <c r="AL17" s="27"/>
      <c r="AM17" s="27"/>
      <c r="AN17" s="33" t="s">
        <v>21</v>
      </c>
      <c r="AO17" s="27"/>
      <c r="AP17" s="27"/>
      <c r="AQ17" s="29"/>
      <c r="BE17" s="252"/>
      <c r="BS17" s="22" t="s">
        <v>34</v>
      </c>
    </row>
    <row r="18" spans="2:71" ht="6.9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252"/>
      <c r="BS18" s="22" t="s">
        <v>8</v>
      </c>
    </row>
    <row r="19" spans="2:71" ht="14.4" customHeight="1">
      <c r="B19" s="26"/>
      <c r="C19" s="27"/>
      <c r="D19" s="35" t="s">
        <v>35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252"/>
      <c r="BS19" s="22" t="s">
        <v>8</v>
      </c>
    </row>
    <row r="20" spans="2:71" ht="63" customHeight="1">
      <c r="B20" s="26"/>
      <c r="C20" s="27"/>
      <c r="D20" s="27"/>
      <c r="E20" s="258" t="s">
        <v>36</v>
      </c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7"/>
      <c r="AP20" s="27"/>
      <c r="AQ20" s="29"/>
      <c r="BE20" s="252"/>
      <c r="BS20" s="22" t="s">
        <v>6</v>
      </c>
    </row>
    <row r="21" spans="2:57" ht="6.9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252"/>
    </row>
    <row r="22" spans="2:57" ht="6.9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252"/>
    </row>
    <row r="23" spans="2:57" s="1" customFormat="1" ht="25.95" customHeight="1">
      <c r="B23" s="39"/>
      <c r="C23" s="40"/>
      <c r="D23" s="41" t="s">
        <v>37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259">
        <f>ROUND(AG51,2)</f>
        <v>0</v>
      </c>
      <c r="AL23" s="260"/>
      <c r="AM23" s="260"/>
      <c r="AN23" s="260"/>
      <c r="AO23" s="260"/>
      <c r="AP23" s="40"/>
      <c r="AQ23" s="43"/>
      <c r="BE23" s="252"/>
    </row>
    <row r="24" spans="2:57" s="1" customFormat="1" ht="6.9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252"/>
    </row>
    <row r="25" spans="2:57" s="1" customFormat="1" ht="12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261" t="s">
        <v>38</v>
      </c>
      <c r="M25" s="261"/>
      <c r="N25" s="261"/>
      <c r="O25" s="261"/>
      <c r="P25" s="40"/>
      <c r="Q25" s="40"/>
      <c r="R25" s="40"/>
      <c r="S25" s="40"/>
      <c r="T25" s="40"/>
      <c r="U25" s="40"/>
      <c r="V25" s="40"/>
      <c r="W25" s="261" t="s">
        <v>39</v>
      </c>
      <c r="X25" s="261"/>
      <c r="Y25" s="261"/>
      <c r="Z25" s="261"/>
      <c r="AA25" s="261"/>
      <c r="AB25" s="261"/>
      <c r="AC25" s="261"/>
      <c r="AD25" s="261"/>
      <c r="AE25" s="261"/>
      <c r="AF25" s="40"/>
      <c r="AG25" s="40"/>
      <c r="AH25" s="40"/>
      <c r="AI25" s="40"/>
      <c r="AJ25" s="40"/>
      <c r="AK25" s="261" t="s">
        <v>40</v>
      </c>
      <c r="AL25" s="261"/>
      <c r="AM25" s="261"/>
      <c r="AN25" s="261"/>
      <c r="AO25" s="261"/>
      <c r="AP25" s="40"/>
      <c r="AQ25" s="43"/>
      <c r="BE25" s="252"/>
    </row>
    <row r="26" spans="2:57" s="2" customFormat="1" ht="14.4" customHeight="1">
      <c r="B26" s="45"/>
      <c r="C26" s="46"/>
      <c r="D26" s="47" t="s">
        <v>41</v>
      </c>
      <c r="E26" s="46"/>
      <c r="F26" s="47" t="s">
        <v>42</v>
      </c>
      <c r="G26" s="46"/>
      <c r="H26" s="46"/>
      <c r="I26" s="46"/>
      <c r="J26" s="46"/>
      <c r="K26" s="46"/>
      <c r="L26" s="262">
        <v>0.21</v>
      </c>
      <c r="M26" s="263"/>
      <c r="N26" s="263"/>
      <c r="O26" s="263"/>
      <c r="P26" s="46"/>
      <c r="Q26" s="46"/>
      <c r="R26" s="46"/>
      <c r="S26" s="46"/>
      <c r="T26" s="46"/>
      <c r="U26" s="46"/>
      <c r="V26" s="46"/>
      <c r="W26" s="264">
        <f>ROUND(AZ51,2)</f>
        <v>0</v>
      </c>
      <c r="X26" s="263"/>
      <c r="Y26" s="263"/>
      <c r="Z26" s="263"/>
      <c r="AA26" s="263"/>
      <c r="AB26" s="263"/>
      <c r="AC26" s="263"/>
      <c r="AD26" s="263"/>
      <c r="AE26" s="263"/>
      <c r="AF26" s="46"/>
      <c r="AG26" s="46"/>
      <c r="AH26" s="46"/>
      <c r="AI26" s="46"/>
      <c r="AJ26" s="46"/>
      <c r="AK26" s="264">
        <f>ROUND(AV51,2)</f>
        <v>0</v>
      </c>
      <c r="AL26" s="263"/>
      <c r="AM26" s="263"/>
      <c r="AN26" s="263"/>
      <c r="AO26" s="263"/>
      <c r="AP26" s="46"/>
      <c r="AQ26" s="48"/>
      <c r="BE26" s="252"/>
    </row>
    <row r="27" spans="2:57" s="2" customFormat="1" ht="14.4" customHeight="1">
      <c r="B27" s="45"/>
      <c r="C27" s="46"/>
      <c r="D27" s="46"/>
      <c r="E27" s="46"/>
      <c r="F27" s="47" t="s">
        <v>43</v>
      </c>
      <c r="G27" s="46"/>
      <c r="H27" s="46"/>
      <c r="I27" s="46"/>
      <c r="J27" s="46"/>
      <c r="K27" s="46"/>
      <c r="L27" s="262">
        <v>0.15</v>
      </c>
      <c r="M27" s="263"/>
      <c r="N27" s="263"/>
      <c r="O27" s="263"/>
      <c r="P27" s="46"/>
      <c r="Q27" s="46"/>
      <c r="R27" s="46"/>
      <c r="S27" s="46"/>
      <c r="T27" s="46"/>
      <c r="U27" s="46"/>
      <c r="V27" s="46"/>
      <c r="W27" s="264">
        <f>ROUND(BA51,2)</f>
        <v>0</v>
      </c>
      <c r="X27" s="263"/>
      <c r="Y27" s="263"/>
      <c r="Z27" s="263"/>
      <c r="AA27" s="263"/>
      <c r="AB27" s="263"/>
      <c r="AC27" s="263"/>
      <c r="AD27" s="263"/>
      <c r="AE27" s="263"/>
      <c r="AF27" s="46"/>
      <c r="AG27" s="46"/>
      <c r="AH27" s="46"/>
      <c r="AI27" s="46"/>
      <c r="AJ27" s="46"/>
      <c r="AK27" s="264">
        <f>ROUND(AW51,2)</f>
        <v>0</v>
      </c>
      <c r="AL27" s="263"/>
      <c r="AM27" s="263"/>
      <c r="AN27" s="263"/>
      <c r="AO27" s="263"/>
      <c r="AP27" s="46"/>
      <c r="AQ27" s="48"/>
      <c r="BE27" s="252"/>
    </row>
    <row r="28" spans="2:57" s="2" customFormat="1" ht="14.4" customHeight="1" hidden="1">
      <c r="B28" s="45"/>
      <c r="C28" s="46"/>
      <c r="D28" s="46"/>
      <c r="E28" s="46"/>
      <c r="F28" s="47" t="s">
        <v>44</v>
      </c>
      <c r="G28" s="46"/>
      <c r="H28" s="46"/>
      <c r="I28" s="46"/>
      <c r="J28" s="46"/>
      <c r="K28" s="46"/>
      <c r="L28" s="262">
        <v>0.21</v>
      </c>
      <c r="M28" s="263"/>
      <c r="N28" s="263"/>
      <c r="O28" s="263"/>
      <c r="P28" s="46"/>
      <c r="Q28" s="46"/>
      <c r="R28" s="46"/>
      <c r="S28" s="46"/>
      <c r="T28" s="46"/>
      <c r="U28" s="46"/>
      <c r="V28" s="46"/>
      <c r="W28" s="264">
        <f>ROUND(BB51,2)</f>
        <v>0</v>
      </c>
      <c r="X28" s="263"/>
      <c r="Y28" s="263"/>
      <c r="Z28" s="263"/>
      <c r="AA28" s="263"/>
      <c r="AB28" s="263"/>
      <c r="AC28" s="263"/>
      <c r="AD28" s="263"/>
      <c r="AE28" s="263"/>
      <c r="AF28" s="46"/>
      <c r="AG28" s="46"/>
      <c r="AH28" s="46"/>
      <c r="AI28" s="46"/>
      <c r="AJ28" s="46"/>
      <c r="AK28" s="264">
        <v>0</v>
      </c>
      <c r="AL28" s="263"/>
      <c r="AM28" s="263"/>
      <c r="AN28" s="263"/>
      <c r="AO28" s="263"/>
      <c r="AP28" s="46"/>
      <c r="AQ28" s="48"/>
      <c r="BE28" s="252"/>
    </row>
    <row r="29" spans="2:57" s="2" customFormat="1" ht="14.4" customHeight="1" hidden="1">
      <c r="B29" s="45"/>
      <c r="C29" s="46"/>
      <c r="D29" s="46"/>
      <c r="E29" s="46"/>
      <c r="F29" s="47" t="s">
        <v>45</v>
      </c>
      <c r="G29" s="46"/>
      <c r="H29" s="46"/>
      <c r="I29" s="46"/>
      <c r="J29" s="46"/>
      <c r="K29" s="46"/>
      <c r="L29" s="262">
        <v>0.15</v>
      </c>
      <c r="M29" s="263"/>
      <c r="N29" s="263"/>
      <c r="O29" s="263"/>
      <c r="P29" s="46"/>
      <c r="Q29" s="46"/>
      <c r="R29" s="46"/>
      <c r="S29" s="46"/>
      <c r="T29" s="46"/>
      <c r="U29" s="46"/>
      <c r="V29" s="46"/>
      <c r="W29" s="264">
        <f>ROUND(BC51,2)</f>
        <v>0</v>
      </c>
      <c r="X29" s="263"/>
      <c r="Y29" s="263"/>
      <c r="Z29" s="263"/>
      <c r="AA29" s="263"/>
      <c r="AB29" s="263"/>
      <c r="AC29" s="263"/>
      <c r="AD29" s="263"/>
      <c r="AE29" s="263"/>
      <c r="AF29" s="46"/>
      <c r="AG29" s="46"/>
      <c r="AH29" s="46"/>
      <c r="AI29" s="46"/>
      <c r="AJ29" s="46"/>
      <c r="AK29" s="264">
        <v>0</v>
      </c>
      <c r="AL29" s="263"/>
      <c r="AM29" s="263"/>
      <c r="AN29" s="263"/>
      <c r="AO29" s="263"/>
      <c r="AP29" s="46"/>
      <c r="AQ29" s="48"/>
      <c r="BE29" s="252"/>
    </row>
    <row r="30" spans="2:57" s="2" customFormat="1" ht="14.4" customHeight="1" hidden="1">
      <c r="B30" s="45"/>
      <c r="C30" s="46"/>
      <c r="D30" s="46"/>
      <c r="E30" s="46"/>
      <c r="F30" s="47" t="s">
        <v>46</v>
      </c>
      <c r="G30" s="46"/>
      <c r="H30" s="46"/>
      <c r="I30" s="46"/>
      <c r="J30" s="46"/>
      <c r="K30" s="46"/>
      <c r="L30" s="262">
        <v>0</v>
      </c>
      <c r="M30" s="263"/>
      <c r="N30" s="263"/>
      <c r="O30" s="263"/>
      <c r="P30" s="46"/>
      <c r="Q30" s="46"/>
      <c r="R30" s="46"/>
      <c r="S30" s="46"/>
      <c r="T30" s="46"/>
      <c r="U30" s="46"/>
      <c r="V30" s="46"/>
      <c r="W30" s="264">
        <f>ROUND(BD51,2)</f>
        <v>0</v>
      </c>
      <c r="X30" s="263"/>
      <c r="Y30" s="263"/>
      <c r="Z30" s="263"/>
      <c r="AA30" s="263"/>
      <c r="AB30" s="263"/>
      <c r="AC30" s="263"/>
      <c r="AD30" s="263"/>
      <c r="AE30" s="263"/>
      <c r="AF30" s="46"/>
      <c r="AG30" s="46"/>
      <c r="AH30" s="46"/>
      <c r="AI30" s="46"/>
      <c r="AJ30" s="46"/>
      <c r="AK30" s="264">
        <v>0</v>
      </c>
      <c r="AL30" s="263"/>
      <c r="AM30" s="263"/>
      <c r="AN30" s="263"/>
      <c r="AO30" s="263"/>
      <c r="AP30" s="46"/>
      <c r="AQ30" s="48"/>
      <c r="BE30" s="252"/>
    </row>
    <row r="31" spans="2:57" s="1" customFormat="1" ht="6.9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252"/>
    </row>
    <row r="32" spans="2:57" s="1" customFormat="1" ht="25.95" customHeight="1">
      <c r="B32" s="39"/>
      <c r="C32" s="49"/>
      <c r="D32" s="50" t="s">
        <v>47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48</v>
      </c>
      <c r="U32" s="51"/>
      <c r="V32" s="51"/>
      <c r="W32" s="51"/>
      <c r="X32" s="265" t="s">
        <v>49</v>
      </c>
      <c r="Y32" s="266"/>
      <c r="Z32" s="266"/>
      <c r="AA32" s="266"/>
      <c r="AB32" s="266"/>
      <c r="AC32" s="51"/>
      <c r="AD32" s="51"/>
      <c r="AE32" s="51"/>
      <c r="AF32" s="51"/>
      <c r="AG32" s="51"/>
      <c r="AH32" s="51"/>
      <c r="AI32" s="51"/>
      <c r="AJ32" s="51"/>
      <c r="AK32" s="267">
        <f>SUM(AK23:AK30)</f>
        <v>0</v>
      </c>
      <c r="AL32" s="266"/>
      <c r="AM32" s="266"/>
      <c r="AN32" s="266"/>
      <c r="AO32" s="268"/>
      <c r="AP32" s="49"/>
      <c r="AQ32" s="53"/>
      <c r="BE32" s="252"/>
    </row>
    <row r="33" spans="2:43" s="1" customFormat="1" ht="6.9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" customHeight="1">
      <c r="B39" s="39"/>
      <c r="C39" s="60" t="s">
        <v>50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409-18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269" t="str">
        <f>K6</f>
        <v>III/18411 od  x  I/22 - Němčice -oprava</v>
      </c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68"/>
      <c r="AQ42" s="68"/>
      <c r="AR42" s="69"/>
    </row>
    <row r="43" spans="2:44" s="1" customFormat="1" ht="6.9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2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Němčice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271" t="str">
        <f>IF(AN8="","",AN8)</f>
        <v>27. 6. 2018</v>
      </c>
      <c r="AN44" s="271"/>
      <c r="AO44" s="61"/>
      <c r="AP44" s="61"/>
      <c r="AQ44" s="61"/>
      <c r="AR44" s="59"/>
    </row>
    <row r="45" spans="2:44" s="1" customFormat="1" ht="6.9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2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Němčice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32</v>
      </c>
      <c r="AJ46" s="61"/>
      <c r="AK46" s="61"/>
      <c r="AL46" s="61"/>
      <c r="AM46" s="272" t="str">
        <f>IF(E17="","",E17)</f>
        <v>I.Miška</v>
      </c>
      <c r="AN46" s="272"/>
      <c r="AO46" s="272"/>
      <c r="AP46" s="272"/>
      <c r="AQ46" s="61"/>
      <c r="AR46" s="59"/>
      <c r="AS46" s="273" t="s">
        <v>51</v>
      </c>
      <c r="AT46" s="274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2">
      <c r="B47" s="39"/>
      <c r="C47" s="63" t="s">
        <v>30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275"/>
      <c r="AT47" s="276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8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277"/>
      <c r="AT48" s="278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279" t="s">
        <v>52</v>
      </c>
      <c r="D49" s="280"/>
      <c r="E49" s="280"/>
      <c r="F49" s="280"/>
      <c r="G49" s="280"/>
      <c r="H49" s="77"/>
      <c r="I49" s="281" t="s">
        <v>53</v>
      </c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2" t="s">
        <v>54</v>
      </c>
      <c r="AH49" s="280"/>
      <c r="AI49" s="280"/>
      <c r="AJ49" s="280"/>
      <c r="AK49" s="280"/>
      <c r="AL49" s="280"/>
      <c r="AM49" s="280"/>
      <c r="AN49" s="281" t="s">
        <v>55</v>
      </c>
      <c r="AO49" s="280"/>
      <c r="AP49" s="280"/>
      <c r="AQ49" s="78" t="s">
        <v>56</v>
      </c>
      <c r="AR49" s="59"/>
      <c r="AS49" s="79" t="s">
        <v>57</v>
      </c>
      <c r="AT49" s="80" t="s">
        <v>58</v>
      </c>
      <c r="AU49" s="80" t="s">
        <v>59</v>
      </c>
      <c r="AV49" s="80" t="s">
        <v>60</v>
      </c>
      <c r="AW49" s="80" t="s">
        <v>61</v>
      </c>
      <c r="AX49" s="80" t="s">
        <v>62</v>
      </c>
      <c r="AY49" s="80" t="s">
        <v>63</v>
      </c>
      <c r="AZ49" s="80" t="s">
        <v>64</v>
      </c>
      <c r="BA49" s="80" t="s">
        <v>65</v>
      </c>
      <c r="BB49" s="80" t="s">
        <v>66</v>
      </c>
      <c r="BC49" s="80" t="s">
        <v>67</v>
      </c>
      <c r="BD49" s="81" t="s">
        <v>68</v>
      </c>
    </row>
    <row r="50" spans="2:56" s="1" customFormat="1" ht="10.8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" customHeight="1">
      <c r="B51" s="66"/>
      <c r="C51" s="85" t="s">
        <v>69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286">
        <f>ROUND(SUM(AG52:AG53),2)</f>
        <v>0</v>
      </c>
      <c r="AH51" s="286"/>
      <c r="AI51" s="286"/>
      <c r="AJ51" s="286"/>
      <c r="AK51" s="286"/>
      <c r="AL51" s="286"/>
      <c r="AM51" s="286"/>
      <c r="AN51" s="287">
        <f>SUM(AG51,AT51)</f>
        <v>0</v>
      </c>
      <c r="AO51" s="287"/>
      <c r="AP51" s="287"/>
      <c r="AQ51" s="87" t="s">
        <v>21</v>
      </c>
      <c r="AR51" s="69"/>
      <c r="AS51" s="88">
        <f>ROUND(SUM(AS52:AS53),2)</f>
        <v>0</v>
      </c>
      <c r="AT51" s="89">
        <f>ROUND(SUM(AV51:AW51),2)</f>
        <v>0</v>
      </c>
      <c r="AU51" s="90">
        <f>ROUND(SUM(AU52:AU53),5)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ROUND(SUM(AZ52:AZ53),2)</f>
        <v>0</v>
      </c>
      <c r="BA51" s="89">
        <f>ROUND(SUM(BA52:BA53),2)</f>
        <v>0</v>
      </c>
      <c r="BB51" s="89">
        <f>ROUND(SUM(BB52:BB53),2)</f>
        <v>0</v>
      </c>
      <c r="BC51" s="89">
        <f>ROUND(SUM(BC52:BC53),2)</f>
        <v>0</v>
      </c>
      <c r="BD51" s="91">
        <f>ROUND(SUM(BD52:BD53),2)</f>
        <v>0</v>
      </c>
      <c r="BS51" s="92" t="s">
        <v>70</v>
      </c>
      <c r="BT51" s="92" t="s">
        <v>71</v>
      </c>
      <c r="BU51" s="93" t="s">
        <v>72</v>
      </c>
      <c r="BV51" s="92" t="s">
        <v>73</v>
      </c>
      <c r="BW51" s="92" t="s">
        <v>7</v>
      </c>
      <c r="BX51" s="92" t="s">
        <v>74</v>
      </c>
      <c r="CL51" s="92" t="s">
        <v>21</v>
      </c>
    </row>
    <row r="52" spans="1:91" s="5" customFormat="1" ht="14.4" customHeight="1">
      <c r="A52" s="94" t="s">
        <v>75</v>
      </c>
      <c r="B52" s="95"/>
      <c r="C52" s="96"/>
      <c r="D52" s="285" t="s">
        <v>76</v>
      </c>
      <c r="E52" s="285"/>
      <c r="F52" s="285"/>
      <c r="G52" s="285"/>
      <c r="H52" s="285"/>
      <c r="I52" s="97"/>
      <c r="J52" s="285" t="s">
        <v>77</v>
      </c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3">
        <f>'1 - Komunikace -oprava'!J27</f>
        <v>0</v>
      </c>
      <c r="AH52" s="284"/>
      <c r="AI52" s="284"/>
      <c r="AJ52" s="284"/>
      <c r="AK52" s="284"/>
      <c r="AL52" s="284"/>
      <c r="AM52" s="284"/>
      <c r="AN52" s="283">
        <f>SUM(AG52,AT52)</f>
        <v>0</v>
      </c>
      <c r="AO52" s="284"/>
      <c r="AP52" s="284"/>
      <c r="AQ52" s="98" t="s">
        <v>78</v>
      </c>
      <c r="AR52" s="99"/>
      <c r="AS52" s="100">
        <v>0</v>
      </c>
      <c r="AT52" s="101">
        <f>ROUND(SUM(AV52:AW52),2)</f>
        <v>0</v>
      </c>
      <c r="AU52" s="102">
        <f>'1 - Komunikace -oprava'!P84</f>
        <v>0</v>
      </c>
      <c r="AV52" s="101">
        <f>'1 - Komunikace -oprava'!J30</f>
        <v>0</v>
      </c>
      <c r="AW52" s="101">
        <f>'1 - Komunikace -oprava'!J31</f>
        <v>0</v>
      </c>
      <c r="AX52" s="101">
        <f>'1 - Komunikace -oprava'!J32</f>
        <v>0</v>
      </c>
      <c r="AY52" s="101">
        <f>'1 - Komunikace -oprava'!J33</f>
        <v>0</v>
      </c>
      <c r="AZ52" s="101">
        <f>'1 - Komunikace -oprava'!F30</f>
        <v>0</v>
      </c>
      <c r="BA52" s="101">
        <f>'1 - Komunikace -oprava'!F31</f>
        <v>0</v>
      </c>
      <c r="BB52" s="101">
        <f>'1 - Komunikace -oprava'!F32</f>
        <v>0</v>
      </c>
      <c r="BC52" s="101">
        <f>'1 - Komunikace -oprava'!F33</f>
        <v>0</v>
      </c>
      <c r="BD52" s="103">
        <f>'1 - Komunikace -oprava'!F34</f>
        <v>0</v>
      </c>
      <c r="BT52" s="104" t="s">
        <v>76</v>
      </c>
      <c r="BV52" s="104" t="s">
        <v>73</v>
      </c>
      <c r="BW52" s="104" t="s">
        <v>79</v>
      </c>
      <c r="BX52" s="104" t="s">
        <v>7</v>
      </c>
      <c r="CL52" s="104" t="s">
        <v>80</v>
      </c>
      <c r="CM52" s="104" t="s">
        <v>81</v>
      </c>
    </row>
    <row r="53" spans="1:91" s="5" customFormat="1" ht="14.4" customHeight="1">
      <c r="A53" s="94" t="s">
        <v>75</v>
      </c>
      <c r="B53" s="95"/>
      <c r="C53" s="96"/>
      <c r="D53" s="285" t="s">
        <v>82</v>
      </c>
      <c r="E53" s="285"/>
      <c r="F53" s="285"/>
      <c r="G53" s="285"/>
      <c r="H53" s="285"/>
      <c r="I53" s="97"/>
      <c r="J53" s="285" t="s">
        <v>83</v>
      </c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3">
        <f>'VON - vedlejší a ostatní ...'!J27</f>
        <v>0</v>
      </c>
      <c r="AH53" s="284"/>
      <c r="AI53" s="284"/>
      <c r="AJ53" s="284"/>
      <c r="AK53" s="284"/>
      <c r="AL53" s="284"/>
      <c r="AM53" s="284"/>
      <c r="AN53" s="283">
        <f>SUM(AG53,AT53)</f>
        <v>0</v>
      </c>
      <c r="AO53" s="284"/>
      <c r="AP53" s="284"/>
      <c r="AQ53" s="98" t="s">
        <v>82</v>
      </c>
      <c r="AR53" s="99"/>
      <c r="AS53" s="105">
        <v>0</v>
      </c>
      <c r="AT53" s="106">
        <f>ROUND(SUM(AV53:AW53),2)</f>
        <v>0</v>
      </c>
      <c r="AU53" s="107">
        <f>'VON - vedlejší a ostatní ...'!P77</f>
        <v>0</v>
      </c>
      <c r="AV53" s="106">
        <f>'VON - vedlejší a ostatní ...'!J30</f>
        <v>0</v>
      </c>
      <c r="AW53" s="106">
        <f>'VON - vedlejší a ostatní ...'!J31</f>
        <v>0</v>
      </c>
      <c r="AX53" s="106">
        <f>'VON - vedlejší a ostatní ...'!J32</f>
        <v>0</v>
      </c>
      <c r="AY53" s="106">
        <f>'VON - vedlejší a ostatní ...'!J33</f>
        <v>0</v>
      </c>
      <c r="AZ53" s="106">
        <f>'VON - vedlejší a ostatní ...'!F30</f>
        <v>0</v>
      </c>
      <c r="BA53" s="106">
        <f>'VON - vedlejší a ostatní ...'!F31</f>
        <v>0</v>
      </c>
      <c r="BB53" s="106">
        <f>'VON - vedlejší a ostatní ...'!F32</f>
        <v>0</v>
      </c>
      <c r="BC53" s="106">
        <f>'VON - vedlejší a ostatní ...'!F33</f>
        <v>0</v>
      </c>
      <c r="BD53" s="108">
        <f>'VON - vedlejší a ostatní ...'!F34</f>
        <v>0</v>
      </c>
      <c r="BT53" s="104" t="s">
        <v>76</v>
      </c>
      <c r="BV53" s="104" t="s">
        <v>73</v>
      </c>
      <c r="BW53" s="104" t="s">
        <v>84</v>
      </c>
      <c r="BX53" s="104" t="s">
        <v>7</v>
      </c>
      <c r="CL53" s="104" t="s">
        <v>80</v>
      </c>
      <c r="CM53" s="104" t="s">
        <v>81</v>
      </c>
    </row>
    <row r="54" spans="2:44" s="1" customFormat="1" ht="30" customHeight="1">
      <c r="B54" s="3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59"/>
    </row>
    <row r="55" spans="2:44" s="1" customFormat="1" ht="6.9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9"/>
    </row>
  </sheetData>
  <sheetProtection algorithmName="SHA-512" hashValue="bOGGtUguYn84V5jpzOKibOw3yL2IVyEWs9AUbw7VwFbPr2x9lIfJBTAoDUQjkPdstHMvDQ8gurF5Gtdw8L2EvQ==" saltValue="PtQN0H9G8StSrmWqmr11lmHZYlzQ+oJtXbeboIU+AQGKvMopgl2OqLNBBAg3E+BFuGl2khs0hLDdaf6L4Ht9PQ==" spinCount="100000" sheet="1" objects="1" scenarios="1" formatColumns="0" formatRows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Komunikace -oprava'!C2" display="/"/>
    <hyperlink ref="A53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47"/>
  <sheetViews>
    <sheetView showGridLines="0" workbookViewId="0" topLeftCell="A1">
      <pane ySplit="1" topLeftCell="A77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85</v>
      </c>
      <c r="G1" s="297" t="s">
        <v>86</v>
      </c>
      <c r="H1" s="297"/>
      <c r="I1" s="113"/>
      <c r="J1" s="112" t="s">
        <v>87</v>
      </c>
      <c r="K1" s="111" t="s">
        <v>88</v>
      </c>
      <c r="L1" s="112" t="s">
        <v>89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" customHeight="1"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22" t="s">
        <v>79</v>
      </c>
    </row>
    <row r="3" spans="2:46" ht="6.9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81</v>
      </c>
    </row>
    <row r="4" spans="2:46" ht="36.9" customHeight="1">
      <c r="B4" s="26"/>
      <c r="C4" s="27"/>
      <c r="D4" s="28" t="s">
        <v>90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2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4.4" customHeight="1">
      <c r="B7" s="26"/>
      <c r="C7" s="27"/>
      <c r="D7" s="27"/>
      <c r="E7" s="289" t="str">
        <f>'Rekapitulace stavby'!K6</f>
        <v>III/18411 od  x  I/22 - Němčice -oprava</v>
      </c>
      <c r="F7" s="290"/>
      <c r="G7" s="290"/>
      <c r="H7" s="290"/>
      <c r="I7" s="115"/>
      <c r="J7" s="27"/>
      <c r="K7" s="29"/>
    </row>
    <row r="8" spans="2:11" s="1" customFormat="1" ht="13.2">
      <c r="B8" s="39"/>
      <c r="C8" s="40"/>
      <c r="D8" s="35" t="s">
        <v>91</v>
      </c>
      <c r="E8" s="40"/>
      <c r="F8" s="40"/>
      <c r="G8" s="40"/>
      <c r="H8" s="40"/>
      <c r="I8" s="116"/>
      <c r="J8" s="40"/>
      <c r="K8" s="43"/>
    </row>
    <row r="9" spans="2:11" s="1" customFormat="1" ht="36.9" customHeight="1">
      <c r="B9" s="39"/>
      <c r="C9" s="40"/>
      <c r="D9" s="40"/>
      <c r="E9" s="291" t="s">
        <v>92</v>
      </c>
      <c r="F9" s="292"/>
      <c r="G9" s="292"/>
      <c r="H9" s="292"/>
      <c r="I9" s="116"/>
      <c r="J9" s="40"/>
      <c r="K9" s="43"/>
    </row>
    <row r="10" spans="2:11" s="1" customFormat="1" ht="12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" customHeight="1">
      <c r="B11" s="39"/>
      <c r="C11" s="40"/>
      <c r="D11" s="35" t="s">
        <v>20</v>
      </c>
      <c r="E11" s="40"/>
      <c r="F11" s="33" t="s">
        <v>80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27. 6. 2018</v>
      </c>
      <c r="K12" s="43"/>
    </row>
    <row r="13" spans="2:11" s="1" customFormat="1" ht="10.8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24</v>
      </c>
      <c r="F15" s="40"/>
      <c r="G15" s="40"/>
      <c r="H15" s="40"/>
      <c r="I15" s="117" t="s">
        <v>29</v>
      </c>
      <c r="J15" s="33" t="s">
        <v>21</v>
      </c>
      <c r="K15" s="43"/>
    </row>
    <row r="16" spans="2:11" s="1" customFormat="1" ht="6.9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" customHeight="1">
      <c r="B17" s="39"/>
      <c r="C17" s="40"/>
      <c r="D17" s="35" t="s">
        <v>30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29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" customHeight="1">
      <c r="B20" s="39"/>
      <c r="C20" s="40"/>
      <c r="D20" s="35" t="s">
        <v>32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33</v>
      </c>
      <c r="F21" s="40"/>
      <c r="G21" s="40"/>
      <c r="H21" s="40"/>
      <c r="I21" s="117" t="s">
        <v>29</v>
      </c>
      <c r="J21" s="33" t="s">
        <v>21</v>
      </c>
      <c r="K21" s="43"/>
    </row>
    <row r="22" spans="2:11" s="1" customFormat="1" ht="6.9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" customHeight="1">
      <c r="B23" s="39"/>
      <c r="C23" s="40"/>
      <c r="D23" s="35" t="s">
        <v>35</v>
      </c>
      <c r="E23" s="40"/>
      <c r="F23" s="40"/>
      <c r="G23" s="40"/>
      <c r="H23" s="40"/>
      <c r="I23" s="116"/>
      <c r="J23" s="40"/>
      <c r="K23" s="43"/>
    </row>
    <row r="24" spans="2:11" s="6" customFormat="1" ht="14.4" customHeight="1">
      <c r="B24" s="119"/>
      <c r="C24" s="120"/>
      <c r="D24" s="120"/>
      <c r="E24" s="258" t="s">
        <v>21</v>
      </c>
      <c r="F24" s="258"/>
      <c r="G24" s="258"/>
      <c r="H24" s="258"/>
      <c r="I24" s="121"/>
      <c r="J24" s="120"/>
      <c r="K24" s="122"/>
    </row>
    <row r="25" spans="2:11" s="1" customFormat="1" ht="6.9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37</v>
      </c>
      <c r="E27" s="40"/>
      <c r="F27" s="40"/>
      <c r="G27" s="40"/>
      <c r="H27" s="40"/>
      <c r="I27" s="116"/>
      <c r="J27" s="126">
        <f>ROUND(J84,2)</f>
        <v>0</v>
      </c>
      <c r="K27" s="43"/>
    </row>
    <row r="28" spans="2:11" s="1" customFormat="1" ht="6.9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" customHeight="1">
      <c r="B29" s="39"/>
      <c r="C29" s="40"/>
      <c r="D29" s="40"/>
      <c r="E29" s="40"/>
      <c r="F29" s="44" t="s">
        <v>39</v>
      </c>
      <c r="G29" s="40"/>
      <c r="H29" s="40"/>
      <c r="I29" s="127" t="s">
        <v>38</v>
      </c>
      <c r="J29" s="44" t="s">
        <v>40</v>
      </c>
      <c r="K29" s="43"/>
    </row>
    <row r="30" spans="2:11" s="1" customFormat="1" ht="14.4" customHeight="1">
      <c r="B30" s="39"/>
      <c r="C30" s="40"/>
      <c r="D30" s="47" t="s">
        <v>41</v>
      </c>
      <c r="E30" s="47" t="s">
        <v>42</v>
      </c>
      <c r="F30" s="128">
        <f>ROUND(SUM(BE84:BE746),2)</f>
        <v>0</v>
      </c>
      <c r="G30" s="40"/>
      <c r="H30" s="40"/>
      <c r="I30" s="129">
        <v>0.21</v>
      </c>
      <c r="J30" s="128">
        <f>ROUND(ROUND((SUM(BE84:BE746)),2)*I30,2)</f>
        <v>0</v>
      </c>
      <c r="K30" s="43"/>
    </row>
    <row r="31" spans="2:11" s="1" customFormat="1" ht="14.4" customHeight="1">
      <c r="B31" s="39"/>
      <c r="C31" s="40"/>
      <c r="D31" s="40"/>
      <c r="E31" s="47" t="s">
        <v>43</v>
      </c>
      <c r="F31" s="128">
        <f>ROUND(SUM(BF84:BF746),2)</f>
        <v>0</v>
      </c>
      <c r="G31" s="40"/>
      <c r="H31" s="40"/>
      <c r="I31" s="129">
        <v>0.15</v>
      </c>
      <c r="J31" s="128">
        <f>ROUND(ROUND((SUM(BF84:BF746)),2)*I31,2)</f>
        <v>0</v>
      </c>
      <c r="K31" s="43"/>
    </row>
    <row r="32" spans="2:11" s="1" customFormat="1" ht="14.4" customHeight="1" hidden="1">
      <c r="B32" s="39"/>
      <c r="C32" s="40"/>
      <c r="D32" s="40"/>
      <c r="E32" s="47" t="s">
        <v>44</v>
      </c>
      <c r="F32" s="128">
        <f>ROUND(SUM(BG84:BG746),2)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" customHeight="1" hidden="1">
      <c r="B33" s="39"/>
      <c r="C33" s="40"/>
      <c r="D33" s="40"/>
      <c r="E33" s="47" t="s">
        <v>45</v>
      </c>
      <c r="F33" s="128">
        <f>ROUND(SUM(BH84:BH746),2)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" customHeight="1" hidden="1">
      <c r="B34" s="39"/>
      <c r="C34" s="40"/>
      <c r="D34" s="40"/>
      <c r="E34" s="47" t="s">
        <v>46</v>
      </c>
      <c r="F34" s="128">
        <f>ROUND(SUM(BI84:BI746),2)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47</v>
      </c>
      <c r="E36" s="77"/>
      <c r="F36" s="77"/>
      <c r="G36" s="132" t="s">
        <v>48</v>
      </c>
      <c r="H36" s="133" t="s">
        <v>49</v>
      </c>
      <c r="I36" s="134"/>
      <c r="J36" s="135">
        <f>SUM(J27:J34)</f>
        <v>0</v>
      </c>
      <c r="K36" s="136"/>
    </row>
    <row r="37" spans="2:11" s="1" customFormat="1" ht="14.4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" customHeight="1">
      <c r="B42" s="39"/>
      <c r="C42" s="28" t="s">
        <v>93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4.4" customHeight="1">
      <c r="B45" s="39"/>
      <c r="C45" s="40"/>
      <c r="D45" s="40"/>
      <c r="E45" s="289" t="str">
        <f>E7</f>
        <v>III/18411 od  x  I/22 - Němčice -oprava</v>
      </c>
      <c r="F45" s="290"/>
      <c r="G45" s="290"/>
      <c r="H45" s="290"/>
      <c r="I45" s="116"/>
      <c r="J45" s="40"/>
      <c r="K45" s="43"/>
    </row>
    <row r="46" spans="2:11" s="1" customFormat="1" ht="14.4" customHeight="1">
      <c r="B46" s="39"/>
      <c r="C46" s="35" t="s">
        <v>91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6.2" customHeight="1">
      <c r="B47" s="39"/>
      <c r="C47" s="40"/>
      <c r="D47" s="40"/>
      <c r="E47" s="291" t="str">
        <f>E9</f>
        <v>1 - Komunikace -oprava</v>
      </c>
      <c r="F47" s="292"/>
      <c r="G47" s="292"/>
      <c r="H47" s="292"/>
      <c r="I47" s="116"/>
      <c r="J47" s="40"/>
      <c r="K47" s="43"/>
    </row>
    <row r="48" spans="2:11" s="1" customFormat="1" ht="6.9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Němčice</v>
      </c>
      <c r="G49" s="40"/>
      <c r="H49" s="40"/>
      <c r="I49" s="117" t="s">
        <v>25</v>
      </c>
      <c r="J49" s="118" t="str">
        <f>IF(J12="","",J12)</f>
        <v>27. 6. 2018</v>
      </c>
      <c r="K49" s="43"/>
    </row>
    <row r="50" spans="2:11" s="1" customFormat="1" ht="6.9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2">
      <c r="B51" s="39"/>
      <c r="C51" s="35" t="s">
        <v>27</v>
      </c>
      <c r="D51" s="40"/>
      <c r="E51" s="40"/>
      <c r="F51" s="33" t="str">
        <f>E15</f>
        <v>Němčice</v>
      </c>
      <c r="G51" s="40"/>
      <c r="H51" s="40"/>
      <c r="I51" s="117" t="s">
        <v>32</v>
      </c>
      <c r="J51" s="258" t="str">
        <f>E21</f>
        <v>I.Miška</v>
      </c>
      <c r="K51" s="43"/>
    </row>
    <row r="52" spans="2:11" s="1" customFormat="1" ht="14.4" customHeight="1">
      <c r="B52" s="39"/>
      <c r="C52" s="35" t="s">
        <v>30</v>
      </c>
      <c r="D52" s="40"/>
      <c r="E52" s="40"/>
      <c r="F52" s="33" t="str">
        <f>IF(E18="","",E18)</f>
        <v/>
      </c>
      <c r="G52" s="40"/>
      <c r="H52" s="40"/>
      <c r="I52" s="116"/>
      <c r="J52" s="293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94</v>
      </c>
      <c r="D54" s="130"/>
      <c r="E54" s="130"/>
      <c r="F54" s="130"/>
      <c r="G54" s="130"/>
      <c r="H54" s="130"/>
      <c r="I54" s="143"/>
      <c r="J54" s="144" t="s">
        <v>95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96</v>
      </c>
      <c r="D56" s="40"/>
      <c r="E56" s="40"/>
      <c r="F56" s="40"/>
      <c r="G56" s="40"/>
      <c r="H56" s="40"/>
      <c r="I56" s="116"/>
      <c r="J56" s="126">
        <f>J84</f>
        <v>0</v>
      </c>
      <c r="K56" s="43"/>
      <c r="AU56" s="22" t="s">
        <v>97</v>
      </c>
    </row>
    <row r="57" spans="2:11" s="7" customFormat="1" ht="24.9" customHeight="1">
      <c r="B57" s="147"/>
      <c r="C57" s="148"/>
      <c r="D57" s="149" t="s">
        <v>98</v>
      </c>
      <c r="E57" s="150"/>
      <c r="F57" s="150"/>
      <c r="G57" s="150"/>
      <c r="H57" s="150"/>
      <c r="I57" s="151"/>
      <c r="J57" s="152">
        <f>J85</f>
        <v>0</v>
      </c>
      <c r="K57" s="153"/>
    </row>
    <row r="58" spans="2:11" s="8" customFormat="1" ht="19.95" customHeight="1">
      <c r="B58" s="154"/>
      <c r="C58" s="155"/>
      <c r="D58" s="156" t="s">
        <v>99</v>
      </c>
      <c r="E58" s="157"/>
      <c r="F58" s="157"/>
      <c r="G58" s="157"/>
      <c r="H58" s="157"/>
      <c r="I58" s="158"/>
      <c r="J58" s="159">
        <f>J86</f>
        <v>0</v>
      </c>
      <c r="K58" s="160"/>
    </row>
    <row r="59" spans="2:11" s="8" customFormat="1" ht="19.95" customHeight="1">
      <c r="B59" s="154"/>
      <c r="C59" s="155"/>
      <c r="D59" s="156" t="s">
        <v>100</v>
      </c>
      <c r="E59" s="157"/>
      <c r="F59" s="157"/>
      <c r="G59" s="157"/>
      <c r="H59" s="157"/>
      <c r="I59" s="158"/>
      <c r="J59" s="159">
        <f>J284</f>
        <v>0</v>
      </c>
      <c r="K59" s="160"/>
    </row>
    <row r="60" spans="2:11" s="8" customFormat="1" ht="19.95" customHeight="1">
      <c r="B60" s="154"/>
      <c r="C60" s="155"/>
      <c r="D60" s="156" t="s">
        <v>101</v>
      </c>
      <c r="E60" s="157"/>
      <c r="F60" s="157"/>
      <c r="G60" s="157"/>
      <c r="H60" s="157"/>
      <c r="I60" s="158"/>
      <c r="J60" s="159">
        <f>J290</f>
        <v>0</v>
      </c>
      <c r="K60" s="160"/>
    </row>
    <row r="61" spans="2:11" s="8" customFormat="1" ht="19.95" customHeight="1">
      <c r="B61" s="154"/>
      <c r="C61" s="155"/>
      <c r="D61" s="156" t="s">
        <v>102</v>
      </c>
      <c r="E61" s="157"/>
      <c r="F61" s="157"/>
      <c r="G61" s="157"/>
      <c r="H61" s="157"/>
      <c r="I61" s="158"/>
      <c r="J61" s="159">
        <f>J388</f>
        <v>0</v>
      </c>
      <c r="K61" s="160"/>
    </row>
    <row r="62" spans="2:11" s="8" customFormat="1" ht="19.95" customHeight="1">
      <c r="B62" s="154"/>
      <c r="C62" s="155"/>
      <c r="D62" s="156" t="s">
        <v>103</v>
      </c>
      <c r="E62" s="157"/>
      <c r="F62" s="157"/>
      <c r="G62" s="157"/>
      <c r="H62" s="157"/>
      <c r="I62" s="158"/>
      <c r="J62" s="159">
        <f>J434</f>
        <v>0</v>
      </c>
      <c r="K62" s="160"/>
    </row>
    <row r="63" spans="2:11" s="8" customFormat="1" ht="19.95" customHeight="1">
      <c r="B63" s="154"/>
      <c r="C63" s="155"/>
      <c r="D63" s="156" t="s">
        <v>104</v>
      </c>
      <c r="E63" s="157"/>
      <c r="F63" s="157"/>
      <c r="G63" s="157"/>
      <c r="H63" s="157"/>
      <c r="I63" s="158"/>
      <c r="J63" s="159">
        <f>J468</f>
        <v>0</v>
      </c>
      <c r="K63" s="160"/>
    </row>
    <row r="64" spans="2:11" s="8" customFormat="1" ht="19.95" customHeight="1">
      <c r="B64" s="154"/>
      <c r="C64" s="155"/>
      <c r="D64" s="156" t="s">
        <v>105</v>
      </c>
      <c r="E64" s="157"/>
      <c r="F64" s="157"/>
      <c r="G64" s="157"/>
      <c r="H64" s="157"/>
      <c r="I64" s="158"/>
      <c r="J64" s="159">
        <f>J744</f>
        <v>0</v>
      </c>
      <c r="K64" s="160"/>
    </row>
    <row r="65" spans="2:11" s="1" customFormat="1" ht="21.75" customHeight="1">
      <c r="B65" s="39"/>
      <c r="C65" s="40"/>
      <c r="D65" s="40"/>
      <c r="E65" s="40"/>
      <c r="F65" s="40"/>
      <c r="G65" s="40"/>
      <c r="H65" s="40"/>
      <c r="I65" s="116"/>
      <c r="J65" s="40"/>
      <c r="K65" s="43"/>
    </row>
    <row r="66" spans="2:11" s="1" customFormat="1" ht="6.9" customHeight="1">
      <c r="B66" s="54"/>
      <c r="C66" s="55"/>
      <c r="D66" s="55"/>
      <c r="E66" s="55"/>
      <c r="F66" s="55"/>
      <c r="G66" s="55"/>
      <c r="H66" s="55"/>
      <c r="I66" s="137"/>
      <c r="J66" s="55"/>
      <c r="K66" s="56"/>
    </row>
    <row r="70" spans="2:12" s="1" customFormat="1" ht="6.9" customHeight="1">
      <c r="B70" s="57"/>
      <c r="C70" s="58"/>
      <c r="D70" s="58"/>
      <c r="E70" s="58"/>
      <c r="F70" s="58"/>
      <c r="G70" s="58"/>
      <c r="H70" s="58"/>
      <c r="I70" s="140"/>
      <c r="J70" s="58"/>
      <c r="K70" s="58"/>
      <c r="L70" s="59"/>
    </row>
    <row r="71" spans="2:12" s="1" customFormat="1" ht="36.9" customHeight="1">
      <c r="B71" s="39"/>
      <c r="C71" s="60" t="s">
        <v>106</v>
      </c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6.9" customHeight="1">
      <c r="B72" s="39"/>
      <c r="C72" s="61"/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4.4" customHeight="1">
      <c r="B73" s="39"/>
      <c r="C73" s="63" t="s">
        <v>18</v>
      </c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14.4" customHeight="1">
      <c r="B74" s="39"/>
      <c r="C74" s="61"/>
      <c r="D74" s="61"/>
      <c r="E74" s="294" t="str">
        <f>E7</f>
        <v>III/18411 od  x  I/22 - Němčice -oprava</v>
      </c>
      <c r="F74" s="295"/>
      <c r="G74" s="295"/>
      <c r="H74" s="295"/>
      <c r="I74" s="161"/>
      <c r="J74" s="61"/>
      <c r="K74" s="61"/>
      <c r="L74" s="59"/>
    </row>
    <row r="75" spans="2:12" s="1" customFormat="1" ht="14.4" customHeight="1">
      <c r="B75" s="39"/>
      <c r="C75" s="63" t="s">
        <v>91</v>
      </c>
      <c r="D75" s="61"/>
      <c r="E75" s="61"/>
      <c r="F75" s="61"/>
      <c r="G75" s="61"/>
      <c r="H75" s="61"/>
      <c r="I75" s="161"/>
      <c r="J75" s="61"/>
      <c r="K75" s="61"/>
      <c r="L75" s="59"/>
    </row>
    <row r="76" spans="2:12" s="1" customFormat="1" ht="16.2" customHeight="1">
      <c r="B76" s="39"/>
      <c r="C76" s="61"/>
      <c r="D76" s="61"/>
      <c r="E76" s="269" t="str">
        <f>E9</f>
        <v>1 - Komunikace -oprava</v>
      </c>
      <c r="F76" s="296"/>
      <c r="G76" s="296"/>
      <c r="H76" s="296"/>
      <c r="I76" s="161"/>
      <c r="J76" s="61"/>
      <c r="K76" s="61"/>
      <c r="L76" s="59"/>
    </row>
    <row r="77" spans="2:12" s="1" customFormat="1" ht="6.9" customHeight="1">
      <c r="B77" s="39"/>
      <c r="C77" s="61"/>
      <c r="D77" s="61"/>
      <c r="E77" s="61"/>
      <c r="F77" s="61"/>
      <c r="G77" s="61"/>
      <c r="H77" s="61"/>
      <c r="I77" s="161"/>
      <c r="J77" s="61"/>
      <c r="K77" s="61"/>
      <c r="L77" s="59"/>
    </row>
    <row r="78" spans="2:12" s="1" customFormat="1" ht="18" customHeight="1">
      <c r="B78" s="39"/>
      <c r="C78" s="63" t="s">
        <v>23</v>
      </c>
      <c r="D78" s="61"/>
      <c r="E78" s="61"/>
      <c r="F78" s="162" t="str">
        <f>F12</f>
        <v>Němčice</v>
      </c>
      <c r="G78" s="61"/>
      <c r="H78" s="61"/>
      <c r="I78" s="163" t="s">
        <v>25</v>
      </c>
      <c r="J78" s="71" t="str">
        <f>IF(J12="","",J12)</f>
        <v>27. 6. 2018</v>
      </c>
      <c r="K78" s="61"/>
      <c r="L78" s="59"/>
    </row>
    <row r="79" spans="2:12" s="1" customFormat="1" ht="6.9" customHeight="1">
      <c r="B79" s="39"/>
      <c r="C79" s="61"/>
      <c r="D79" s="61"/>
      <c r="E79" s="61"/>
      <c r="F79" s="61"/>
      <c r="G79" s="61"/>
      <c r="H79" s="61"/>
      <c r="I79" s="161"/>
      <c r="J79" s="61"/>
      <c r="K79" s="61"/>
      <c r="L79" s="59"/>
    </row>
    <row r="80" spans="2:12" s="1" customFormat="1" ht="13.2">
      <c r="B80" s="39"/>
      <c r="C80" s="63" t="s">
        <v>27</v>
      </c>
      <c r="D80" s="61"/>
      <c r="E80" s="61"/>
      <c r="F80" s="162" t="str">
        <f>E15</f>
        <v>Němčice</v>
      </c>
      <c r="G80" s="61"/>
      <c r="H80" s="61"/>
      <c r="I80" s="163" t="s">
        <v>32</v>
      </c>
      <c r="J80" s="162" t="str">
        <f>E21</f>
        <v>I.Miška</v>
      </c>
      <c r="K80" s="61"/>
      <c r="L80" s="59"/>
    </row>
    <row r="81" spans="2:12" s="1" customFormat="1" ht="14.4" customHeight="1">
      <c r="B81" s="39"/>
      <c r="C81" s="63" t="s">
        <v>30</v>
      </c>
      <c r="D81" s="61"/>
      <c r="E81" s="61"/>
      <c r="F81" s="162" t="str">
        <f>IF(E18="","",E18)</f>
        <v/>
      </c>
      <c r="G81" s="61"/>
      <c r="H81" s="61"/>
      <c r="I81" s="161"/>
      <c r="J81" s="61"/>
      <c r="K81" s="61"/>
      <c r="L81" s="59"/>
    </row>
    <row r="82" spans="2:12" s="1" customFormat="1" ht="10.35" customHeight="1">
      <c r="B82" s="39"/>
      <c r="C82" s="61"/>
      <c r="D82" s="61"/>
      <c r="E82" s="61"/>
      <c r="F82" s="61"/>
      <c r="G82" s="61"/>
      <c r="H82" s="61"/>
      <c r="I82" s="161"/>
      <c r="J82" s="61"/>
      <c r="K82" s="61"/>
      <c r="L82" s="59"/>
    </row>
    <row r="83" spans="2:20" s="9" customFormat="1" ht="29.25" customHeight="1">
      <c r="B83" s="164"/>
      <c r="C83" s="165" t="s">
        <v>107</v>
      </c>
      <c r="D83" s="166" t="s">
        <v>56</v>
      </c>
      <c r="E83" s="166" t="s">
        <v>52</v>
      </c>
      <c r="F83" s="166" t="s">
        <v>108</v>
      </c>
      <c r="G83" s="166" t="s">
        <v>109</v>
      </c>
      <c r="H83" s="166" t="s">
        <v>110</v>
      </c>
      <c r="I83" s="167" t="s">
        <v>111</v>
      </c>
      <c r="J83" s="166" t="s">
        <v>95</v>
      </c>
      <c r="K83" s="168" t="s">
        <v>112</v>
      </c>
      <c r="L83" s="169"/>
      <c r="M83" s="79" t="s">
        <v>113</v>
      </c>
      <c r="N83" s="80" t="s">
        <v>41</v>
      </c>
      <c r="O83" s="80" t="s">
        <v>114</v>
      </c>
      <c r="P83" s="80" t="s">
        <v>115</v>
      </c>
      <c r="Q83" s="80" t="s">
        <v>116</v>
      </c>
      <c r="R83" s="80" t="s">
        <v>117</v>
      </c>
      <c r="S83" s="80" t="s">
        <v>118</v>
      </c>
      <c r="T83" s="81" t="s">
        <v>119</v>
      </c>
    </row>
    <row r="84" spans="2:63" s="1" customFormat="1" ht="29.25" customHeight="1">
      <c r="B84" s="39"/>
      <c r="C84" s="85" t="s">
        <v>96</v>
      </c>
      <c r="D84" s="61"/>
      <c r="E84" s="61"/>
      <c r="F84" s="61"/>
      <c r="G84" s="61"/>
      <c r="H84" s="61"/>
      <c r="I84" s="161"/>
      <c r="J84" s="170">
        <f>BK84</f>
        <v>0</v>
      </c>
      <c r="K84" s="61"/>
      <c r="L84" s="59"/>
      <c r="M84" s="82"/>
      <c r="N84" s="83"/>
      <c r="O84" s="83"/>
      <c r="P84" s="171">
        <f>P85</f>
        <v>0</v>
      </c>
      <c r="Q84" s="83"/>
      <c r="R84" s="171">
        <f>R85</f>
        <v>1074.08493626</v>
      </c>
      <c r="S84" s="83"/>
      <c r="T84" s="172">
        <f>T85</f>
        <v>5372.32082</v>
      </c>
      <c r="AT84" s="22" t="s">
        <v>70</v>
      </c>
      <c r="AU84" s="22" t="s">
        <v>97</v>
      </c>
      <c r="BK84" s="173">
        <f>BK85</f>
        <v>0</v>
      </c>
    </row>
    <row r="85" spans="2:63" s="10" customFormat="1" ht="37.35" customHeight="1">
      <c r="B85" s="174"/>
      <c r="C85" s="175"/>
      <c r="D85" s="176" t="s">
        <v>70</v>
      </c>
      <c r="E85" s="177" t="s">
        <v>120</v>
      </c>
      <c r="F85" s="177" t="s">
        <v>121</v>
      </c>
      <c r="G85" s="175"/>
      <c r="H85" s="175"/>
      <c r="I85" s="178"/>
      <c r="J85" s="179">
        <f>BK85</f>
        <v>0</v>
      </c>
      <c r="K85" s="175"/>
      <c r="L85" s="180"/>
      <c r="M85" s="181"/>
      <c r="N85" s="182"/>
      <c r="O85" s="182"/>
      <c r="P85" s="183">
        <f>P86+P284+P290+P388+P434+P468+P744</f>
        <v>0</v>
      </c>
      <c r="Q85" s="182"/>
      <c r="R85" s="183">
        <f>R86+R284+R290+R388+R434+R468+R744</f>
        <v>1074.08493626</v>
      </c>
      <c r="S85" s="182"/>
      <c r="T85" s="184">
        <f>T86+T284+T290+T388+T434+T468+T744</f>
        <v>5372.32082</v>
      </c>
      <c r="AR85" s="185" t="s">
        <v>76</v>
      </c>
      <c r="AT85" s="186" t="s">
        <v>70</v>
      </c>
      <c r="AU85" s="186" t="s">
        <v>71</v>
      </c>
      <c r="AY85" s="185" t="s">
        <v>122</v>
      </c>
      <c r="BK85" s="187">
        <f>BK86+BK284+BK290+BK388+BK434+BK468+BK744</f>
        <v>0</v>
      </c>
    </row>
    <row r="86" spans="2:63" s="10" customFormat="1" ht="19.95" customHeight="1">
      <c r="B86" s="174"/>
      <c r="C86" s="175"/>
      <c r="D86" s="176" t="s">
        <v>70</v>
      </c>
      <c r="E86" s="188" t="s">
        <v>76</v>
      </c>
      <c r="F86" s="188" t="s">
        <v>123</v>
      </c>
      <c r="G86" s="175"/>
      <c r="H86" s="175"/>
      <c r="I86" s="178"/>
      <c r="J86" s="189">
        <f>BK86</f>
        <v>0</v>
      </c>
      <c r="K86" s="175"/>
      <c r="L86" s="180"/>
      <c r="M86" s="181"/>
      <c r="N86" s="182"/>
      <c r="O86" s="182"/>
      <c r="P86" s="183">
        <f>SUM(P87:P283)</f>
        <v>0</v>
      </c>
      <c r="Q86" s="182"/>
      <c r="R86" s="183">
        <f>SUM(R87:R283)</f>
        <v>41.75893149999999</v>
      </c>
      <c r="S86" s="182"/>
      <c r="T86" s="184">
        <f>SUM(T87:T283)</f>
        <v>5303.4515</v>
      </c>
      <c r="AR86" s="185" t="s">
        <v>76</v>
      </c>
      <c r="AT86" s="186" t="s">
        <v>70</v>
      </c>
      <c r="AU86" s="186" t="s">
        <v>76</v>
      </c>
      <c r="AY86" s="185" t="s">
        <v>122</v>
      </c>
      <c r="BK86" s="187">
        <f>SUM(BK87:BK283)</f>
        <v>0</v>
      </c>
    </row>
    <row r="87" spans="2:65" s="1" customFormat="1" ht="22.8" customHeight="1">
      <c r="B87" s="39"/>
      <c r="C87" s="190" t="s">
        <v>76</v>
      </c>
      <c r="D87" s="190" t="s">
        <v>124</v>
      </c>
      <c r="E87" s="191" t="s">
        <v>125</v>
      </c>
      <c r="F87" s="192" t="s">
        <v>126</v>
      </c>
      <c r="G87" s="193" t="s">
        <v>127</v>
      </c>
      <c r="H87" s="194">
        <v>7116</v>
      </c>
      <c r="I87" s="195"/>
      <c r="J87" s="196">
        <f>ROUND(I87*H87,2)</f>
        <v>0</v>
      </c>
      <c r="K87" s="192" t="s">
        <v>21</v>
      </c>
      <c r="L87" s="59"/>
      <c r="M87" s="197" t="s">
        <v>21</v>
      </c>
      <c r="N87" s="198" t="s">
        <v>42</v>
      </c>
      <c r="O87" s="40"/>
      <c r="P87" s="199">
        <f>O87*H87</f>
        <v>0</v>
      </c>
      <c r="Q87" s="199">
        <v>0</v>
      </c>
      <c r="R87" s="199">
        <f>Q87*H87</f>
        <v>0</v>
      </c>
      <c r="S87" s="199">
        <v>0</v>
      </c>
      <c r="T87" s="200">
        <f>S87*H87</f>
        <v>0</v>
      </c>
      <c r="AR87" s="22" t="s">
        <v>128</v>
      </c>
      <c r="AT87" s="22" t="s">
        <v>124</v>
      </c>
      <c r="AU87" s="22" t="s">
        <v>81</v>
      </c>
      <c r="AY87" s="22" t="s">
        <v>122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22" t="s">
        <v>76</v>
      </c>
      <c r="BK87" s="201">
        <f>ROUND(I87*H87,2)</f>
        <v>0</v>
      </c>
      <c r="BL87" s="22" t="s">
        <v>128</v>
      </c>
      <c r="BM87" s="22" t="s">
        <v>129</v>
      </c>
    </row>
    <row r="88" spans="2:51" s="11" customFormat="1" ht="12">
      <c r="B88" s="202"/>
      <c r="C88" s="203"/>
      <c r="D88" s="204" t="s">
        <v>130</v>
      </c>
      <c r="E88" s="205" t="s">
        <v>21</v>
      </c>
      <c r="F88" s="206" t="s">
        <v>131</v>
      </c>
      <c r="G88" s="203"/>
      <c r="H88" s="207">
        <v>7116</v>
      </c>
      <c r="I88" s="208"/>
      <c r="J88" s="203"/>
      <c r="K88" s="203"/>
      <c r="L88" s="209"/>
      <c r="M88" s="210"/>
      <c r="N88" s="211"/>
      <c r="O88" s="211"/>
      <c r="P88" s="211"/>
      <c r="Q88" s="211"/>
      <c r="R88" s="211"/>
      <c r="S88" s="211"/>
      <c r="T88" s="212"/>
      <c r="AT88" s="213" t="s">
        <v>130</v>
      </c>
      <c r="AU88" s="213" t="s">
        <v>81</v>
      </c>
      <c r="AV88" s="11" t="s">
        <v>81</v>
      </c>
      <c r="AW88" s="11" t="s">
        <v>34</v>
      </c>
      <c r="AX88" s="11" t="s">
        <v>71</v>
      </c>
      <c r="AY88" s="213" t="s">
        <v>122</v>
      </c>
    </row>
    <row r="89" spans="2:51" s="12" customFormat="1" ht="12">
      <c r="B89" s="214"/>
      <c r="C89" s="215"/>
      <c r="D89" s="204" t="s">
        <v>130</v>
      </c>
      <c r="E89" s="216" t="s">
        <v>21</v>
      </c>
      <c r="F89" s="217" t="s">
        <v>132</v>
      </c>
      <c r="G89" s="215"/>
      <c r="H89" s="218">
        <v>7116</v>
      </c>
      <c r="I89" s="219"/>
      <c r="J89" s="215"/>
      <c r="K89" s="215"/>
      <c r="L89" s="220"/>
      <c r="M89" s="221"/>
      <c r="N89" s="222"/>
      <c r="O89" s="222"/>
      <c r="P89" s="222"/>
      <c r="Q89" s="222"/>
      <c r="R89" s="222"/>
      <c r="S89" s="222"/>
      <c r="T89" s="223"/>
      <c r="AT89" s="224" t="s">
        <v>130</v>
      </c>
      <c r="AU89" s="224" t="s">
        <v>81</v>
      </c>
      <c r="AV89" s="12" t="s">
        <v>128</v>
      </c>
      <c r="AW89" s="12" t="s">
        <v>34</v>
      </c>
      <c r="AX89" s="12" t="s">
        <v>76</v>
      </c>
      <c r="AY89" s="224" t="s">
        <v>122</v>
      </c>
    </row>
    <row r="90" spans="2:65" s="1" customFormat="1" ht="22.8" customHeight="1">
      <c r="B90" s="39"/>
      <c r="C90" s="190" t="s">
        <v>81</v>
      </c>
      <c r="D90" s="190" t="s">
        <v>124</v>
      </c>
      <c r="E90" s="191" t="s">
        <v>133</v>
      </c>
      <c r="F90" s="192" t="s">
        <v>134</v>
      </c>
      <c r="G90" s="193" t="s">
        <v>135</v>
      </c>
      <c r="H90" s="194">
        <v>1</v>
      </c>
      <c r="I90" s="195"/>
      <c r="J90" s="196">
        <f>ROUND(I90*H90,2)</f>
        <v>0</v>
      </c>
      <c r="K90" s="192" t="s">
        <v>21</v>
      </c>
      <c r="L90" s="59"/>
      <c r="M90" s="197" t="s">
        <v>21</v>
      </c>
      <c r="N90" s="198" t="s">
        <v>42</v>
      </c>
      <c r="O90" s="40"/>
      <c r="P90" s="199">
        <f>O90*H90</f>
        <v>0</v>
      </c>
      <c r="Q90" s="199">
        <v>0.00018</v>
      </c>
      <c r="R90" s="199">
        <f>Q90*H90</f>
        <v>0.00018</v>
      </c>
      <c r="S90" s="199">
        <v>0</v>
      </c>
      <c r="T90" s="200">
        <f>S90*H90</f>
        <v>0</v>
      </c>
      <c r="AR90" s="22" t="s">
        <v>128</v>
      </c>
      <c r="AT90" s="22" t="s">
        <v>124</v>
      </c>
      <c r="AU90" s="22" t="s">
        <v>81</v>
      </c>
      <c r="AY90" s="22" t="s">
        <v>122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2" t="s">
        <v>76</v>
      </c>
      <c r="BK90" s="201">
        <f>ROUND(I90*H90,2)</f>
        <v>0</v>
      </c>
      <c r="BL90" s="22" t="s">
        <v>128</v>
      </c>
      <c r="BM90" s="22" t="s">
        <v>136</v>
      </c>
    </row>
    <row r="91" spans="2:65" s="1" customFormat="1" ht="14.4" customHeight="1">
      <c r="B91" s="39"/>
      <c r="C91" s="190" t="s">
        <v>137</v>
      </c>
      <c r="D91" s="190" t="s">
        <v>124</v>
      </c>
      <c r="E91" s="191" t="s">
        <v>138</v>
      </c>
      <c r="F91" s="192" t="s">
        <v>139</v>
      </c>
      <c r="G91" s="193" t="s">
        <v>135</v>
      </c>
      <c r="H91" s="194">
        <v>1</v>
      </c>
      <c r="I91" s="195"/>
      <c r="J91" s="196">
        <f>ROUND(I91*H91,2)</f>
        <v>0</v>
      </c>
      <c r="K91" s="192" t="s">
        <v>140</v>
      </c>
      <c r="L91" s="59"/>
      <c r="M91" s="197" t="s">
        <v>21</v>
      </c>
      <c r="N91" s="198" t="s">
        <v>42</v>
      </c>
      <c r="O91" s="40"/>
      <c r="P91" s="199">
        <f>O91*H91</f>
        <v>0</v>
      </c>
      <c r="Q91" s="199">
        <v>0</v>
      </c>
      <c r="R91" s="199">
        <f>Q91*H91</f>
        <v>0</v>
      </c>
      <c r="S91" s="199">
        <v>0</v>
      </c>
      <c r="T91" s="200">
        <f>S91*H91</f>
        <v>0</v>
      </c>
      <c r="AR91" s="22" t="s">
        <v>128</v>
      </c>
      <c r="AT91" s="22" t="s">
        <v>124</v>
      </c>
      <c r="AU91" s="22" t="s">
        <v>81</v>
      </c>
      <c r="AY91" s="22" t="s">
        <v>122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2" t="s">
        <v>76</v>
      </c>
      <c r="BK91" s="201">
        <f>ROUND(I91*H91,2)</f>
        <v>0</v>
      </c>
      <c r="BL91" s="22" t="s">
        <v>128</v>
      </c>
      <c r="BM91" s="22" t="s">
        <v>141</v>
      </c>
    </row>
    <row r="92" spans="2:47" s="1" customFormat="1" ht="24">
      <c r="B92" s="39"/>
      <c r="C92" s="61"/>
      <c r="D92" s="204" t="s">
        <v>142</v>
      </c>
      <c r="E92" s="61"/>
      <c r="F92" s="225" t="s">
        <v>143</v>
      </c>
      <c r="G92" s="61"/>
      <c r="H92" s="61"/>
      <c r="I92" s="161"/>
      <c r="J92" s="61"/>
      <c r="K92" s="61"/>
      <c r="L92" s="59"/>
      <c r="M92" s="226"/>
      <c r="N92" s="40"/>
      <c r="O92" s="40"/>
      <c r="P92" s="40"/>
      <c r="Q92" s="40"/>
      <c r="R92" s="40"/>
      <c r="S92" s="40"/>
      <c r="T92" s="76"/>
      <c r="AT92" s="22" t="s">
        <v>142</v>
      </c>
      <c r="AU92" s="22" t="s">
        <v>81</v>
      </c>
    </row>
    <row r="93" spans="2:51" s="11" customFormat="1" ht="12">
      <c r="B93" s="202"/>
      <c r="C93" s="203"/>
      <c r="D93" s="204" t="s">
        <v>130</v>
      </c>
      <c r="E93" s="205" t="s">
        <v>21</v>
      </c>
      <c r="F93" s="206" t="s">
        <v>76</v>
      </c>
      <c r="G93" s="203"/>
      <c r="H93" s="207">
        <v>1</v>
      </c>
      <c r="I93" s="208"/>
      <c r="J93" s="203"/>
      <c r="K93" s="203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130</v>
      </c>
      <c r="AU93" s="213" t="s">
        <v>81</v>
      </c>
      <c r="AV93" s="11" t="s">
        <v>81</v>
      </c>
      <c r="AW93" s="11" t="s">
        <v>34</v>
      </c>
      <c r="AX93" s="11" t="s">
        <v>76</v>
      </c>
      <c r="AY93" s="213" t="s">
        <v>122</v>
      </c>
    </row>
    <row r="94" spans="2:65" s="1" customFormat="1" ht="14.4" customHeight="1">
      <c r="B94" s="39"/>
      <c r="C94" s="190" t="s">
        <v>128</v>
      </c>
      <c r="D94" s="190" t="s">
        <v>124</v>
      </c>
      <c r="E94" s="191" t="s">
        <v>144</v>
      </c>
      <c r="F94" s="192" t="s">
        <v>145</v>
      </c>
      <c r="G94" s="193" t="s">
        <v>135</v>
      </c>
      <c r="H94" s="194">
        <v>1</v>
      </c>
      <c r="I94" s="195"/>
      <c r="J94" s="196">
        <f>ROUND(I94*H94,2)</f>
        <v>0</v>
      </c>
      <c r="K94" s="192" t="s">
        <v>140</v>
      </c>
      <c r="L94" s="59"/>
      <c r="M94" s="197" t="s">
        <v>21</v>
      </c>
      <c r="N94" s="198" t="s">
        <v>42</v>
      </c>
      <c r="O94" s="40"/>
      <c r="P94" s="199">
        <f>O94*H94</f>
        <v>0</v>
      </c>
      <c r="Q94" s="199">
        <v>5E-05</v>
      </c>
      <c r="R94" s="199">
        <f>Q94*H94</f>
        <v>5E-05</v>
      </c>
      <c r="S94" s="199">
        <v>0</v>
      </c>
      <c r="T94" s="200">
        <f>S94*H94</f>
        <v>0</v>
      </c>
      <c r="AR94" s="22" t="s">
        <v>128</v>
      </c>
      <c r="AT94" s="22" t="s">
        <v>124</v>
      </c>
      <c r="AU94" s="22" t="s">
        <v>81</v>
      </c>
      <c r="AY94" s="22" t="s">
        <v>122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2" t="s">
        <v>76</v>
      </c>
      <c r="BK94" s="201">
        <f>ROUND(I94*H94,2)</f>
        <v>0</v>
      </c>
      <c r="BL94" s="22" t="s">
        <v>128</v>
      </c>
      <c r="BM94" s="22" t="s">
        <v>146</v>
      </c>
    </row>
    <row r="95" spans="2:47" s="1" customFormat="1" ht="24">
      <c r="B95" s="39"/>
      <c r="C95" s="61"/>
      <c r="D95" s="204" t="s">
        <v>142</v>
      </c>
      <c r="E95" s="61"/>
      <c r="F95" s="225" t="s">
        <v>147</v>
      </c>
      <c r="G95" s="61"/>
      <c r="H95" s="61"/>
      <c r="I95" s="161"/>
      <c r="J95" s="61"/>
      <c r="K95" s="61"/>
      <c r="L95" s="59"/>
      <c r="M95" s="226"/>
      <c r="N95" s="40"/>
      <c r="O95" s="40"/>
      <c r="P95" s="40"/>
      <c r="Q95" s="40"/>
      <c r="R95" s="40"/>
      <c r="S95" s="40"/>
      <c r="T95" s="76"/>
      <c r="AT95" s="22" t="s">
        <v>142</v>
      </c>
      <c r="AU95" s="22" t="s">
        <v>81</v>
      </c>
    </row>
    <row r="96" spans="2:51" s="11" customFormat="1" ht="12">
      <c r="B96" s="202"/>
      <c r="C96" s="203"/>
      <c r="D96" s="204" t="s">
        <v>130</v>
      </c>
      <c r="E96" s="205" t="s">
        <v>21</v>
      </c>
      <c r="F96" s="206" t="s">
        <v>76</v>
      </c>
      <c r="G96" s="203"/>
      <c r="H96" s="207">
        <v>1</v>
      </c>
      <c r="I96" s="208"/>
      <c r="J96" s="203"/>
      <c r="K96" s="203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130</v>
      </c>
      <c r="AU96" s="213" t="s">
        <v>81</v>
      </c>
      <c r="AV96" s="11" t="s">
        <v>81</v>
      </c>
      <c r="AW96" s="11" t="s">
        <v>34</v>
      </c>
      <c r="AX96" s="11" t="s">
        <v>76</v>
      </c>
      <c r="AY96" s="213" t="s">
        <v>122</v>
      </c>
    </row>
    <row r="97" spans="2:65" s="1" customFormat="1" ht="22.8" customHeight="1">
      <c r="B97" s="39"/>
      <c r="C97" s="190" t="s">
        <v>148</v>
      </c>
      <c r="D97" s="190" t="s">
        <v>124</v>
      </c>
      <c r="E97" s="191" t="s">
        <v>149</v>
      </c>
      <c r="F97" s="192" t="s">
        <v>150</v>
      </c>
      <c r="G97" s="193" t="s">
        <v>127</v>
      </c>
      <c r="H97" s="194">
        <v>666.45</v>
      </c>
      <c r="I97" s="195"/>
      <c r="J97" s="196">
        <f>ROUND(I97*H97,2)</f>
        <v>0</v>
      </c>
      <c r="K97" s="192" t="s">
        <v>140</v>
      </c>
      <c r="L97" s="59"/>
      <c r="M97" s="197" t="s">
        <v>21</v>
      </c>
      <c r="N97" s="198" t="s">
        <v>42</v>
      </c>
      <c r="O97" s="40"/>
      <c r="P97" s="199">
        <f>O97*H97</f>
        <v>0</v>
      </c>
      <c r="Q97" s="199">
        <v>0</v>
      </c>
      <c r="R97" s="199">
        <f>Q97*H97</f>
        <v>0</v>
      </c>
      <c r="S97" s="199">
        <v>0.17</v>
      </c>
      <c r="T97" s="200">
        <f>S97*H97</f>
        <v>113.29650000000001</v>
      </c>
      <c r="AR97" s="22" t="s">
        <v>128</v>
      </c>
      <c r="AT97" s="22" t="s">
        <v>124</v>
      </c>
      <c r="AU97" s="22" t="s">
        <v>81</v>
      </c>
      <c r="AY97" s="22" t="s">
        <v>122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2" t="s">
        <v>76</v>
      </c>
      <c r="BK97" s="201">
        <f>ROUND(I97*H97,2)</f>
        <v>0</v>
      </c>
      <c r="BL97" s="22" t="s">
        <v>128</v>
      </c>
      <c r="BM97" s="22" t="s">
        <v>151</v>
      </c>
    </row>
    <row r="98" spans="2:47" s="1" customFormat="1" ht="36">
      <c r="B98" s="39"/>
      <c r="C98" s="61"/>
      <c r="D98" s="204" t="s">
        <v>142</v>
      </c>
      <c r="E98" s="61"/>
      <c r="F98" s="225" t="s">
        <v>152</v>
      </c>
      <c r="G98" s="61"/>
      <c r="H98" s="61"/>
      <c r="I98" s="161"/>
      <c r="J98" s="61"/>
      <c r="K98" s="61"/>
      <c r="L98" s="59"/>
      <c r="M98" s="226"/>
      <c r="N98" s="40"/>
      <c r="O98" s="40"/>
      <c r="P98" s="40"/>
      <c r="Q98" s="40"/>
      <c r="R98" s="40"/>
      <c r="S98" s="40"/>
      <c r="T98" s="76"/>
      <c r="AT98" s="22" t="s">
        <v>142</v>
      </c>
      <c r="AU98" s="22" t="s">
        <v>81</v>
      </c>
    </row>
    <row r="99" spans="2:51" s="11" customFormat="1" ht="12">
      <c r="B99" s="202"/>
      <c r="C99" s="203"/>
      <c r="D99" s="204" t="s">
        <v>130</v>
      </c>
      <c r="E99" s="205" t="s">
        <v>21</v>
      </c>
      <c r="F99" s="206" t="s">
        <v>153</v>
      </c>
      <c r="G99" s="203"/>
      <c r="H99" s="207">
        <v>666.45</v>
      </c>
      <c r="I99" s="208"/>
      <c r="J99" s="203"/>
      <c r="K99" s="203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130</v>
      </c>
      <c r="AU99" s="213" t="s">
        <v>81</v>
      </c>
      <c r="AV99" s="11" t="s">
        <v>81</v>
      </c>
      <c r="AW99" s="11" t="s">
        <v>34</v>
      </c>
      <c r="AX99" s="11" t="s">
        <v>71</v>
      </c>
      <c r="AY99" s="213" t="s">
        <v>122</v>
      </c>
    </row>
    <row r="100" spans="2:51" s="12" customFormat="1" ht="12">
      <c r="B100" s="214"/>
      <c r="C100" s="215"/>
      <c r="D100" s="204" t="s">
        <v>130</v>
      </c>
      <c r="E100" s="216" t="s">
        <v>21</v>
      </c>
      <c r="F100" s="217" t="s">
        <v>132</v>
      </c>
      <c r="G100" s="215"/>
      <c r="H100" s="218">
        <v>666.45</v>
      </c>
      <c r="I100" s="219"/>
      <c r="J100" s="215"/>
      <c r="K100" s="215"/>
      <c r="L100" s="220"/>
      <c r="M100" s="221"/>
      <c r="N100" s="222"/>
      <c r="O100" s="222"/>
      <c r="P100" s="222"/>
      <c r="Q100" s="222"/>
      <c r="R100" s="222"/>
      <c r="S100" s="222"/>
      <c r="T100" s="223"/>
      <c r="AT100" s="224" t="s">
        <v>130</v>
      </c>
      <c r="AU100" s="224" t="s">
        <v>81</v>
      </c>
      <c r="AV100" s="12" t="s">
        <v>128</v>
      </c>
      <c r="AW100" s="12" t="s">
        <v>34</v>
      </c>
      <c r="AX100" s="12" t="s">
        <v>76</v>
      </c>
      <c r="AY100" s="224" t="s">
        <v>122</v>
      </c>
    </row>
    <row r="101" spans="2:51" s="11" customFormat="1" ht="12">
      <c r="B101" s="202"/>
      <c r="C101" s="203"/>
      <c r="D101" s="204" t="s">
        <v>130</v>
      </c>
      <c r="E101" s="205" t="s">
        <v>21</v>
      </c>
      <c r="F101" s="206" t="s">
        <v>71</v>
      </c>
      <c r="G101" s="203"/>
      <c r="H101" s="207">
        <v>0</v>
      </c>
      <c r="I101" s="208"/>
      <c r="J101" s="203"/>
      <c r="K101" s="203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130</v>
      </c>
      <c r="AU101" s="213" t="s">
        <v>81</v>
      </c>
      <c r="AV101" s="11" t="s">
        <v>81</v>
      </c>
      <c r="AW101" s="11" t="s">
        <v>34</v>
      </c>
      <c r="AX101" s="11" t="s">
        <v>71</v>
      </c>
      <c r="AY101" s="213" t="s">
        <v>122</v>
      </c>
    </row>
    <row r="102" spans="2:65" s="1" customFormat="1" ht="22.8" customHeight="1">
      <c r="B102" s="39"/>
      <c r="C102" s="190" t="s">
        <v>154</v>
      </c>
      <c r="D102" s="190" t="s">
        <v>124</v>
      </c>
      <c r="E102" s="191" t="s">
        <v>155</v>
      </c>
      <c r="F102" s="192" t="s">
        <v>156</v>
      </c>
      <c r="G102" s="193" t="s">
        <v>127</v>
      </c>
      <c r="H102" s="194">
        <v>6816</v>
      </c>
      <c r="I102" s="195"/>
      <c r="J102" s="196">
        <f>ROUND(I102*H102,2)</f>
        <v>0</v>
      </c>
      <c r="K102" s="192" t="s">
        <v>21</v>
      </c>
      <c r="L102" s="59"/>
      <c r="M102" s="197" t="s">
        <v>21</v>
      </c>
      <c r="N102" s="198" t="s">
        <v>42</v>
      </c>
      <c r="O102" s="40"/>
      <c r="P102" s="199">
        <f>O102*H102</f>
        <v>0</v>
      </c>
      <c r="Q102" s="199">
        <v>0</v>
      </c>
      <c r="R102" s="199">
        <f>Q102*H102</f>
        <v>0</v>
      </c>
      <c r="S102" s="199">
        <v>0.098</v>
      </c>
      <c r="T102" s="200">
        <f>S102*H102</f>
        <v>667.9680000000001</v>
      </c>
      <c r="AR102" s="22" t="s">
        <v>128</v>
      </c>
      <c r="AT102" s="22" t="s">
        <v>124</v>
      </c>
      <c r="AU102" s="22" t="s">
        <v>81</v>
      </c>
      <c r="AY102" s="22" t="s">
        <v>122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2" t="s">
        <v>76</v>
      </c>
      <c r="BK102" s="201">
        <f>ROUND(I102*H102,2)</f>
        <v>0</v>
      </c>
      <c r="BL102" s="22" t="s">
        <v>128</v>
      </c>
      <c r="BM102" s="22" t="s">
        <v>157</v>
      </c>
    </row>
    <row r="103" spans="2:47" s="1" customFormat="1" ht="36">
      <c r="B103" s="39"/>
      <c r="C103" s="61"/>
      <c r="D103" s="204" t="s">
        <v>142</v>
      </c>
      <c r="E103" s="61"/>
      <c r="F103" s="225" t="s">
        <v>158</v>
      </c>
      <c r="G103" s="61"/>
      <c r="H103" s="61"/>
      <c r="I103" s="161"/>
      <c r="J103" s="61"/>
      <c r="K103" s="61"/>
      <c r="L103" s="59"/>
      <c r="M103" s="226"/>
      <c r="N103" s="40"/>
      <c r="O103" s="40"/>
      <c r="P103" s="40"/>
      <c r="Q103" s="40"/>
      <c r="R103" s="40"/>
      <c r="S103" s="40"/>
      <c r="T103" s="76"/>
      <c r="AT103" s="22" t="s">
        <v>142</v>
      </c>
      <c r="AU103" s="22" t="s">
        <v>81</v>
      </c>
    </row>
    <row r="104" spans="2:51" s="11" customFormat="1" ht="12">
      <c r="B104" s="202"/>
      <c r="C104" s="203"/>
      <c r="D104" s="204" t="s">
        <v>130</v>
      </c>
      <c r="E104" s="205" t="s">
        <v>21</v>
      </c>
      <c r="F104" s="206" t="s">
        <v>159</v>
      </c>
      <c r="G104" s="203"/>
      <c r="H104" s="207">
        <v>6816</v>
      </c>
      <c r="I104" s="208"/>
      <c r="J104" s="203"/>
      <c r="K104" s="203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130</v>
      </c>
      <c r="AU104" s="213" t="s">
        <v>81</v>
      </c>
      <c r="AV104" s="11" t="s">
        <v>81</v>
      </c>
      <c r="AW104" s="11" t="s">
        <v>34</v>
      </c>
      <c r="AX104" s="11" t="s">
        <v>71</v>
      </c>
      <c r="AY104" s="213" t="s">
        <v>122</v>
      </c>
    </row>
    <row r="105" spans="2:51" s="12" customFormat="1" ht="12">
      <c r="B105" s="214"/>
      <c r="C105" s="215"/>
      <c r="D105" s="204" t="s">
        <v>130</v>
      </c>
      <c r="E105" s="216" t="s">
        <v>21</v>
      </c>
      <c r="F105" s="217" t="s">
        <v>132</v>
      </c>
      <c r="G105" s="215"/>
      <c r="H105" s="218">
        <v>6816</v>
      </c>
      <c r="I105" s="219"/>
      <c r="J105" s="215"/>
      <c r="K105" s="215"/>
      <c r="L105" s="220"/>
      <c r="M105" s="221"/>
      <c r="N105" s="222"/>
      <c r="O105" s="222"/>
      <c r="P105" s="222"/>
      <c r="Q105" s="222"/>
      <c r="R105" s="222"/>
      <c r="S105" s="222"/>
      <c r="T105" s="223"/>
      <c r="AT105" s="224" t="s">
        <v>130</v>
      </c>
      <c r="AU105" s="224" t="s">
        <v>81</v>
      </c>
      <c r="AV105" s="12" t="s">
        <v>128</v>
      </c>
      <c r="AW105" s="12" t="s">
        <v>34</v>
      </c>
      <c r="AX105" s="12" t="s">
        <v>76</v>
      </c>
      <c r="AY105" s="224" t="s">
        <v>122</v>
      </c>
    </row>
    <row r="106" spans="2:65" s="1" customFormat="1" ht="22.8" customHeight="1">
      <c r="B106" s="39"/>
      <c r="C106" s="190" t="s">
        <v>160</v>
      </c>
      <c r="D106" s="190" t="s">
        <v>124</v>
      </c>
      <c r="E106" s="191" t="s">
        <v>161</v>
      </c>
      <c r="F106" s="192" t="s">
        <v>162</v>
      </c>
      <c r="G106" s="193" t="s">
        <v>127</v>
      </c>
      <c r="H106" s="194">
        <v>666.45</v>
      </c>
      <c r="I106" s="195"/>
      <c r="J106" s="196">
        <f>ROUND(I106*H106,2)</f>
        <v>0</v>
      </c>
      <c r="K106" s="192" t="s">
        <v>140</v>
      </c>
      <c r="L106" s="59"/>
      <c r="M106" s="197" t="s">
        <v>21</v>
      </c>
      <c r="N106" s="198" t="s">
        <v>42</v>
      </c>
      <c r="O106" s="40"/>
      <c r="P106" s="199">
        <f>O106*H106</f>
        <v>0</v>
      </c>
      <c r="Q106" s="199">
        <v>0</v>
      </c>
      <c r="R106" s="199">
        <f>Q106*H106</f>
        <v>0</v>
      </c>
      <c r="S106" s="199">
        <v>0.22</v>
      </c>
      <c r="T106" s="200">
        <f>S106*H106</f>
        <v>146.619</v>
      </c>
      <c r="AR106" s="22" t="s">
        <v>128</v>
      </c>
      <c r="AT106" s="22" t="s">
        <v>124</v>
      </c>
      <c r="AU106" s="22" t="s">
        <v>81</v>
      </c>
      <c r="AY106" s="22" t="s">
        <v>122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2" t="s">
        <v>76</v>
      </c>
      <c r="BK106" s="201">
        <f>ROUND(I106*H106,2)</f>
        <v>0</v>
      </c>
      <c r="BL106" s="22" t="s">
        <v>128</v>
      </c>
      <c r="BM106" s="22" t="s">
        <v>163</v>
      </c>
    </row>
    <row r="107" spans="2:47" s="1" customFormat="1" ht="36">
      <c r="B107" s="39"/>
      <c r="C107" s="61"/>
      <c r="D107" s="204" t="s">
        <v>142</v>
      </c>
      <c r="E107" s="61"/>
      <c r="F107" s="225" t="s">
        <v>164</v>
      </c>
      <c r="G107" s="61"/>
      <c r="H107" s="61"/>
      <c r="I107" s="161"/>
      <c r="J107" s="61"/>
      <c r="K107" s="61"/>
      <c r="L107" s="59"/>
      <c r="M107" s="226"/>
      <c r="N107" s="40"/>
      <c r="O107" s="40"/>
      <c r="P107" s="40"/>
      <c r="Q107" s="40"/>
      <c r="R107" s="40"/>
      <c r="S107" s="40"/>
      <c r="T107" s="76"/>
      <c r="AT107" s="22" t="s">
        <v>142</v>
      </c>
      <c r="AU107" s="22" t="s">
        <v>81</v>
      </c>
    </row>
    <row r="108" spans="2:51" s="11" customFormat="1" ht="12">
      <c r="B108" s="202"/>
      <c r="C108" s="203"/>
      <c r="D108" s="204" t="s">
        <v>130</v>
      </c>
      <c r="E108" s="205" t="s">
        <v>21</v>
      </c>
      <c r="F108" s="206" t="s">
        <v>153</v>
      </c>
      <c r="G108" s="203"/>
      <c r="H108" s="207">
        <v>666.45</v>
      </c>
      <c r="I108" s="208"/>
      <c r="J108" s="203"/>
      <c r="K108" s="203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130</v>
      </c>
      <c r="AU108" s="213" t="s">
        <v>81</v>
      </c>
      <c r="AV108" s="11" t="s">
        <v>81</v>
      </c>
      <c r="AW108" s="11" t="s">
        <v>34</v>
      </c>
      <c r="AX108" s="11" t="s">
        <v>71</v>
      </c>
      <c r="AY108" s="213" t="s">
        <v>122</v>
      </c>
    </row>
    <row r="109" spans="2:51" s="12" customFormat="1" ht="12">
      <c r="B109" s="214"/>
      <c r="C109" s="215"/>
      <c r="D109" s="204" t="s">
        <v>130</v>
      </c>
      <c r="E109" s="216" t="s">
        <v>21</v>
      </c>
      <c r="F109" s="217" t="s">
        <v>132</v>
      </c>
      <c r="G109" s="215"/>
      <c r="H109" s="218">
        <v>666.45</v>
      </c>
      <c r="I109" s="219"/>
      <c r="J109" s="215"/>
      <c r="K109" s="215"/>
      <c r="L109" s="220"/>
      <c r="M109" s="221"/>
      <c r="N109" s="222"/>
      <c r="O109" s="222"/>
      <c r="P109" s="222"/>
      <c r="Q109" s="222"/>
      <c r="R109" s="222"/>
      <c r="S109" s="222"/>
      <c r="T109" s="223"/>
      <c r="AT109" s="224" t="s">
        <v>130</v>
      </c>
      <c r="AU109" s="224" t="s">
        <v>81</v>
      </c>
      <c r="AV109" s="12" t="s">
        <v>128</v>
      </c>
      <c r="AW109" s="12" t="s">
        <v>34</v>
      </c>
      <c r="AX109" s="12" t="s">
        <v>76</v>
      </c>
      <c r="AY109" s="224" t="s">
        <v>122</v>
      </c>
    </row>
    <row r="110" spans="2:65" s="1" customFormat="1" ht="22.8" customHeight="1">
      <c r="B110" s="39"/>
      <c r="C110" s="190" t="s">
        <v>165</v>
      </c>
      <c r="D110" s="190" t="s">
        <v>124</v>
      </c>
      <c r="E110" s="191" t="s">
        <v>166</v>
      </c>
      <c r="F110" s="192" t="s">
        <v>167</v>
      </c>
      <c r="G110" s="193" t="s">
        <v>127</v>
      </c>
      <c r="H110" s="194">
        <v>438</v>
      </c>
      <c r="I110" s="195"/>
      <c r="J110" s="196">
        <f>ROUND(I110*H110,2)</f>
        <v>0</v>
      </c>
      <c r="K110" s="192" t="s">
        <v>140</v>
      </c>
      <c r="L110" s="59"/>
      <c r="M110" s="197" t="s">
        <v>21</v>
      </c>
      <c r="N110" s="198" t="s">
        <v>42</v>
      </c>
      <c r="O110" s="40"/>
      <c r="P110" s="199">
        <f>O110*H110</f>
        <v>0</v>
      </c>
      <c r="Q110" s="199">
        <v>4E-05</v>
      </c>
      <c r="R110" s="199">
        <f>Q110*H110</f>
        <v>0.01752</v>
      </c>
      <c r="S110" s="199">
        <v>0</v>
      </c>
      <c r="T110" s="200">
        <f>S110*H110</f>
        <v>0</v>
      </c>
      <c r="AR110" s="22" t="s">
        <v>128</v>
      </c>
      <c r="AT110" s="22" t="s">
        <v>124</v>
      </c>
      <c r="AU110" s="22" t="s">
        <v>81</v>
      </c>
      <c r="AY110" s="22" t="s">
        <v>122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2" t="s">
        <v>76</v>
      </c>
      <c r="BK110" s="201">
        <f>ROUND(I110*H110,2)</f>
        <v>0</v>
      </c>
      <c r="BL110" s="22" t="s">
        <v>128</v>
      </c>
      <c r="BM110" s="22" t="s">
        <v>168</v>
      </c>
    </row>
    <row r="111" spans="2:47" s="1" customFormat="1" ht="60">
      <c r="B111" s="39"/>
      <c r="C111" s="61"/>
      <c r="D111" s="204" t="s">
        <v>142</v>
      </c>
      <c r="E111" s="61"/>
      <c r="F111" s="225" t="s">
        <v>169</v>
      </c>
      <c r="G111" s="61"/>
      <c r="H111" s="61"/>
      <c r="I111" s="161"/>
      <c r="J111" s="61"/>
      <c r="K111" s="61"/>
      <c r="L111" s="59"/>
      <c r="M111" s="226"/>
      <c r="N111" s="40"/>
      <c r="O111" s="40"/>
      <c r="P111" s="40"/>
      <c r="Q111" s="40"/>
      <c r="R111" s="40"/>
      <c r="S111" s="40"/>
      <c r="T111" s="76"/>
      <c r="AT111" s="22" t="s">
        <v>142</v>
      </c>
      <c r="AU111" s="22" t="s">
        <v>81</v>
      </c>
    </row>
    <row r="112" spans="2:51" s="11" customFormat="1" ht="12">
      <c r="B112" s="202"/>
      <c r="C112" s="203"/>
      <c r="D112" s="204" t="s">
        <v>130</v>
      </c>
      <c r="E112" s="205" t="s">
        <v>21</v>
      </c>
      <c r="F112" s="206" t="s">
        <v>170</v>
      </c>
      <c r="G112" s="203"/>
      <c r="H112" s="207">
        <v>438</v>
      </c>
      <c r="I112" s="208"/>
      <c r="J112" s="203"/>
      <c r="K112" s="203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130</v>
      </c>
      <c r="AU112" s="213" t="s">
        <v>81</v>
      </c>
      <c r="AV112" s="11" t="s">
        <v>81</v>
      </c>
      <c r="AW112" s="11" t="s">
        <v>34</v>
      </c>
      <c r="AX112" s="11" t="s">
        <v>76</v>
      </c>
      <c r="AY112" s="213" t="s">
        <v>122</v>
      </c>
    </row>
    <row r="113" spans="2:65" s="1" customFormat="1" ht="22.8" customHeight="1">
      <c r="B113" s="39"/>
      <c r="C113" s="190" t="s">
        <v>171</v>
      </c>
      <c r="D113" s="190" t="s">
        <v>124</v>
      </c>
      <c r="E113" s="191" t="s">
        <v>172</v>
      </c>
      <c r="F113" s="192" t="s">
        <v>173</v>
      </c>
      <c r="G113" s="193" t="s">
        <v>127</v>
      </c>
      <c r="H113" s="194">
        <v>34093.5</v>
      </c>
      <c r="I113" s="195"/>
      <c r="J113" s="196">
        <f>ROUND(I113*H113,2)</f>
        <v>0</v>
      </c>
      <c r="K113" s="192" t="s">
        <v>140</v>
      </c>
      <c r="L113" s="59"/>
      <c r="M113" s="197" t="s">
        <v>21</v>
      </c>
      <c r="N113" s="198" t="s">
        <v>42</v>
      </c>
      <c r="O113" s="40"/>
      <c r="P113" s="199">
        <f>O113*H113</f>
        <v>0</v>
      </c>
      <c r="Q113" s="199">
        <v>7E-05</v>
      </c>
      <c r="R113" s="199">
        <f>Q113*H113</f>
        <v>2.386545</v>
      </c>
      <c r="S113" s="199">
        <v>0.128</v>
      </c>
      <c r="T113" s="200">
        <f>S113*H113</f>
        <v>4363.968</v>
      </c>
      <c r="AR113" s="22" t="s">
        <v>128</v>
      </c>
      <c r="AT113" s="22" t="s">
        <v>124</v>
      </c>
      <c r="AU113" s="22" t="s">
        <v>81</v>
      </c>
      <c r="AY113" s="22" t="s">
        <v>122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2" t="s">
        <v>76</v>
      </c>
      <c r="BK113" s="201">
        <f>ROUND(I113*H113,2)</f>
        <v>0</v>
      </c>
      <c r="BL113" s="22" t="s">
        <v>128</v>
      </c>
      <c r="BM113" s="22" t="s">
        <v>174</v>
      </c>
    </row>
    <row r="114" spans="2:47" s="1" customFormat="1" ht="36">
      <c r="B114" s="39"/>
      <c r="C114" s="61"/>
      <c r="D114" s="204" t="s">
        <v>142</v>
      </c>
      <c r="E114" s="61"/>
      <c r="F114" s="225" t="s">
        <v>175</v>
      </c>
      <c r="G114" s="61"/>
      <c r="H114" s="61"/>
      <c r="I114" s="161"/>
      <c r="J114" s="61"/>
      <c r="K114" s="61"/>
      <c r="L114" s="59"/>
      <c r="M114" s="226"/>
      <c r="N114" s="40"/>
      <c r="O114" s="40"/>
      <c r="P114" s="40"/>
      <c r="Q114" s="40"/>
      <c r="R114" s="40"/>
      <c r="S114" s="40"/>
      <c r="T114" s="76"/>
      <c r="AT114" s="22" t="s">
        <v>142</v>
      </c>
      <c r="AU114" s="22" t="s">
        <v>81</v>
      </c>
    </row>
    <row r="115" spans="2:51" s="11" customFormat="1" ht="12">
      <c r="B115" s="202"/>
      <c r="C115" s="203"/>
      <c r="D115" s="204" t="s">
        <v>130</v>
      </c>
      <c r="E115" s="205" t="s">
        <v>21</v>
      </c>
      <c r="F115" s="206" t="s">
        <v>176</v>
      </c>
      <c r="G115" s="203"/>
      <c r="H115" s="207">
        <v>34093.5</v>
      </c>
      <c r="I115" s="208"/>
      <c r="J115" s="203"/>
      <c r="K115" s="203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130</v>
      </c>
      <c r="AU115" s="213" t="s">
        <v>81</v>
      </c>
      <c r="AV115" s="11" t="s">
        <v>81</v>
      </c>
      <c r="AW115" s="11" t="s">
        <v>34</v>
      </c>
      <c r="AX115" s="11" t="s">
        <v>76</v>
      </c>
      <c r="AY115" s="213" t="s">
        <v>122</v>
      </c>
    </row>
    <row r="116" spans="2:65" s="1" customFormat="1" ht="14.4" customHeight="1">
      <c r="B116" s="39"/>
      <c r="C116" s="190" t="s">
        <v>177</v>
      </c>
      <c r="D116" s="190" t="s">
        <v>124</v>
      </c>
      <c r="E116" s="191" t="s">
        <v>178</v>
      </c>
      <c r="F116" s="192" t="s">
        <v>179</v>
      </c>
      <c r="G116" s="193" t="s">
        <v>180</v>
      </c>
      <c r="H116" s="194">
        <v>56</v>
      </c>
      <c r="I116" s="195"/>
      <c r="J116" s="196">
        <f>ROUND(I116*H116,2)</f>
        <v>0</v>
      </c>
      <c r="K116" s="192" t="s">
        <v>21</v>
      </c>
      <c r="L116" s="59"/>
      <c r="M116" s="197" t="s">
        <v>21</v>
      </c>
      <c r="N116" s="198" t="s">
        <v>42</v>
      </c>
      <c r="O116" s="40"/>
      <c r="P116" s="199">
        <f>O116*H116</f>
        <v>0</v>
      </c>
      <c r="Q116" s="199">
        <v>0</v>
      </c>
      <c r="R116" s="199">
        <f>Q116*H116</f>
        <v>0</v>
      </c>
      <c r="S116" s="199">
        <v>0</v>
      </c>
      <c r="T116" s="200">
        <f>S116*H116</f>
        <v>0</v>
      </c>
      <c r="AR116" s="22" t="s">
        <v>128</v>
      </c>
      <c r="AT116" s="22" t="s">
        <v>124</v>
      </c>
      <c r="AU116" s="22" t="s">
        <v>81</v>
      </c>
      <c r="AY116" s="22" t="s">
        <v>122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2" t="s">
        <v>76</v>
      </c>
      <c r="BK116" s="201">
        <f>ROUND(I116*H116,2)</f>
        <v>0</v>
      </c>
      <c r="BL116" s="22" t="s">
        <v>128</v>
      </c>
      <c r="BM116" s="22" t="s">
        <v>181</v>
      </c>
    </row>
    <row r="117" spans="2:47" s="1" customFormat="1" ht="36">
      <c r="B117" s="39"/>
      <c r="C117" s="61"/>
      <c r="D117" s="204" t="s">
        <v>142</v>
      </c>
      <c r="E117" s="61"/>
      <c r="F117" s="225" t="s">
        <v>182</v>
      </c>
      <c r="G117" s="61"/>
      <c r="H117" s="61"/>
      <c r="I117" s="161"/>
      <c r="J117" s="61"/>
      <c r="K117" s="61"/>
      <c r="L117" s="59"/>
      <c r="M117" s="226"/>
      <c r="N117" s="40"/>
      <c r="O117" s="40"/>
      <c r="P117" s="40"/>
      <c r="Q117" s="40"/>
      <c r="R117" s="40"/>
      <c r="S117" s="40"/>
      <c r="T117" s="76"/>
      <c r="AT117" s="22" t="s">
        <v>142</v>
      </c>
      <c r="AU117" s="22" t="s">
        <v>81</v>
      </c>
    </row>
    <row r="118" spans="2:51" s="11" customFormat="1" ht="12">
      <c r="B118" s="202"/>
      <c r="C118" s="203"/>
      <c r="D118" s="204" t="s">
        <v>130</v>
      </c>
      <c r="E118" s="205" t="s">
        <v>21</v>
      </c>
      <c r="F118" s="206" t="s">
        <v>183</v>
      </c>
      <c r="G118" s="203"/>
      <c r="H118" s="207">
        <v>56</v>
      </c>
      <c r="I118" s="208"/>
      <c r="J118" s="203"/>
      <c r="K118" s="203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130</v>
      </c>
      <c r="AU118" s="213" t="s">
        <v>81</v>
      </c>
      <c r="AV118" s="11" t="s">
        <v>81</v>
      </c>
      <c r="AW118" s="11" t="s">
        <v>34</v>
      </c>
      <c r="AX118" s="11" t="s">
        <v>76</v>
      </c>
      <c r="AY118" s="213" t="s">
        <v>122</v>
      </c>
    </row>
    <row r="119" spans="2:65" s="1" customFormat="1" ht="14.4" customHeight="1">
      <c r="B119" s="39"/>
      <c r="C119" s="190" t="s">
        <v>184</v>
      </c>
      <c r="D119" s="190" t="s">
        <v>124</v>
      </c>
      <c r="E119" s="191" t="s">
        <v>185</v>
      </c>
      <c r="F119" s="192" t="s">
        <v>186</v>
      </c>
      <c r="G119" s="193" t="s">
        <v>180</v>
      </c>
      <c r="H119" s="194">
        <v>40</v>
      </c>
      <c r="I119" s="195"/>
      <c r="J119" s="196">
        <f>ROUND(I119*H119,2)</f>
        <v>0</v>
      </c>
      <c r="K119" s="192" t="s">
        <v>21</v>
      </c>
      <c r="L119" s="59"/>
      <c r="M119" s="197" t="s">
        <v>21</v>
      </c>
      <c r="N119" s="198" t="s">
        <v>42</v>
      </c>
      <c r="O119" s="40"/>
      <c r="P119" s="199">
        <f>O119*H119</f>
        <v>0</v>
      </c>
      <c r="Q119" s="199">
        <v>0</v>
      </c>
      <c r="R119" s="199">
        <f>Q119*H119</f>
        <v>0</v>
      </c>
      <c r="S119" s="199">
        <v>0.29</v>
      </c>
      <c r="T119" s="200">
        <f>S119*H119</f>
        <v>11.6</v>
      </c>
      <c r="AR119" s="22" t="s">
        <v>128</v>
      </c>
      <c r="AT119" s="22" t="s">
        <v>124</v>
      </c>
      <c r="AU119" s="22" t="s">
        <v>81</v>
      </c>
      <c r="AY119" s="22" t="s">
        <v>122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2" t="s">
        <v>76</v>
      </c>
      <c r="BK119" s="201">
        <f>ROUND(I119*H119,2)</f>
        <v>0</v>
      </c>
      <c r="BL119" s="22" t="s">
        <v>128</v>
      </c>
      <c r="BM119" s="22" t="s">
        <v>187</v>
      </c>
    </row>
    <row r="120" spans="2:47" s="1" customFormat="1" ht="12">
      <c r="B120" s="39"/>
      <c r="C120" s="61"/>
      <c r="D120" s="204" t="s">
        <v>142</v>
      </c>
      <c r="E120" s="61"/>
      <c r="F120" s="225" t="s">
        <v>186</v>
      </c>
      <c r="G120" s="61"/>
      <c r="H120" s="61"/>
      <c r="I120" s="161"/>
      <c r="J120" s="61"/>
      <c r="K120" s="61"/>
      <c r="L120" s="59"/>
      <c r="M120" s="226"/>
      <c r="N120" s="40"/>
      <c r="O120" s="40"/>
      <c r="P120" s="40"/>
      <c r="Q120" s="40"/>
      <c r="R120" s="40"/>
      <c r="S120" s="40"/>
      <c r="T120" s="76"/>
      <c r="AT120" s="22" t="s">
        <v>142</v>
      </c>
      <c r="AU120" s="22" t="s">
        <v>81</v>
      </c>
    </row>
    <row r="121" spans="2:51" s="11" customFormat="1" ht="12">
      <c r="B121" s="202"/>
      <c r="C121" s="203"/>
      <c r="D121" s="204" t="s">
        <v>130</v>
      </c>
      <c r="E121" s="205" t="s">
        <v>21</v>
      </c>
      <c r="F121" s="206" t="s">
        <v>188</v>
      </c>
      <c r="G121" s="203"/>
      <c r="H121" s="207">
        <v>40</v>
      </c>
      <c r="I121" s="208"/>
      <c r="J121" s="203"/>
      <c r="K121" s="203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130</v>
      </c>
      <c r="AU121" s="213" t="s">
        <v>81</v>
      </c>
      <c r="AV121" s="11" t="s">
        <v>81</v>
      </c>
      <c r="AW121" s="11" t="s">
        <v>34</v>
      </c>
      <c r="AX121" s="11" t="s">
        <v>76</v>
      </c>
      <c r="AY121" s="213" t="s">
        <v>122</v>
      </c>
    </row>
    <row r="122" spans="2:65" s="1" customFormat="1" ht="22.8" customHeight="1">
      <c r="B122" s="39"/>
      <c r="C122" s="190" t="s">
        <v>189</v>
      </c>
      <c r="D122" s="190" t="s">
        <v>124</v>
      </c>
      <c r="E122" s="191" t="s">
        <v>190</v>
      </c>
      <c r="F122" s="192" t="s">
        <v>191</v>
      </c>
      <c r="G122" s="193" t="s">
        <v>180</v>
      </c>
      <c r="H122" s="194">
        <v>41</v>
      </c>
      <c r="I122" s="195"/>
      <c r="J122" s="196">
        <f>ROUND(I122*H122,2)</f>
        <v>0</v>
      </c>
      <c r="K122" s="192" t="s">
        <v>21</v>
      </c>
      <c r="L122" s="59"/>
      <c r="M122" s="197" t="s">
        <v>21</v>
      </c>
      <c r="N122" s="198" t="s">
        <v>42</v>
      </c>
      <c r="O122" s="40"/>
      <c r="P122" s="199">
        <f>O122*H122</f>
        <v>0</v>
      </c>
      <c r="Q122" s="199">
        <v>0.01559</v>
      </c>
      <c r="R122" s="199">
        <f>Q122*H122</f>
        <v>0.63919</v>
      </c>
      <c r="S122" s="199">
        <v>0</v>
      </c>
      <c r="T122" s="200">
        <f>S122*H122</f>
        <v>0</v>
      </c>
      <c r="AR122" s="22" t="s">
        <v>128</v>
      </c>
      <c r="AT122" s="22" t="s">
        <v>124</v>
      </c>
      <c r="AU122" s="22" t="s">
        <v>81</v>
      </c>
      <c r="AY122" s="22" t="s">
        <v>122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2" t="s">
        <v>76</v>
      </c>
      <c r="BK122" s="201">
        <f>ROUND(I122*H122,2)</f>
        <v>0</v>
      </c>
      <c r="BL122" s="22" t="s">
        <v>128</v>
      </c>
      <c r="BM122" s="22" t="s">
        <v>192</v>
      </c>
    </row>
    <row r="123" spans="2:47" s="1" customFormat="1" ht="12">
      <c r="B123" s="39"/>
      <c r="C123" s="61"/>
      <c r="D123" s="204" t="s">
        <v>142</v>
      </c>
      <c r="E123" s="61"/>
      <c r="F123" s="225" t="s">
        <v>193</v>
      </c>
      <c r="G123" s="61"/>
      <c r="H123" s="61"/>
      <c r="I123" s="161"/>
      <c r="J123" s="61"/>
      <c r="K123" s="61"/>
      <c r="L123" s="59"/>
      <c r="M123" s="226"/>
      <c r="N123" s="40"/>
      <c r="O123" s="40"/>
      <c r="P123" s="40"/>
      <c r="Q123" s="40"/>
      <c r="R123" s="40"/>
      <c r="S123" s="40"/>
      <c r="T123" s="76"/>
      <c r="AT123" s="22" t="s">
        <v>142</v>
      </c>
      <c r="AU123" s="22" t="s">
        <v>81</v>
      </c>
    </row>
    <row r="124" spans="2:51" s="11" customFormat="1" ht="12">
      <c r="B124" s="202"/>
      <c r="C124" s="203"/>
      <c r="D124" s="204" t="s">
        <v>130</v>
      </c>
      <c r="E124" s="205" t="s">
        <v>21</v>
      </c>
      <c r="F124" s="206" t="s">
        <v>194</v>
      </c>
      <c r="G124" s="203"/>
      <c r="H124" s="207">
        <v>41</v>
      </c>
      <c r="I124" s="208"/>
      <c r="J124" s="203"/>
      <c r="K124" s="203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130</v>
      </c>
      <c r="AU124" s="213" t="s">
        <v>81</v>
      </c>
      <c r="AV124" s="11" t="s">
        <v>81</v>
      </c>
      <c r="AW124" s="11" t="s">
        <v>34</v>
      </c>
      <c r="AX124" s="11" t="s">
        <v>71</v>
      </c>
      <c r="AY124" s="213" t="s">
        <v>122</v>
      </c>
    </row>
    <row r="125" spans="2:51" s="12" customFormat="1" ht="12">
      <c r="B125" s="214"/>
      <c r="C125" s="215"/>
      <c r="D125" s="204" t="s">
        <v>130</v>
      </c>
      <c r="E125" s="216" t="s">
        <v>21</v>
      </c>
      <c r="F125" s="217" t="s">
        <v>132</v>
      </c>
      <c r="G125" s="215"/>
      <c r="H125" s="218">
        <v>41</v>
      </c>
      <c r="I125" s="219"/>
      <c r="J125" s="215"/>
      <c r="K125" s="215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130</v>
      </c>
      <c r="AU125" s="224" t="s">
        <v>81</v>
      </c>
      <c r="AV125" s="12" t="s">
        <v>128</v>
      </c>
      <c r="AW125" s="12" t="s">
        <v>34</v>
      </c>
      <c r="AX125" s="12" t="s">
        <v>76</v>
      </c>
      <c r="AY125" s="224" t="s">
        <v>122</v>
      </c>
    </row>
    <row r="126" spans="2:65" s="1" customFormat="1" ht="22.8" customHeight="1">
      <c r="B126" s="39"/>
      <c r="C126" s="190" t="s">
        <v>195</v>
      </c>
      <c r="D126" s="190" t="s">
        <v>124</v>
      </c>
      <c r="E126" s="191" t="s">
        <v>196</v>
      </c>
      <c r="F126" s="192" t="s">
        <v>197</v>
      </c>
      <c r="G126" s="193" t="s">
        <v>198</v>
      </c>
      <c r="H126" s="194">
        <v>75</v>
      </c>
      <c r="I126" s="195"/>
      <c r="J126" s="196">
        <f>ROUND(I126*H126,2)</f>
        <v>0</v>
      </c>
      <c r="K126" s="192" t="s">
        <v>140</v>
      </c>
      <c r="L126" s="59"/>
      <c r="M126" s="197" t="s">
        <v>21</v>
      </c>
      <c r="N126" s="198" t="s">
        <v>42</v>
      </c>
      <c r="O126" s="40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2" t="s">
        <v>128</v>
      </c>
      <c r="AT126" s="22" t="s">
        <v>124</v>
      </c>
      <c r="AU126" s="22" t="s">
        <v>81</v>
      </c>
      <c r="AY126" s="22" t="s">
        <v>122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2" t="s">
        <v>76</v>
      </c>
      <c r="BK126" s="201">
        <f>ROUND(I126*H126,2)</f>
        <v>0</v>
      </c>
      <c r="BL126" s="22" t="s">
        <v>128</v>
      </c>
      <c r="BM126" s="22" t="s">
        <v>199</v>
      </c>
    </row>
    <row r="127" spans="2:47" s="1" customFormat="1" ht="24">
      <c r="B127" s="39"/>
      <c r="C127" s="61"/>
      <c r="D127" s="204" t="s">
        <v>142</v>
      </c>
      <c r="E127" s="61"/>
      <c r="F127" s="225" t="s">
        <v>200</v>
      </c>
      <c r="G127" s="61"/>
      <c r="H127" s="61"/>
      <c r="I127" s="161"/>
      <c r="J127" s="61"/>
      <c r="K127" s="61"/>
      <c r="L127" s="59"/>
      <c r="M127" s="226"/>
      <c r="N127" s="40"/>
      <c r="O127" s="40"/>
      <c r="P127" s="40"/>
      <c r="Q127" s="40"/>
      <c r="R127" s="40"/>
      <c r="S127" s="40"/>
      <c r="T127" s="76"/>
      <c r="AT127" s="22" t="s">
        <v>142</v>
      </c>
      <c r="AU127" s="22" t="s">
        <v>81</v>
      </c>
    </row>
    <row r="128" spans="2:51" s="11" customFormat="1" ht="12">
      <c r="B128" s="202"/>
      <c r="C128" s="203"/>
      <c r="D128" s="204" t="s">
        <v>130</v>
      </c>
      <c r="E128" s="205" t="s">
        <v>21</v>
      </c>
      <c r="F128" s="206" t="s">
        <v>201</v>
      </c>
      <c r="G128" s="203"/>
      <c r="H128" s="207">
        <v>70</v>
      </c>
      <c r="I128" s="208"/>
      <c r="J128" s="203"/>
      <c r="K128" s="203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130</v>
      </c>
      <c r="AU128" s="213" t="s">
        <v>81</v>
      </c>
      <c r="AV128" s="11" t="s">
        <v>81</v>
      </c>
      <c r="AW128" s="11" t="s">
        <v>34</v>
      </c>
      <c r="AX128" s="11" t="s">
        <v>71</v>
      </c>
      <c r="AY128" s="213" t="s">
        <v>122</v>
      </c>
    </row>
    <row r="129" spans="2:51" s="11" customFormat="1" ht="12">
      <c r="B129" s="202"/>
      <c r="C129" s="203"/>
      <c r="D129" s="204" t="s">
        <v>130</v>
      </c>
      <c r="E129" s="205" t="s">
        <v>21</v>
      </c>
      <c r="F129" s="206" t="s">
        <v>202</v>
      </c>
      <c r="G129" s="203"/>
      <c r="H129" s="207">
        <v>5</v>
      </c>
      <c r="I129" s="208"/>
      <c r="J129" s="203"/>
      <c r="K129" s="203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130</v>
      </c>
      <c r="AU129" s="213" t="s">
        <v>81</v>
      </c>
      <c r="AV129" s="11" t="s">
        <v>81</v>
      </c>
      <c r="AW129" s="11" t="s">
        <v>34</v>
      </c>
      <c r="AX129" s="11" t="s">
        <v>71</v>
      </c>
      <c r="AY129" s="213" t="s">
        <v>122</v>
      </c>
    </row>
    <row r="130" spans="2:51" s="12" customFormat="1" ht="12">
      <c r="B130" s="214"/>
      <c r="C130" s="215"/>
      <c r="D130" s="204" t="s">
        <v>130</v>
      </c>
      <c r="E130" s="216" t="s">
        <v>21</v>
      </c>
      <c r="F130" s="217" t="s">
        <v>132</v>
      </c>
      <c r="G130" s="215"/>
      <c r="H130" s="218">
        <v>75</v>
      </c>
      <c r="I130" s="219"/>
      <c r="J130" s="215"/>
      <c r="K130" s="215"/>
      <c r="L130" s="220"/>
      <c r="M130" s="221"/>
      <c r="N130" s="222"/>
      <c r="O130" s="222"/>
      <c r="P130" s="222"/>
      <c r="Q130" s="222"/>
      <c r="R130" s="222"/>
      <c r="S130" s="222"/>
      <c r="T130" s="223"/>
      <c r="AT130" s="224" t="s">
        <v>130</v>
      </c>
      <c r="AU130" s="224" t="s">
        <v>81</v>
      </c>
      <c r="AV130" s="12" t="s">
        <v>128</v>
      </c>
      <c r="AW130" s="12" t="s">
        <v>34</v>
      </c>
      <c r="AX130" s="12" t="s">
        <v>76</v>
      </c>
      <c r="AY130" s="224" t="s">
        <v>122</v>
      </c>
    </row>
    <row r="131" spans="2:65" s="1" customFormat="1" ht="22.8" customHeight="1">
      <c r="B131" s="39"/>
      <c r="C131" s="190" t="s">
        <v>203</v>
      </c>
      <c r="D131" s="190" t="s">
        <v>124</v>
      </c>
      <c r="E131" s="191" t="s">
        <v>204</v>
      </c>
      <c r="F131" s="192" t="s">
        <v>205</v>
      </c>
      <c r="G131" s="193" t="s">
        <v>206</v>
      </c>
      <c r="H131" s="194">
        <v>15</v>
      </c>
      <c r="I131" s="195"/>
      <c r="J131" s="196">
        <f>ROUND(I131*H131,2)</f>
        <v>0</v>
      </c>
      <c r="K131" s="192" t="s">
        <v>140</v>
      </c>
      <c r="L131" s="59"/>
      <c r="M131" s="197" t="s">
        <v>21</v>
      </c>
      <c r="N131" s="198" t="s">
        <v>42</v>
      </c>
      <c r="O131" s="40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AR131" s="22" t="s">
        <v>128</v>
      </c>
      <c r="AT131" s="22" t="s">
        <v>124</v>
      </c>
      <c r="AU131" s="22" t="s">
        <v>81</v>
      </c>
      <c r="AY131" s="22" t="s">
        <v>122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2" t="s">
        <v>76</v>
      </c>
      <c r="BK131" s="201">
        <f>ROUND(I131*H131,2)</f>
        <v>0</v>
      </c>
      <c r="BL131" s="22" t="s">
        <v>128</v>
      </c>
      <c r="BM131" s="22" t="s">
        <v>207</v>
      </c>
    </row>
    <row r="132" spans="2:47" s="1" customFormat="1" ht="24">
      <c r="B132" s="39"/>
      <c r="C132" s="61"/>
      <c r="D132" s="204" t="s">
        <v>142</v>
      </c>
      <c r="E132" s="61"/>
      <c r="F132" s="225" t="s">
        <v>208</v>
      </c>
      <c r="G132" s="61"/>
      <c r="H132" s="61"/>
      <c r="I132" s="161"/>
      <c r="J132" s="61"/>
      <c r="K132" s="61"/>
      <c r="L132" s="59"/>
      <c r="M132" s="226"/>
      <c r="N132" s="40"/>
      <c r="O132" s="40"/>
      <c r="P132" s="40"/>
      <c r="Q132" s="40"/>
      <c r="R132" s="40"/>
      <c r="S132" s="40"/>
      <c r="T132" s="76"/>
      <c r="AT132" s="22" t="s">
        <v>142</v>
      </c>
      <c r="AU132" s="22" t="s">
        <v>81</v>
      </c>
    </row>
    <row r="133" spans="2:51" s="11" customFormat="1" ht="12">
      <c r="B133" s="202"/>
      <c r="C133" s="203"/>
      <c r="D133" s="204" t="s">
        <v>130</v>
      </c>
      <c r="E133" s="205" t="s">
        <v>21</v>
      </c>
      <c r="F133" s="206" t="s">
        <v>209</v>
      </c>
      <c r="G133" s="203"/>
      <c r="H133" s="207">
        <v>15</v>
      </c>
      <c r="I133" s="208"/>
      <c r="J133" s="203"/>
      <c r="K133" s="203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130</v>
      </c>
      <c r="AU133" s="213" t="s">
        <v>81</v>
      </c>
      <c r="AV133" s="11" t="s">
        <v>81</v>
      </c>
      <c r="AW133" s="11" t="s">
        <v>34</v>
      </c>
      <c r="AX133" s="11" t="s">
        <v>71</v>
      </c>
      <c r="AY133" s="213" t="s">
        <v>122</v>
      </c>
    </row>
    <row r="134" spans="2:51" s="12" customFormat="1" ht="12">
      <c r="B134" s="214"/>
      <c r="C134" s="215"/>
      <c r="D134" s="204" t="s">
        <v>130</v>
      </c>
      <c r="E134" s="216" t="s">
        <v>21</v>
      </c>
      <c r="F134" s="217" t="s">
        <v>132</v>
      </c>
      <c r="G134" s="215"/>
      <c r="H134" s="218">
        <v>15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130</v>
      </c>
      <c r="AU134" s="224" t="s">
        <v>81</v>
      </c>
      <c r="AV134" s="12" t="s">
        <v>128</v>
      </c>
      <c r="AW134" s="12" t="s">
        <v>34</v>
      </c>
      <c r="AX134" s="12" t="s">
        <v>76</v>
      </c>
      <c r="AY134" s="224" t="s">
        <v>122</v>
      </c>
    </row>
    <row r="135" spans="2:65" s="1" customFormat="1" ht="22.8" customHeight="1">
      <c r="B135" s="39"/>
      <c r="C135" s="190" t="s">
        <v>10</v>
      </c>
      <c r="D135" s="190" t="s">
        <v>124</v>
      </c>
      <c r="E135" s="191" t="s">
        <v>210</v>
      </c>
      <c r="F135" s="192" t="s">
        <v>211</v>
      </c>
      <c r="G135" s="193" t="s">
        <v>212</v>
      </c>
      <c r="H135" s="194">
        <v>19.5</v>
      </c>
      <c r="I135" s="195"/>
      <c r="J135" s="196">
        <f>ROUND(I135*H135,2)</f>
        <v>0</v>
      </c>
      <c r="K135" s="192" t="s">
        <v>21</v>
      </c>
      <c r="L135" s="59"/>
      <c r="M135" s="197" t="s">
        <v>21</v>
      </c>
      <c r="N135" s="198" t="s">
        <v>42</v>
      </c>
      <c r="O135" s="40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2" t="s">
        <v>128</v>
      </c>
      <c r="AT135" s="22" t="s">
        <v>124</v>
      </c>
      <c r="AU135" s="22" t="s">
        <v>81</v>
      </c>
      <c r="AY135" s="22" t="s">
        <v>122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2" t="s">
        <v>76</v>
      </c>
      <c r="BK135" s="201">
        <f>ROUND(I135*H135,2)</f>
        <v>0</v>
      </c>
      <c r="BL135" s="22" t="s">
        <v>128</v>
      </c>
      <c r="BM135" s="22" t="s">
        <v>213</v>
      </c>
    </row>
    <row r="136" spans="2:47" s="1" customFormat="1" ht="24">
      <c r="B136" s="39"/>
      <c r="C136" s="61"/>
      <c r="D136" s="204" t="s">
        <v>142</v>
      </c>
      <c r="E136" s="61"/>
      <c r="F136" s="225" t="s">
        <v>211</v>
      </c>
      <c r="G136" s="61"/>
      <c r="H136" s="61"/>
      <c r="I136" s="161"/>
      <c r="J136" s="61"/>
      <c r="K136" s="61"/>
      <c r="L136" s="59"/>
      <c r="M136" s="226"/>
      <c r="N136" s="40"/>
      <c r="O136" s="40"/>
      <c r="P136" s="40"/>
      <c r="Q136" s="40"/>
      <c r="R136" s="40"/>
      <c r="S136" s="40"/>
      <c r="T136" s="76"/>
      <c r="AT136" s="22" t="s">
        <v>142</v>
      </c>
      <c r="AU136" s="22" t="s">
        <v>81</v>
      </c>
    </row>
    <row r="137" spans="2:51" s="11" customFormat="1" ht="12">
      <c r="B137" s="202"/>
      <c r="C137" s="203"/>
      <c r="D137" s="204" t="s">
        <v>130</v>
      </c>
      <c r="E137" s="205" t="s">
        <v>21</v>
      </c>
      <c r="F137" s="206" t="s">
        <v>214</v>
      </c>
      <c r="G137" s="203"/>
      <c r="H137" s="207">
        <v>19.5</v>
      </c>
      <c r="I137" s="208"/>
      <c r="J137" s="203"/>
      <c r="K137" s="203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130</v>
      </c>
      <c r="AU137" s="213" t="s">
        <v>81</v>
      </c>
      <c r="AV137" s="11" t="s">
        <v>81</v>
      </c>
      <c r="AW137" s="11" t="s">
        <v>34</v>
      </c>
      <c r="AX137" s="11" t="s">
        <v>76</v>
      </c>
      <c r="AY137" s="213" t="s">
        <v>122</v>
      </c>
    </row>
    <row r="138" spans="2:65" s="1" customFormat="1" ht="22.8" customHeight="1">
      <c r="B138" s="39"/>
      <c r="C138" s="190" t="s">
        <v>215</v>
      </c>
      <c r="D138" s="190" t="s">
        <v>124</v>
      </c>
      <c r="E138" s="191" t="s">
        <v>216</v>
      </c>
      <c r="F138" s="192" t="s">
        <v>217</v>
      </c>
      <c r="G138" s="193" t="s">
        <v>212</v>
      </c>
      <c r="H138" s="194">
        <v>13.5</v>
      </c>
      <c r="I138" s="195"/>
      <c r="J138" s="196">
        <f>ROUND(I138*H138,2)</f>
        <v>0</v>
      </c>
      <c r="K138" s="192" t="s">
        <v>140</v>
      </c>
      <c r="L138" s="59"/>
      <c r="M138" s="197" t="s">
        <v>21</v>
      </c>
      <c r="N138" s="198" t="s">
        <v>42</v>
      </c>
      <c r="O138" s="40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2" t="s">
        <v>128</v>
      </c>
      <c r="AT138" s="22" t="s">
        <v>124</v>
      </c>
      <c r="AU138" s="22" t="s">
        <v>81</v>
      </c>
      <c r="AY138" s="22" t="s">
        <v>122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2" t="s">
        <v>76</v>
      </c>
      <c r="BK138" s="201">
        <f>ROUND(I138*H138,2)</f>
        <v>0</v>
      </c>
      <c r="BL138" s="22" t="s">
        <v>128</v>
      </c>
      <c r="BM138" s="22" t="s">
        <v>218</v>
      </c>
    </row>
    <row r="139" spans="2:47" s="1" customFormat="1" ht="36">
      <c r="B139" s="39"/>
      <c r="C139" s="61"/>
      <c r="D139" s="204" t="s">
        <v>142</v>
      </c>
      <c r="E139" s="61"/>
      <c r="F139" s="225" t="s">
        <v>219</v>
      </c>
      <c r="G139" s="61"/>
      <c r="H139" s="61"/>
      <c r="I139" s="161"/>
      <c r="J139" s="61"/>
      <c r="K139" s="61"/>
      <c r="L139" s="59"/>
      <c r="M139" s="226"/>
      <c r="N139" s="40"/>
      <c r="O139" s="40"/>
      <c r="P139" s="40"/>
      <c r="Q139" s="40"/>
      <c r="R139" s="40"/>
      <c r="S139" s="40"/>
      <c r="T139" s="76"/>
      <c r="AT139" s="22" t="s">
        <v>142</v>
      </c>
      <c r="AU139" s="22" t="s">
        <v>81</v>
      </c>
    </row>
    <row r="140" spans="2:51" s="11" customFormat="1" ht="12">
      <c r="B140" s="202"/>
      <c r="C140" s="203"/>
      <c r="D140" s="204" t="s">
        <v>130</v>
      </c>
      <c r="E140" s="205" t="s">
        <v>21</v>
      </c>
      <c r="F140" s="206" t="s">
        <v>220</v>
      </c>
      <c r="G140" s="203"/>
      <c r="H140" s="207">
        <v>13.5</v>
      </c>
      <c r="I140" s="208"/>
      <c r="J140" s="203"/>
      <c r="K140" s="203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130</v>
      </c>
      <c r="AU140" s="213" t="s">
        <v>81</v>
      </c>
      <c r="AV140" s="11" t="s">
        <v>81</v>
      </c>
      <c r="AW140" s="11" t="s">
        <v>34</v>
      </c>
      <c r="AX140" s="11" t="s">
        <v>71</v>
      </c>
      <c r="AY140" s="213" t="s">
        <v>122</v>
      </c>
    </row>
    <row r="141" spans="2:51" s="12" customFormat="1" ht="12">
      <c r="B141" s="214"/>
      <c r="C141" s="215"/>
      <c r="D141" s="204" t="s">
        <v>130</v>
      </c>
      <c r="E141" s="216" t="s">
        <v>21</v>
      </c>
      <c r="F141" s="217" t="s">
        <v>132</v>
      </c>
      <c r="G141" s="215"/>
      <c r="H141" s="218">
        <v>13.5</v>
      </c>
      <c r="I141" s="219"/>
      <c r="J141" s="215"/>
      <c r="K141" s="215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130</v>
      </c>
      <c r="AU141" s="224" t="s">
        <v>81</v>
      </c>
      <c r="AV141" s="12" t="s">
        <v>128</v>
      </c>
      <c r="AW141" s="12" t="s">
        <v>34</v>
      </c>
      <c r="AX141" s="12" t="s">
        <v>76</v>
      </c>
      <c r="AY141" s="224" t="s">
        <v>122</v>
      </c>
    </row>
    <row r="142" spans="2:65" s="1" customFormat="1" ht="22.8" customHeight="1">
      <c r="B142" s="39"/>
      <c r="C142" s="190" t="s">
        <v>221</v>
      </c>
      <c r="D142" s="190" t="s">
        <v>124</v>
      </c>
      <c r="E142" s="191" t="s">
        <v>222</v>
      </c>
      <c r="F142" s="192" t="s">
        <v>223</v>
      </c>
      <c r="G142" s="193" t="s">
        <v>212</v>
      </c>
      <c r="H142" s="194">
        <v>42.13</v>
      </c>
      <c r="I142" s="195"/>
      <c r="J142" s="196">
        <f>ROUND(I142*H142,2)</f>
        <v>0</v>
      </c>
      <c r="K142" s="192" t="s">
        <v>140</v>
      </c>
      <c r="L142" s="59"/>
      <c r="M142" s="197" t="s">
        <v>21</v>
      </c>
      <c r="N142" s="198" t="s">
        <v>42</v>
      </c>
      <c r="O142" s="40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AR142" s="22" t="s">
        <v>128</v>
      </c>
      <c r="AT142" s="22" t="s">
        <v>124</v>
      </c>
      <c r="AU142" s="22" t="s">
        <v>81</v>
      </c>
      <c r="AY142" s="22" t="s">
        <v>122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2" t="s">
        <v>76</v>
      </c>
      <c r="BK142" s="201">
        <f>ROUND(I142*H142,2)</f>
        <v>0</v>
      </c>
      <c r="BL142" s="22" t="s">
        <v>128</v>
      </c>
      <c r="BM142" s="22" t="s">
        <v>224</v>
      </c>
    </row>
    <row r="143" spans="2:47" s="1" customFormat="1" ht="36">
      <c r="B143" s="39"/>
      <c r="C143" s="61"/>
      <c r="D143" s="204" t="s">
        <v>142</v>
      </c>
      <c r="E143" s="61"/>
      <c r="F143" s="225" t="s">
        <v>225</v>
      </c>
      <c r="G143" s="61"/>
      <c r="H143" s="61"/>
      <c r="I143" s="161"/>
      <c r="J143" s="61"/>
      <c r="K143" s="61"/>
      <c r="L143" s="59"/>
      <c r="M143" s="226"/>
      <c r="N143" s="40"/>
      <c r="O143" s="40"/>
      <c r="P143" s="40"/>
      <c r="Q143" s="40"/>
      <c r="R143" s="40"/>
      <c r="S143" s="40"/>
      <c r="T143" s="76"/>
      <c r="AT143" s="22" t="s">
        <v>142</v>
      </c>
      <c r="AU143" s="22" t="s">
        <v>81</v>
      </c>
    </row>
    <row r="144" spans="2:51" s="11" customFormat="1" ht="12">
      <c r="B144" s="202"/>
      <c r="C144" s="203"/>
      <c r="D144" s="204" t="s">
        <v>130</v>
      </c>
      <c r="E144" s="205" t="s">
        <v>21</v>
      </c>
      <c r="F144" s="206" t="s">
        <v>226</v>
      </c>
      <c r="G144" s="203"/>
      <c r="H144" s="207">
        <v>3.36</v>
      </c>
      <c r="I144" s="208"/>
      <c r="J144" s="203"/>
      <c r="K144" s="203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130</v>
      </c>
      <c r="AU144" s="213" t="s">
        <v>81</v>
      </c>
      <c r="AV144" s="11" t="s">
        <v>81</v>
      </c>
      <c r="AW144" s="11" t="s">
        <v>34</v>
      </c>
      <c r="AX144" s="11" t="s">
        <v>71</v>
      </c>
      <c r="AY144" s="213" t="s">
        <v>122</v>
      </c>
    </row>
    <row r="145" spans="2:51" s="13" customFormat="1" ht="12">
      <c r="B145" s="227"/>
      <c r="C145" s="228"/>
      <c r="D145" s="204" t="s">
        <v>130</v>
      </c>
      <c r="E145" s="229" t="s">
        <v>21</v>
      </c>
      <c r="F145" s="230" t="s">
        <v>227</v>
      </c>
      <c r="G145" s="228"/>
      <c r="H145" s="231">
        <v>3.36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130</v>
      </c>
      <c r="AU145" s="237" t="s">
        <v>81</v>
      </c>
      <c r="AV145" s="13" t="s">
        <v>137</v>
      </c>
      <c r="AW145" s="13" t="s">
        <v>34</v>
      </c>
      <c r="AX145" s="13" t="s">
        <v>71</v>
      </c>
      <c r="AY145" s="237" t="s">
        <v>122</v>
      </c>
    </row>
    <row r="146" spans="2:51" s="11" customFormat="1" ht="12">
      <c r="B146" s="202"/>
      <c r="C146" s="203"/>
      <c r="D146" s="204" t="s">
        <v>130</v>
      </c>
      <c r="E146" s="205" t="s">
        <v>21</v>
      </c>
      <c r="F146" s="206" t="s">
        <v>228</v>
      </c>
      <c r="G146" s="203"/>
      <c r="H146" s="207">
        <v>2.76</v>
      </c>
      <c r="I146" s="208"/>
      <c r="J146" s="203"/>
      <c r="K146" s="203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130</v>
      </c>
      <c r="AU146" s="213" t="s">
        <v>81</v>
      </c>
      <c r="AV146" s="11" t="s">
        <v>81</v>
      </c>
      <c r="AW146" s="11" t="s">
        <v>34</v>
      </c>
      <c r="AX146" s="11" t="s">
        <v>71</v>
      </c>
      <c r="AY146" s="213" t="s">
        <v>122</v>
      </c>
    </row>
    <row r="147" spans="2:51" s="13" customFormat="1" ht="12">
      <c r="B147" s="227"/>
      <c r="C147" s="228"/>
      <c r="D147" s="204" t="s">
        <v>130</v>
      </c>
      <c r="E147" s="229" t="s">
        <v>21</v>
      </c>
      <c r="F147" s="230" t="s">
        <v>229</v>
      </c>
      <c r="G147" s="228"/>
      <c r="H147" s="231">
        <v>2.76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130</v>
      </c>
      <c r="AU147" s="237" t="s">
        <v>81</v>
      </c>
      <c r="AV147" s="13" t="s">
        <v>137</v>
      </c>
      <c r="AW147" s="13" t="s">
        <v>34</v>
      </c>
      <c r="AX147" s="13" t="s">
        <v>71</v>
      </c>
      <c r="AY147" s="237" t="s">
        <v>122</v>
      </c>
    </row>
    <row r="148" spans="2:51" s="11" customFormat="1" ht="12">
      <c r="B148" s="202"/>
      <c r="C148" s="203"/>
      <c r="D148" s="204" t="s">
        <v>130</v>
      </c>
      <c r="E148" s="205" t="s">
        <v>21</v>
      </c>
      <c r="F148" s="206" t="s">
        <v>230</v>
      </c>
      <c r="G148" s="203"/>
      <c r="H148" s="207">
        <v>5.01</v>
      </c>
      <c r="I148" s="208"/>
      <c r="J148" s="203"/>
      <c r="K148" s="203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130</v>
      </c>
      <c r="AU148" s="213" t="s">
        <v>81</v>
      </c>
      <c r="AV148" s="11" t="s">
        <v>81</v>
      </c>
      <c r="AW148" s="11" t="s">
        <v>34</v>
      </c>
      <c r="AX148" s="11" t="s">
        <v>71</v>
      </c>
      <c r="AY148" s="213" t="s">
        <v>122</v>
      </c>
    </row>
    <row r="149" spans="2:51" s="13" customFormat="1" ht="12">
      <c r="B149" s="227"/>
      <c r="C149" s="228"/>
      <c r="D149" s="204" t="s">
        <v>130</v>
      </c>
      <c r="E149" s="229" t="s">
        <v>21</v>
      </c>
      <c r="F149" s="230" t="s">
        <v>231</v>
      </c>
      <c r="G149" s="228"/>
      <c r="H149" s="231">
        <v>5.01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130</v>
      </c>
      <c r="AU149" s="237" t="s">
        <v>81</v>
      </c>
      <c r="AV149" s="13" t="s">
        <v>137</v>
      </c>
      <c r="AW149" s="13" t="s">
        <v>34</v>
      </c>
      <c r="AX149" s="13" t="s">
        <v>71</v>
      </c>
      <c r="AY149" s="237" t="s">
        <v>122</v>
      </c>
    </row>
    <row r="150" spans="2:51" s="11" customFormat="1" ht="12">
      <c r="B150" s="202"/>
      <c r="C150" s="203"/>
      <c r="D150" s="204" t="s">
        <v>130</v>
      </c>
      <c r="E150" s="205" t="s">
        <v>21</v>
      </c>
      <c r="F150" s="206" t="s">
        <v>232</v>
      </c>
      <c r="G150" s="203"/>
      <c r="H150" s="207">
        <v>5.421</v>
      </c>
      <c r="I150" s="208"/>
      <c r="J150" s="203"/>
      <c r="K150" s="203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130</v>
      </c>
      <c r="AU150" s="213" t="s">
        <v>81</v>
      </c>
      <c r="AV150" s="11" t="s">
        <v>81</v>
      </c>
      <c r="AW150" s="11" t="s">
        <v>34</v>
      </c>
      <c r="AX150" s="11" t="s">
        <v>71</v>
      </c>
      <c r="AY150" s="213" t="s">
        <v>122</v>
      </c>
    </row>
    <row r="151" spans="2:51" s="13" customFormat="1" ht="12">
      <c r="B151" s="227"/>
      <c r="C151" s="228"/>
      <c r="D151" s="204" t="s">
        <v>130</v>
      </c>
      <c r="E151" s="229" t="s">
        <v>21</v>
      </c>
      <c r="F151" s="230" t="s">
        <v>233</v>
      </c>
      <c r="G151" s="228"/>
      <c r="H151" s="231">
        <v>5.421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130</v>
      </c>
      <c r="AU151" s="237" t="s">
        <v>81</v>
      </c>
      <c r="AV151" s="13" t="s">
        <v>137</v>
      </c>
      <c r="AW151" s="13" t="s">
        <v>34</v>
      </c>
      <c r="AX151" s="13" t="s">
        <v>71</v>
      </c>
      <c r="AY151" s="237" t="s">
        <v>122</v>
      </c>
    </row>
    <row r="152" spans="2:51" s="11" customFormat="1" ht="12">
      <c r="B152" s="202"/>
      <c r="C152" s="203"/>
      <c r="D152" s="204" t="s">
        <v>130</v>
      </c>
      <c r="E152" s="205" t="s">
        <v>21</v>
      </c>
      <c r="F152" s="206" t="s">
        <v>234</v>
      </c>
      <c r="G152" s="203"/>
      <c r="H152" s="207">
        <v>4.605</v>
      </c>
      <c r="I152" s="208"/>
      <c r="J152" s="203"/>
      <c r="K152" s="203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130</v>
      </c>
      <c r="AU152" s="213" t="s">
        <v>81</v>
      </c>
      <c r="AV152" s="11" t="s">
        <v>81</v>
      </c>
      <c r="AW152" s="11" t="s">
        <v>34</v>
      </c>
      <c r="AX152" s="11" t="s">
        <v>71</v>
      </c>
      <c r="AY152" s="213" t="s">
        <v>122</v>
      </c>
    </row>
    <row r="153" spans="2:51" s="13" customFormat="1" ht="12">
      <c r="B153" s="227"/>
      <c r="C153" s="228"/>
      <c r="D153" s="204" t="s">
        <v>130</v>
      </c>
      <c r="E153" s="229" t="s">
        <v>21</v>
      </c>
      <c r="F153" s="230" t="s">
        <v>235</v>
      </c>
      <c r="G153" s="228"/>
      <c r="H153" s="231">
        <v>4.605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130</v>
      </c>
      <c r="AU153" s="237" t="s">
        <v>81</v>
      </c>
      <c r="AV153" s="13" t="s">
        <v>137</v>
      </c>
      <c r="AW153" s="13" t="s">
        <v>34</v>
      </c>
      <c r="AX153" s="13" t="s">
        <v>71</v>
      </c>
      <c r="AY153" s="237" t="s">
        <v>122</v>
      </c>
    </row>
    <row r="154" spans="2:51" s="11" customFormat="1" ht="12">
      <c r="B154" s="202"/>
      <c r="C154" s="203"/>
      <c r="D154" s="204" t="s">
        <v>130</v>
      </c>
      <c r="E154" s="205" t="s">
        <v>21</v>
      </c>
      <c r="F154" s="206" t="s">
        <v>236</v>
      </c>
      <c r="G154" s="203"/>
      <c r="H154" s="207">
        <v>3.123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130</v>
      </c>
      <c r="AU154" s="213" t="s">
        <v>81</v>
      </c>
      <c r="AV154" s="11" t="s">
        <v>81</v>
      </c>
      <c r="AW154" s="11" t="s">
        <v>34</v>
      </c>
      <c r="AX154" s="11" t="s">
        <v>71</v>
      </c>
      <c r="AY154" s="213" t="s">
        <v>122</v>
      </c>
    </row>
    <row r="155" spans="2:51" s="13" customFormat="1" ht="12">
      <c r="B155" s="227"/>
      <c r="C155" s="228"/>
      <c r="D155" s="204" t="s">
        <v>130</v>
      </c>
      <c r="E155" s="229" t="s">
        <v>21</v>
      </c>
      <c r="F155" s="230" t="s">
        <v>237</v>
      </c>
      <c r="G155" s="228"/>
      <c r="H155" s="231">
        <v>3.123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130</v>
      </c>
      <c r="AU155" s="237" t="s">
        <v>81</v>
      </c>
      <c r="AV155" s="13" t="s">
        <v>137</v>
      </c>
      <c r="AW155" s="13" t="s">
        <v>34</v>
      </c>
      <c r="AX155" s="13" t="s">
        <v>71</v>
      </c>
      <c r="AY155" s="237" t="s">
        <v>122</v>
      </c>
    </row>
    <row r="156" spans="2:51" s="11" customFormat="1" ht="12">
      <c r="B156" s="202"/>
      <c r="C156" s="203"/>
      <c r="D156" s="204" t="s">
        <v>130</v>
      </c>
      <c r="E156" s="205" t="s">
        <v>21</v>
      </c>
      <c r="F156" s="206" t="s">
        <v>238</v>
      </c>
      <c r="G156" s="203"/>
      <c r="H156" s="207">
        <v>5.607</v>
      </c>
      <c r="I156" s="208"/>
      <c r="J156" s="203"/>
      <c r="K156" s="203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130</v>
      </c>
      <c r="AU156" s="213" t="s">
        <v>81</v>
      </c>
      <c r="AV156" s="11" t="s">
        <v>81</v>
      </c>
      <c r="AW156" s="11" t="s">
        <v>34</v>
      </c>
      <c r="AX156" s="11" t="s">
        <v>71</v>
      </c>
      <c r="AY156" s="213" t="s">
        <v>122</v>
      </c>
    </row>
    <row r="157" spans="2:51" s="13" customFormat="1" ht="12">
      <c r="B157" s="227"/>
      <c r="C157" s="228"/>
      <c r="D157" s="204" t="s">
        <v>130</v>
      </c>
      <c r="E157" s="229" t="s">
        <v>21</v>
      </c>
      <c r="F157" s="230" t="s">
        <v>239</v>
      </c>
      <c r="G157" s="228"/>
      <c r="H157" s="231">
        <v>5.607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130</v>
      </c>
      <c r="AU157" s="237" t="s">
        <v>81</v>
      </c>
      <c r="AV157" s="13" t="s">
        <v>137</v>
      </c>
      <c r="AW157" s="13" t="s">
        <v>34</v>
      </c>
      <c r="AX157" s="13" t="s">
        <v>71</v>
      </c>
      <c r="AY157" s="237" t="s">
        <v>122</v>
      </c>
    </row>
    <row r="158" spans="2:51" s="11" customFormat="1" ht="12">
      <c r="B158" s="202"/>
      <c r="C158" s="203"/>
      <c r="D158" s="204" t="s">
        <v>130</v>
      </c>
      <c r="E158" s="205" t="s">
        <v>21</v>
      </c>
      <c r="F158" s="206" t="s">
        <v>240</v>
      </c>
      <c r="G158" s="203"/>
      <c r="H158" s="207">
        <v>2.903</v>
      </c>
      <c r="I158" s="208"/>
      <c r="J158" s="203"/>
      <c r="K158" s="203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130</v>
      </c>
      <c r="AU158" s="213" t="s">
        <v>81</v>
      </c>
      <c r="AV158" s="11" t="s">
        <v>81</v>
      </c>
      <c r="AW158" s="11" t="s">
        <v>34</v>
      </c>
      <c r="AX158" s="11" t="s">
        <v>71</v>
      </c>
      <c r="AY158" s="213" t="s">
        <v>122</v>
      </c>
    </row>
    <row r="159" spans="2:51" s="13" customFormat="1" ht="12">
      <c r="B159" s="227"/>
      <c r="C159" s="228"/>
      <c r="D159" s="204" t="s">
        <v>130</v>
      </c>
      <c r="E159" s="229" t="s">
        <v>21</v>
      </c>
      <c r="F159" s="230" t="s">
        <v>241</v>
      </c>
      <c r="G159" s="228"/>
      <c r="H159" s="231">
        <v>2.903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130</v>
      </c>
      <c r="AU159" s="237" t="s">
        <v>81</v>
      </c>
      <c r="AV159" s="13" t="s">
        <v>137</v>
      </c>
      <c r="AW159" s="13" t="s">
        <v>34</v>
      </c>
      <c r="AX159" s="13" t="s">
        <v>71</v>
      </c>
      <c r="AY159" s="237" t="s">
        <v>122</v>
      </c>
    </row>
    <row r="160" spans="2:51" s="11" customFormat="1" ht="12">
      <c r="B160" s="202"/>
      <c r="C160" s="203"/>
      <c r="D160" s="204" t="s">
        <v>130</v>
      </c>
      <c r="E160" s="205" t="s">
        <v>21</v>
      </c>
      <c r="F160" s="206" t="s">
        <v>242</v>
      </c>
      <c r="G160" s="203"/>
      <c r="H160" s="207">
        <v>9.342</v>
      </c>
      <c r="I160" s="208"/>
      <c r="J160" s="203"/>
      <c r="K160" s="203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130</v>
      </c>
      <c r="AU160" s="213" t="s">
        <v>81</v>
      </c>
      <c r="AV160" s="11" t="s">
        <v>81</v>
      </c>
      <c r="AW160" s="11" t="s">
        <v>34</v>
      </c>
      <c r="AX160" s="11" t="s">
        <v>71</v>
      </c>
      <c r="AY160" s="213" t="s">
        <v>122</v>
      </c>
    </row>
    <row r="161" spans="2:51" s="13" customFormat="1" ht="12">
      <c r="B161" s="227"/>
      <c r="C161" s="228"/>
      <c r="D161" s="204" t="s">
        <v>130</v>
      </c>
      <c r="E161" s="229" t="s">
        <v>21</v>
      </c>
      <c r="F161" s="230" t="s">
        <v>243</v>
      </c>
      <c r="G161" s="228"/>
      <c r="H161" s="231">
        <v>9.342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130</v>
      </c>
      <c r="AU161" s="237" t="s">
        <v>81</v>
      </c>
      <c r="AV161" s="13" t="s">
        <v>137</v>
      </c>
      <c r="AW161" s="13" t="s">
        <v>34</v>
      </c>
      <c r="AX161" s="13" t="s">
        <v>71</v>
      </c>
      <c r="AY161" s="237" t="s">
        <v>122</v>
      </c>
    </row>
    <row r="162" spans="2:51" s="12" customFormat="1" ht="12">
      <c r="B162" s="214"/>
      <c r="C162" s="215"/>
      <c r="D162" s="204" t="s">
        <v>130</v>
      </c>
      <c r="E162" s="216" t="s">
        <v>21</v>
      </c>
      <c r="F162" s="217" t="s">
        <v>132</v>
      </c>
      <c r="G162" s="215"/>
      <c r="H162" s="218">
        <v>42.131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130</v>
      </c>
      <c r="AU162" s="224" t="s">
        <v>81</v>
      </c>
      <c r="AV162" s="12" t="s">
        <v>128</v>
      </c>
      <c r="AW162" s="12" t="s">
        <v>34</v>
      </c>
      <c r="AX162" s="12" t="s">
        <v>71</v>
      </c>
      <c r="AY162" s="224" t="s">
        <v>122</v>
      </c>
    </row>
    <row r="163" spans="2:51" s="11" customFormat="1" ht="12">
      <c r="B163" s="202"/>
      <c r="C163" s="203"/>
      <c r="D163" s="204" t="s">
        <v>130</v>
      </c>
      <c r="E163" s="205" t="s">
        <v>21</v>
      </c>
      <c r="F163" s="206" t="s">
        <v>244</v>
      </c>
      <c r="G163" s="203"/>
      <c r="H163" s="207">
        <v>42.13</v>
      </c>
      <c r="I163" s="208"/>
      <c r="J163" s="203"/>
      <c r="K163" s="203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130</v>
      </c>
      <c r="AU163" s="213" t="s">
        <v>81</v>
      </c>
      <c r="AV163" s="11" t="s">
        <v>81</v>
      </c>
      <c r="AW163" s="11" t="s">
        <v>34</v>
      </c>
      <c r="AX163" s="11" t="s">
        <v>76</v>
      </c>
      <c r="AY163" s="213" t="s">
        <v>122</v>
      </c>
    </row>
    <row r="164" spans="2:65" s="1" customFormat="1" ht="14.4" customHeight="1">
      <c r="B164" s="39"/>
      <c r="C164" s="190" t="s">
        <v>245</v>
      </c>
      <c r="D164" s="190" t="s">
        <v>124</v>
      </c>
      <c r="E164" s="191" t="s">
        <v>246</v>
      </c>
      <c r="F164" s="192" t="s">
        <v>247</v>
      </c>
      <c r="G164" s="193" t="s">
        <v>212</v>
      </c>
      <c r="H164" s="194">
        <v>118.05</v>
      </c>
      <c r="I164" s="195"/>
      <c r="J164" s="196">
        <f>ROUND(I164*H164,2)</f>
        <v>0</v>
      </c>
      <c r="K164" s="192" t="s">
        <v>21</v>
      </c>
      <c r="L164" s="59"/>
      <c r="M164" s="197" t="s">
        <v>21</v>
      </c>
      <c r="N164" s="198" t="s">
        <v>42</v>
      </c>
      <c r="O164" s="40"/>
      <c r="P164" s="199">
        <f>O164*H164</f>
        <v>0</v>
      </c>
      <c r="Q164" s="199">
        <v>0</v>
      </c>
      <c r="R164" s="199">
        <f>Q164*H164</f>
        <v>0</v>
      </c>
      <c r="S164" s="199">
        <v>0</v>
      </c>
      <c r="T164" s="200">
        <f>S164*H164</f>
        <v>0</v>
      </c>
      <c r="AR164" s="22" t="s">
        <v>128</v>
      </c>
      <c r="AT164" s="22" t="s">
        <v>124</v>
      </c>
      <c r="AU164" s="22" t="s">
        <v>81</v>
      </c>
      <c r="AY164" s="22" t="s">
        <v>122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22" t="s">
        <v>76</v>
      </c>
      <c r="BK164" s="201">
        <f>ROUND(I164*H164,2)</f>
        <v>0</v>
      </c>
      <c r="BL164" s="22" t="s">
        <v>128</v>
      </c>
      <c r="BM164" s="22" t="s">
        <v>248</v>
      </c>
    </row>
    <row r="165" spans="2:47" s="1" customFormat="1" ht="24">
      <c r="B165" s="39"/>
      <c r="C165" s="61"/>
      <c r="D165" s="204" t="s">
        <v>142</v>
      </c>
      <c r="E165" s="61"/>
      <c r="F165" s="225" t="s">
        <v>249</v>
      </c>
      <c r="G165" s="61"/>
      <c r="H165" s="61"/>
      <c r="I165" s="161"/>
      <c r="J165" s="61"/>
      <c r="K165" s="61"/>
      <c r="L165" s="59"/>
      <c r="M165" s="226"/>
      <c r="N165" s="40"/>
      <c r="O165" s="40"/>
      <c r="P165" s="40"/>
      <c r="Q165" s="40"/>
      <c r="R165" s="40"/>
      <c r="S165" s="40"/>
      <c r="T165" s="76"/>
      <c r="AT165" s="22" t="s">
        <v>142</v>
      </c>
      <c r="AU165" s="22" t="s">
        <v>81</v>
      </c>
    </row>
    <row r="166" spans="2:51" s="11" customFormat="1" ht="12">
      <c r="B166" s="202"/>
      <c r="C166" s="203"/>
      <c r="D166" s="204" t="s">
        <v>130</v>
      </c>
      <c r="E166" s="205" t="s">
        <v>21</v>
      </c>
      <c r="F166" s="206" t="s">
        <v>250</v>
      </c>
      <c r="G166" s="203"/>
      <c r="H166" s="207">
        <v>1.5</v>
      </c>
      <c r="I166" s="208"/>
      <c r="J166" s="203"/>
      <c r="K166" s="203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130</v>
      </c>
      <c r="AU166" s="213" t="s">
        <v>81</v>
      </c>
      <c r="AV166" s="11" t="s">
        <v>81</v>
      </c>
      <c r="AW166" s="11" t="s">
        <v>34</v>
      </c>
      <c r="AX166" s="11" t="s">
        <v>71</v>
      </c>
      <c r="AY166" s="213" t="s">
        <v>122</v>
      </c>
    </row>
    <row r="167" spans="2:51" s="11" customFormat="1" ht="12">
      <c r="B167" s="202"/>
      <c r="C167" s="203"/>
      <c r="D167" s="204" t="s">
        <v>130</v>
      </c>
      <c r="E167" s="205" t="s">
        <v>21</v>
      </c>
      <c r="F167" s="206" t="s">
        <v>251</v>
      </c>
      <c r="G167" s="203"/>
      <c r="H167" s="207">
        <v>1</v>
      </c>
      <c r="I167" s="208"/>
      <c r="J167" s="203"/>
      <c r="K167" s="203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130</v>
      </c>
      <c r="AU167" s="213" t="s">
        <v>81</v>
      </c>
      <c r="AV167" s="11" t="s">
        <v>81</v>
      </c>
      <c r="AW167" s="11" t="s">
        <v>34</v>
      </c>
      <c r="AX167" s="11" t="s">
        <v>71</v>
      </c>
      <c r="AY167" s="213" t="s">
        <v>122</v>
      </c>
    </row>
    <row r="168" spans="2:51" s="11" customFormat="1" ht="12">
      <c r="B168" s="202"/>
      <c r="C168" s="203"/>
      <c r="D168" s="204" t="s">
        <v>130</v>
      </c>
      <c r="E168" s="205" t="s">
        <v>21</v>
      </c>
      <c r="F168" s="206" t="s">
        <v>252</v>
      </c>
      <c r="G168" s="203"/>
      <c r="H168" s="207">
        <v>1</v>
      </c>
      <c r="I168" s="208"/>
      <c r="J168" s="203"/>
      <c r="K168" s="203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130</v>
      </c>
      <c r="AU168" s="213" t="s">
        <v>81</v>
      </c>
      <c r="AV168" s="11" t="s">
        <v>81</v>
      </c>
      <c r="AW168" s="11" t="s">
        <v>34</v>
      </c>
      <c r="AX168" s="11" t="s">
        <v>71</v>
      </c>
      <c r="AY168" s="213" t="s">
        <v>122</v>
      </c>
    </row>
    <row r="169" spans="2:51" s="11" customFormat="1" ht="12">
      <c r="B169" s="202"/>
      <c r="C169" s="203"/>
      <c r="D169" s="204" t="s">
        <v>130</v>
      </c>
      <c r="E169" s="205" t="s">
        <v>21</v>
      </c>
      <c r="F169" s="206" t="s">
        <v>253</v>
      </c>
      <c r="G169" s="203"/>
      <c r="H169" s="207">
        <v>2.1</v>
      </c>
      <c r="I169" s="208"/>
      <c r="J169" s="203"/>
      <c r="K169" s="203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130</v>
      </c>
      <c r="AU169" s="213" t="s">
        <v>81</v>
      </c>
      <c r="AV169" s="11" t="s">
        <v>81</v>
      </c>
      <c r="AW169" s="11" t="s">
        <v>34</v>
      </c>
      <c r="AX169" s="11" t="s">
        <v>71</v>
      </c>
      <c r="AY169" s="213" t="s">
        <v>122</v>
      </c>
    </row>
    <row r="170" spans="2:51" s="11" customFormat="1" ht="12">
      <c r="B170" s="202"/>
      <c r="C170" s="203"/>
      <c r="D170" s="204" t="s">
        <v>130</v>
      </c>
      <c r="E170" s="205" t="s">
        <v>21</v>
      </c>
      <c r="F170" s="206" t="s">
        <v>254</v>
      </c>
      <c r="G170" s="203"/>
      <c r="H170" s="207">
        <v>2.1</v>
      </c>
      <c r="I170" s="208"/>
      <c r="J170" s="203"/>
      <c r="K170" s="203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130</v>
      </c>
      <c r="AU170" s="213" t="s">
        <v>81</v>
      </c>
      <c r="AV170" s="11" t="s">
        <v>81</v>
      </c>
      <c r="AW170" s="11" t="s">
        <v>34</v>
      </c>
      <c r="AX170" s="11" t="s">
        <v>71</v>
      </c>
      <c r="AY170" s="213" t="s">
        <v>122</v>
      </c>
    </row>
    <row r="171" spans="2:51" s="11" customFormat="1" ht="12">
      <c r="B171" s="202"/>
      <c r="C171" s="203"/>
      <c r="D171" s="204" t="s">
        <v>130</v>
      </c>
      <c r="E171" s="205" t="s">
        <v>21</v>
      </c>
      <c r="F171" s="206" t="s">
        <v>255</v>
      </c>
      <c r="G171" s="203"/>
      <c r="H171" s="207">
        <v>1.5</v>
      </c>
      <c r="I171" s="208"/>
      <c r="J171" s="203"/>
      <c r="K171" s="203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130</v>
      </c>
      <c r="AU171" s="213" t="s">
        <v>81</v>
      </c>
      <c r="AV171" s="11" t="s">
        <v>81</v>
      </c>
      <c r="AW171" s="11" t="s">
        <v>34</v>
      </c>
      <c r="AX171" s="11" t="s">
        <v>71</v>
      </c>
      <c r="AY171" s="213" t="s">
        <v>122</v>
      </c>
    </row>
    <row r="172" spans="2:51" s="11" customFormat="1" ht="12">
      <c r="B172" s="202"/>
      <c r="C172" s="203"/>
      <c r="D172" s="204" t="s">
        <v>130</v>
      </c>
      <c r="E172" s="205" t="s">
        <v>21</v>
      </c>
      <c r="F172" s="206" t="s">
        <v>256</v>
      </c>
      <c r="G172" s="203"/>
      <c r="H172" s="207">
        <v>3.2</v>
      </c>
      <c r="I172" s="208"/>
      <c r="J172" s="203"/>
      <c r="K172" s="203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130</v>
      </c>
      <c r="AU172" s="213" t="s">
        <v>81</v>
      </c>
      <c r="AV172" s="11" t="s">
        <v>81</v>
      </c>
      <c r="AW172" s="11" t="s">
        <v>34</v>
      </c>
      <c r="AX172" s="11" t="s">
        <v>71</v>
      </c>
      <c r="AY172" s="213" t="s">
        <v>122</v>
      </c>
    </row>
    <row r="173" spans="2:51" s="11" customFormat="1" ht="12">
      <c r="B173" s="202"/>
      <c r="C173" s="203"/>
      <c r="D173" s="204" t="s">
        <v>130</v>
      </c>
      <c r="E173" s="205" t="s">
        <v>21</v>
      </c>
      <c r="F173" s="206" t="s">
        <v>257</v>
      </c>
      <c r="G173" s="203"/>
      <c r="H173" s="207">
        <v>1.6</v>
      </c>
      <c r="I173" s="208"/>
      <c r="J173" s="203"/>
      <c r="K173" s="203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130</v>
      </c>
      <c r="AU173" s="213" t="s">
        <v>81</v>
      </c>
      <c r="AV173" s="11" t="s">
        <v>81</v>
      </c>
      <c r="AW173" s="11" t="s">
        <v>34</v>
      </c>
      <c r="AX173" s="11" t="s">
        <v>71</v>
      </c>
      <c r="AY173" s="213" t="s">
        <v>122</v>
      </c>
    </row>
    <row r="174" spans="2:51" s="11" customFormat="1" ht="12">
      <c r="B174" s="202"/>
      <c r="C174" s="203"/>
      <c r="D174" s="204" t="s">
        <v>130</v>
      </c>
      <c r="E174" s="205" t="s">
        <v>21</v>
      </c>
      <c r="F174" s="206" t="s">
        <v>258</v>
      </c>
      <c r="G174" s="203"/>
      <c r="H174" s="207">
        <v>3</v>
      </c>
      <c r="I174" s="208"/>
      <c r="J174" s="203"/>
      <c r="K174" s="203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130</v>
      </c>
      <c r="AU174" s="213" t="s">
        <v>81</v>
      </c>
      <c r="AV174" s="11" t="s">
        <v>81</v>
      </c>
      <c r="AW174" s="11" t="s">
        <v>34</v>
      </c>
      <c r="AX174" s="11" t="s">
        <v>71</v>
      </c>
      <c r="AY174" s="213" t="s">
        <v>122</v>
      </c>
    </row>
    <row r="175" spans="2:51" s="11" customFormat="1" ht="12">
      <c r="B175" s="202"/>
      <c r="C175" s="203"/>
      <c r="D175" s="204" t="s">
        <v>130</v>
      </c>
      <c r="E175" s="205" t="s">
        <v>21</v>
      </c>
      <c r="F175" s="206" t="s">
        <v>259</v>
      </c>
      <c r="G175" s="203"/>
      <c r="H175" s="207">
        <v>1.05</v>
      </c>
      <c r="I175" s="208"/>
      <c r="J175" s="203"/>
      <c r="K175" s="203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130</v>
      </c>
      <c r="AU175" s="213" t="s">
        <v>81</v>
      </c>
      <c r="AV175" s="11" t="s">
        <v>81</v>
      </c>
      <c r="AW175" s="11" t="s">
        <v>34</v>
      </c>
      <c r="AX175" s="11" t="s">
        <v>71</v>
      </c>
      <c r="AY175" s="213" t="s">
        <v>122</v>
      </c>
    </row>
    <row r="176" spans="2:51" s="13" customFormat="1" ht="12">
      <c r="B176" s="227"/>
      <c r="C176" s="228"/>
      <c r="D176" s="204" t="s">
        <v>130</v>
      </c>
      <c r="E176" s="229" t="s">
        <v>21</v>
      </c>
      <c r="F176" s="230" t="s">
        <v>260</v>
      </c>
      <c r="G176" s="228"/>
      <c r="H176" s="231">
        <v>18.05</v>
      </c>
      <c r="I176" s="232"/>
      <c r="J176" s="228"/>
      <c r="K176" s="228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130</v>
      </c>
      <c r="AU176" s="237" t="s">
        <v>81</v>
      </c>
      <c r="AV176" s="13" t="s">
        <v>137</v>
      </c>
      <c r="AW176" s="13" t="s">
        <v>34</v>
      </c>
      <c r="AX176" s="13" t="s">
        <v>71</v>
      </c>
      <c r="AY176" s="237" t="s">
        <v>122</v>
      </c>
    </row>
    <row r="177" spans="2:51" s="11" customFormat="1" ht="24">
      <c r="B177" s="202"/>
      <c r="C177" s="203"/>
      <c r="D177" s="204" t="s">
        <v>130</v>
      </c>
      <c r="E177" s="205" t="s">
        <v>21</v>
      </c>
      <c r="F177" s="206" t="s">
        <v>261</v>
      </c>
      <c r="G177" s="203"/>
      <c r="H177" s="207">
        <v>100</v>
      </c>
      <c r="I177" s="208"/>
      <c r="J177" s="203"/>
      <c r="K177" s="203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130</v>
      </c>
      <c r="AU177" s="213" t="s">
        <v>81</v>
      </c>
      <c r="AV177" s="11" t="s">
        <v>81</v>
      </c>
      <c r="AW177" s="11" t="s">
        <v>34</v>
      </c>
      <c r="AX177" s="11" t="s">
        <v>71</v>
      </c>
      <c r="AY177" s="213" t="s">
        <v>122</v>
      </c>
    </row>
    <row r="178" spans="2:51" s="13" customFormat="1" ht="12">
      <c r="B178" s="227"/>
      <c r="C178" s="228"/>
      <c r="D178" s="204" t="s">
        <v>130</v>
      </c>
      <c r="E178" s="229" t="s">
        <v>21</v>
      </c>
      <c r="F178" s="230" t="s">
        <v>260</v>
      </c>
      <c r="G178" s="228"/>
      <c r="H178" s="231">
        <v>100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130</v>
      </c>
      <c r="AU178" s="237" t="s">
        <v>81</v>
      </c>
      <c r="AV178" s="13" t="s">
        <v>137</v>
      </c>
      <c r="AW178" s="13" t="s">
        <v>34</v>
      </c>
      <c r="AX178" s="13" t="s">
        <v>71</v>
      </c>
      <c r="AY178" s="237" t="s">
        <v>122</v>
      </c>
    </row>
    <row r="179" spans="2:51" s="12" customFormat="1" ht="12">
      <c r="B179" s="214"/>
      <c r="C179" s="215"/>
      <c r="D179" s="204" t="s">
        <v>130</v>
      </c>
      <c r="E179" s="216" t="s">
        <v>21</v>
      </c>
      <c r="F179" s="217" t="s">
        <v>132</v>
      </c>
      <c r="G179" s="215"/>
      <c r="H179" s="218">
        <v>118.05</v>
      </c>
      <c r="I179" s="219"/>
      <c r="J179" s="215"/>
      <c r="K179" s="215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130</v>
      </c>
      <c r="AU179" s="224" t="s">
        <v>81</v>
      </c>
      <c r="AV179" s="12" t="s">
        <v>128</v>
      </c>
      <c r="AW179" s="12" t="s">
        <v>34</v>
      </c>
      <c r="AX179" s="12" t="s">
        <v>76</v>
      </c>
      <c r="AY179" s="224" t="s">
        <v>122</v>
      </c>
    </row>
    <row r="180" spans="2:65" s="1" customFormat="1" ht="14.4" customHeight="1">
      <c r="B180" s="39"/>
      <c r="C180" s="190" t="s">
        <v>262</v>
      </c>
      <c r="D180" s="190" t="s">
        <v>124</v>
      </c>
      <c r="E180" s="191" t="s">
        <v>263</v>
      </c>
      <c r="F180" s="192" t="s">
        <v>264</v>
      </c>
      <c r="G180" s="193" t="s">
        <v>180</v>
      </c>
      <c r="H180" s="194">
        <v>11.7</v>
      </c>
      <c r="I180" s="195"/>
      <c r="J180" s="196">
        <f>ROUND(I180*H180,2)</f>
        <v>0</v>
      </c>
      <c r="K180" s="192" t="s">
        <v>21</v>
      </c>
      <c r="L180" s="59"/>
      <c r="M180" s="197" t="s">
        <v>21</v>
      </c>
      <c r="N180" s="198" t="s">
        <v>42</v>
      </c>
      <c r="O180" s="40"/>
      <c r="P180" s="199">
        <f>O180*H180</f>
        <v>0</v>
      </c>
      <c r="Q180" s="199">
        <v>0</v>
      </c>
      <c r="R180" s="199">
        <f>Q180*H180</f>
        <v>0</v>
      </c>
      <c r="S180" s="199">
        <v>0</v>
      </c>
      <c r="T180" s="200">
        <f>S180*H180</f>
        <v>0</v>
      </c>
      <c r="AR180" s="22" t="s">
        <v>128</v>
      </c>
      <c r="AT180" s="22" t="s">
        <v>124</v>
      </c>
      <c r="AU180" s="22" t="s">
        <v>81</v>
      </c>
      <c r="AY180" s="22" t="s">
        <v>122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2" t="s">
        <v>76</v>
      </c>
      <c r="BK180" s="201">
        <f>ROUND(I180*H180,2)</f>
        <v>0</v>
      </c>
      <c r="BL180" s="22" t="s">
        <v>128</v>
      </c>
      <c r="BM180" s="22" t="s">
        <v>265</v>
      </c>
    </row>
    <row r="181" spans="2:51" s="11" customFormat="1" ht="12">
      <c r="B181" s="202"/>
      <c r="C181" s="203"/>
      <c r="D181" s="204" t="s">
        <v>130</v>
      </c>
      <c r="E181" s="205" t="s">
        <v>21</v>
      </c>
      <c r="F181" s="206" t="s">
        <v>266</v>
      </c>
      <c r="G181" s="203"/>
      <c r="H181" s="207">
        <v>11.7</v>
      </c>
      <c r="I181" s="208"/>
      <c r="J181" s="203"/>
      <c r="K181" s="203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130</v>
      </c>
      <c r="AU181" s="213" t="s">
        <v>81</v>
      </c>
      <c r="AV181" s="11" t="s">
        <v>81</v>
      </c>
      <c r="AW181" s="11" t="s">
        <v>34</v>
      </c>
      <c r="AX181" s="11" t="s">
        <v>71</v>
      </c>
      <c r="AY181" s="213" t="s">
        <v>122</v>
      </c>
    </row>
    <row r="182" spans="2:51" s="12" customFormat="1" ht="12">
      <c r="B182" s="214"/>
      <c r="C182" s="215"/>
      <c r="D182" s="204" t="s">
        <v>130</v>
      </c>
      <c r="E182" s="216" t="s">
        <v>21</v>
      </c>
      <c r="F182" s="217" t="s">
        <v>132</v>
      </c>
      <c r="G182" s="215"/>
      <c r="H182" s="218">
        <v>11.7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130</v>
      </c>
      <c r="AU182" s="224" t="s">
        <v>81</v>
      </c>
      <c r="AV182" s="12" t="s">
        <v>128</v>
      </c>
      <c r="AW182" s="12" t="s">
        <v>34</v>
      </c>
      <c r="AX182" s="12" t="s">
        <v>76</v>
      </c>
      <c r="AY182" s="224" t="s">
        <v>122</v>
      </c>
    </row>
    <row r="183" spans="2:65" s="1" customFormat="1" ht="22.8" customHeight="1">
      <c r="B183" s="39"/>
      <c r="C183" s="190" t="s">
        <v>267</v>
      </c>
      <c r="D183" s="190" t="s">
        <v>124</v>
      </c>
      <c r="E183" s="191" t="s">
        <v>268</v>
      </c>
      <c r="F183" s="192" t="s">
        <v>269</v>
      </c>
      <c r="G183" s="193" t="s">
        <v>212</v>
      </c>
      <c r="H183" s="194">
        <v>1.8</v>
      </c>
      <c r="I183" s="195"/>
      <c r="J183" s="196">
        <f>ROUND(I183*H183,2)</f>
        <v>0</v>
      </c>
      <c r="K183" s="192" t="s">
        <v>140</v>
      </c>
      <c r="L183" s="59"/>
      <c r="M183" s="197" t="s">
        <v>21</v>
      </c>
      <c r="N183" s="198" t="s">
        <v>42</v>
      </c>
      <c r="O183" s="40"/>
      <c r="P183" s="199">
        <f>O183*H183</f>
        <v>0</v>
      </c>
      <c r="Q183" s="199">
        <v>0</v>
      </c>
      <c r="R183" s="199">
        <f>Q183*H183</f>
        <v>0</v>
      </c>
      <c r="S183" s="199">
        <v>0</v>
      </c>
      <c r="T183" s="200">
        <f>S183*H183</f>
        <v>0</v>
      </c>
      <c r="AR183" s="22" t="s">
        <v>128</v>
      </c>
      <c r="AT183" s="22" t="s">
        <v>124</v>
      </c>
      <c r="AU183" s="22" t="s">
        <v>81</v>
      </c>
      <c r="AY183" s="22" t="s">
        <v>122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22" t="s">
        <v>76</v>
      </c>
      <c r="BK183" s="201">
        <f>ROUND(I183*H183,2)</f>
        <v>0</v>
      </c>
      <c r="BL183" s="22" t="s">
        <v>128</v>
      </c>
      <c r="BM183" s="22" t="s">
        <v>270</v>
      </c>
    </row>
    <row r="184" spans="2:47" s="1" customFormat="1" ht="24">
      <c r="B184" s="39"/>
      <c r="C184" s="61"/>
      <c r="D184" s="204" t="s">
        <v>142</v>
      </c>
      <c r="E184" s="61"/>
      <c r="F184" s="225" t="s">
        <v>271</v>
      </c>
      <c r="G184" s="61"/>
      <c r="H184" s="61"/>
      <c r="I184" s="161"/>
      <c r="J184" s="61"/>
      <c r="K184" s="61"/>
      <c r="L184" s="59"/>
      <c r="M184" s="226"/>
      <c r="N184" s="40"/>
      <c r="O184" s="40"/>
      <c r="P184" s="40"/>
      <c r="Q184" s="40"/>
      <c r="R184" s="40"/>
      <c r="S184" s="40"/>
      <c r="T184" s="76"/>
      <c r="AT184" s="22" t="s">
        <v>142</v>
      </c>
      <c r="AU184" s="22" t="s">
        <v>81</v>
      </c>
    </row>
    <row r="185" spans="2:51" s="11" customFormat="1" ht="12">
      <c r="B185" s="202"/>
      <c r="C185" s="203"/>
      <c r="D185" s="204" t="s">
        <v>130</v>
      </c>
      <c r="E185" s="205" t="s">
        <v>21</v>
      </c>
      <c r="F185" s="206" t="s">
        <v>272</v>
      </c>
      <c r="G185" s="203"/>
      <c r="H185" s="207">
        <v>0.913</v>
      </c>
      <c r="I185" s="208"/>
      <c r="J185" s="203"/>
      <c r="K185" s="203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130</v>
      </c>
      <c r="AU185" s="213" t="s">
        <v>81</v>
      </c>
      <c r="AV185" s="11" t="s">
        <v>81</v>
      </c>
      <c r="AW185" s="11" t="s">
        <v>34</v>
      </c>
      <c r="AX185" s="11" t="s">
        <v>71</v>
      </c>
      <c r="AY185" s="213" t="s">
        <v>122</v>
      </c>
    </row>
    <row r="186" spans="2:51" s="11" customFormat="1" ht="12">
      <c r="B186" s="202"/>
      <c r="C186" s="203"/>
      <c r="D186" s="204" t="s">
        <v>130</v>
      </c>
      <c r="E186" s="205" t="s">
        <v>21</v>
      </c>
      <c r="F186" s="206" t="s">
        <v>273</v>
      </c>
      <c r="G186" s="203"/>
      <c r="H186" s="207">
        <v>0.875</v>
      </c>
      <c r="I186" s="208"/>
      <c r="J186" s="203"/>
      <c r="K186" s="203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130</v>
      </c>
      <c r="AU186" s="213" t="s">
        <v>81</v>
      </c>
      <c r="AV186" s="11" t="s">
        <v>81</v>
      </c>
      <c r="AW186" s="11" t="s">
        <v>34</v>
      </c>
      <c r="AX186" s="11" t="s">
        <v>71</v>
      </c>
      <c r="AY186" s="213" t="s">
        <v>122</v>
      </c>
    </row>
    <row r="187" spans="2:51" s="12" customFormat="1" ht="12">
      <c r="B187" s="214"/>
      <c r="C187" s="215"/>
      <c r="D187" s="204" t="s">
        <v>130</v>
      </c>
      <c r="E187" s="216" t="s">
        <v>21</v>
      </c>
      <c r="F187" s="217" t="s">
        <v>132</v>
      </c>
      <c r="G187" s="215"/>
      <c r="H187" s="218">
        <v>1.788</v>
      </c>
      <c r="I187" s="219"/>
      <c r="J187" s="215"/>
      <c r="K187" s="215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130</v>
      </c>
      <c r="AU187" s="224" t="s">
        <v>81</v>
      </c>
      <c r="AV187" s="12" t="s">
        <v>128</v>
      </c>
      <c r="AW187" s="12" t="s">
        <v>34</v>
      </c>
      <c r="AX187" s="12" t="s">
        <v>71</v>
      </c>
      <c r="AY187" s="224" t="s">
        <v>122</v>
      </c>
    </row>
    <row r="188" spans="2:51" s="11" customFormat="1" ht="12">
      <c r="B188" s="202"/>
      <c r="C188" s="203"/>
      <c r="D188" s="204" t="s">
        <v>130</v>
      </c>
      <c r="E188" s="205" t="s">
        <v>21</v>
      </c>
      <c r="F188" s="206" t="s">
        <v>274</v>
      </c>
      <c r="G188" s="203"/>
      <c r="H188" s="207">
        <v>1.8</v>
      </c>
      <c r="I188" s="208"/>
      <c r="J188" s="203"/>
      <c r="K188" s="203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130</v>
      </c>
      <c r="AU188" s="213" t="s">
        <v>81</v>
      </c>
      <c r="AV188" s="11" t="s">
        <v>81</v>
      </c>
      <c r="AW188" s="11" t="s">
        <v>34</v>
      </c>
      <c r="AX188" s="11" t="s">
        <v>76</v>
      </c>
      <c r="AY188" s="213" t="s">
        <v>122</v>
      </c>
    </row>
    <row r="189" spans="2:65" s="1" customFormat="1" ht="22.8" customHeight="1">
      <c r="B189" s="39"/>
      <c r="C189" s="190" t="s">
        <v>9</v>
      </c>
      <c r="D189" s="190" t="s">
        <v>124</v>
      </c>
      <c r="E189" s="191" t="s">
        <v>275</v>
      </c>
      <c r="F189" s="192" t="s">
        <v>276</v>
      </c>
      <c r="G189" s="193" t="s">
        <v>135</v>
      </c>
      <c r="H189" s="194">
        <v>1</v>
      </c>
      <c r="I189" s="195"/>
      <c r="J189" s="196">
        <f>ROUND(I189*H189,2)</f>
        <v>0</v>
      </c>
      <c r="K189" s="192" t="s">
        <v>140</v>
      </c>
      <c r="L189" s="59"/>
      <c r="M189" s="197" t="s">
        <v>21</v>
      </c>
      <c r="N189" s="198" t="s">
        <v>42</v>
      </c>
      <c r="O189" s="40"/>
      <c r="P189" s="199">
        <f>O189*H189</f>
        <v>0</v>
      </c>
      <c r="Q189" s="199">
        <v>0</v>
      </c>
      <c r="R189" s="199">
        <f>Q189*H189</f>
        <v>0</v>
      </c>
      <c r="S189" s="199">
        <v>0</v>
      </c>
      <c r="T189" s="200">
        <f>S189*H189</f>
        <v>0</v>
      </c>
      <c r="AR189" s="22" t="s">
        <v>128</v>
      </c>
      <c r="AT189" s="22" t="s">
        <v>124</v>
      </c>
      <c r="AU189" s="22" t="s">
        <v>81</v>
      </c>
      <c r="AY189" s="22" t="s">
        <v>122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22" t="s">
        <v>76</v>
      </c>
      <c r="BK189" s="201">
        <f>ROUND(I189*H189,2)</f>
        <v>0</v>
      </c>
      <c r="BL189" s="22" t="s">
        <v>128</v>
      </c>
      <c r="BM189" s="22" t="s">
        <v>277</v>
      </c>
    </row>
    <row r="190" spans="2:47" s="1" customFormat="1" ht="24">
      <c r="B190" s="39"/>
      <c r="C190" s="61"/>
      <c r="D190" s="204" t="s">
        <v>142</v>
      </c>
      <c r="E190" s="61"/>
      <c r="F190" s="225" t="s">
        <v>278</v>
      </c>
      <c r="G190" s="61"/>
      <c r="H190" s="61"/>
      <c r="I190" s="161"/>
      <c r="J190" s="61"/>
      <c r="K190" s="61"/>
      <c r="L190" s="59"/>
      <c r="M190" s="226"/>
      <c r="N190" s="40"/>
      <c r="O190" s="40"/>
      <c r="P190" s="40"/>
      <c r="Q190" s="40"/>
      <c r="R190" s="40"/>
      <c r="S190" s="40"/>
      <c r="T190" s="76"/>
      <c r="AT190" s="22" t="s">
        <v>142</v>
      </c>
      <c r="AU190" s="22" t="s">
        <v>81</v>
      </c>
    </row>
    <row r="191" spans="2:51" s="11" customFormat="1" ht="12">
      <c r="B191" s="202"/>
      <c r="C191" s="203"/>
      <c r="D191" s="204" t="s">
        <v>130</v>
      </c>
      <c r="E191" s="205" t="s">
        <v>21</v>
      </c>
      <c r="F191" s="206" t="s">
        <v>76</v>
      </c>
      <c r="G191" s="203"/>
      <c r="H191" s="207">
        <v>1</v>
      </c>
      <c r="I191" s="208"/>
      <c r="J191" s="203"/>
      <c r="K191" s="203"/>
      <c r="L191" s="209"/>
      <c r="M191" s="210"/>
      <c r="N191" s="211"/>
      <c r="O191" s="211"/>
      <c r="P191" s="211"/>
      <c r="Q191" s="211"/>
      <c r="R191" s="211"/>
      <c r="S191" s="211"/>
      <c r="T191" s="212"/>
      <c r="AT191" s="213" t="s">
        <v>130</v>
      </c>
      <c r="AU191" s="213" t="s">
        <v>81</v>
      </c>
      <c r="AV191" s="11" t="s">
        <v>81</v>
      </c>
      <c r="AW191" s="11" t="s">
        <v>34</v>
      </c>
      <c r="AX191" s="11" t="s">
        <v>76</v>
      </c>
      <c r="AY191" s="213" t="s">
        <v>122</v>
      </c>
    </row>
    <row r="192" spans="2:65" s="1" customFormat="1" ht="14.4" customHeight="1">
      <c r="B192" s="39"/>
      <c r="C192" s="190" t="s">
        <v>279</v>
      </c>
      <c r="D192" s="190" t="s">
        <v>124</v>
      </c>
      <c r="E192" s="191" t="s">
        <v>280</v>
      </c>
      <c r="F192" s="192" t="s">
        <v>281</v>
      </c>
      <c r="G192" s="193" t="s">
        <v>135</v>
      </c>
      <c r="H192" s="194">
        <v>1</v>
      </c>
      <c r="I192" s="195"/>
      <c r="J192" s="196">
        <f>ROUND(I192*H192,2)</f>
        <v>0</v>
      </c>
      <c r="K192" s="192" t="s">
        <v>140</v>
      </c>
      <c r="L192" s="59"/>
      <c r="M192" s="197" t="s">
        <v>21</v>
      </c>
      <c r="N192" s="198" t="s">
        <v>42</v>
      </c>
      <c r="O192" s="40"/>
      <c r="P192" s="199">
        <f>O192*H192</f>
        <v>0</v>
      </c>
      <c r="Q192" s="199">
        <v>0</v>
      </c>
      <c r="R192" s="199">
        <f>Q192*H192</f>
        <v>0</v>
      </c>
      <c r="S192" s="199">
        <v>0</v>
      </c>
      <c r="T192" s="200">
        <f>S192*H192</f>
        <v>0</v>
      </c>
      <c r="AR192" s="22" t="s">
        <v>128</v>
      </c>
      <c r="AT192" s="22" t="s">
        <v>124</v>
      </c>
      <c r="AU192" s="22" t="s">
        <v>81</v>
      </c>
      <c r="AY192" s="22" t="s">
        <v>122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22" t="s">
        <v>76</v>
      </c>
      <c r="BK192" s="201">
        <f>ROUND(I192*H192,2)</f>
        <v>0</v>
      </c>
      <c r="BL192" s="22" t="s">
        <v>128</v>
      </c>
      <c r="BM192" s="22" t="s">
        <v>282</v>
      </c>
    </row>
    <row r="193" spans="2:47" s="1" customFormat="1" ht="24">
      <c r="B193" s="39"/>
      <c r="C193" s="61"/>
      <c r="D193" s="204" t="s">
        <v>142</v>
      </c>
      <c r="E193" s="61"/>
      <c r="F193" s="225" t="s">
        <v>283</v>
      </c>
      <c r="G193" s="61"/>
      <c r="H193" s="61"/>
      <c r="I193" s="161"/>
      <c r="J193" s="61"/>
      <c r="K193" s="61"/>
      <c r="L193" s="59"/>
      <c r="M193" s="226"/>
      <c r="N193" s="40"/>
      <c r="O193" s="40"/>
      <c r="P193" s="40"/>
      <c r="Q193" s="40"/>
      <c r="R193" s="40"/>
      <c r="S193" s="40"/>
      <c r="T193" s="76"/>
      <c r="AT193" s="22" t="s">
        <v>142</v>
      </c>
      <c r="AU193" s="22" t="s">
        <v>81</v>
      </c>
    </row>
    <row r="194" spans="2:51" s="11" customFormat="1" ht="12">
      <c r="B194" s="202"/>
      <c r="C194" s="203"/>
      <c r="D194" s="204" t="s">
        <v>130</v>
      </c>
      <c r="E194" s="205" t="s">
        <v>21</v>
      </c>
      <c r="F194" s="206" t="s">
        <v>76</v>
      </c>
      <c r="G194" s="203"/>
      <c r="H194" s="207">
        <v>1</v>
      </c>
      <c r="I194" s="208"/>
      <c r="J194" s="203"/>
      <c r="K194" s="203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130</v>
      </c>
      <c r="AU194" s="213" t="s">
        <v>81</v>
      </c>
      <c r="AV194" s="11" t="s">
        <v>81</v>
      </c>
      <c r="AW194" s="11" t="s">
        <v>34</v>
      </c>
      <c r="AX194" s="11" t="s">
        <v>76</v>
      </c>
      <c r="AY194" s="213" t="s">
        <v>122</v>
      </c>
    </row>
    <row r="195" spans="2:65" s="1" customFormat="1" ht="22.8" customHeight="1">
      <c r="B195" s="39"/>
      <c r="C195" s="190" t="s">
        <v>284</v>
      </c>
      <c r="D195" s="190" t="s">
        <v>124</v>
      </c>
      <c r="E195" s="191" t="s">
        <v>285</v>
      </c>
      <c r="F195" s="192" t="s">
        <v>286</v>
      </c>
      <c r="G195" s="193" t="s">
        <v>212</v>
      </c>
      <c r="H195" s="194">
        <v>515.53</v>
      </c>
      <c r="I195" s="195"/>
      <c r="J195" s="196">
        <f>ROUND(I195*H195,2)</f>
        <v>0</v>
      </c>
      <c r="K195" s="192" t="s">
        <v>140</v>
      </c>
      <c r="L195" s="59"/>
      <c r="M195" s="197" t="s">
        <v>21</v>
      </c>
      <c r="N195" s="198" t="s">
        <v>42</v>
      </c>
      <c r="O195" s="40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AR195" s="22" t="s">
        <v>128</v>
      </c>
      <c r="AT195" s="22" t="s">
        <v>124</v>
      </c>
      <c r="AU195" s="22" t="s">
        <v>81</v>
      </c>
      <c r="AY195" s="22" t="s">
        <v>122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22" t="s">
        <v>76</v>
      </c>
      <c r="BK195" s="201">
        <f>ROUND(I195*H195,2)</f>
        <v>0</v>
      </c>
      <c r="BL195" s="22" t="s">
        <v>128</v>
      </c>
      <c r="BM195" s="22" t="s">
        <v>287</v>
      </c>
    </row>
    <row r="196" spans="2:47" s="1" customFormat="1" ht="36">
      <c r="B196" s="39"/>
      <c r="C196" s="61"/>
      <c r="D196" s="204" t="s">
        <v>142</v>
      </c>
      <c r="E196" s="61"/>
      <c r="F196" s="225" t="s">
        <v>288</v>
      </c>
      <c r="G196" s="61"/>
      <c r="H196" s="61"/>
      <c r="I196" s="161"/>
      <c r="J196" s="61"/>
      <c r="K196" s="61"/>
      <c r="L196" s="59"/>
      <c r="M196" s="226"/>
      <c r="N196" s="40"/>
      <c r="O196" s="40"/>
      <c r="P196" s="40"/>
      <c r="Q196" s="40"/>
      <c r="R196" s="40"/>
      <c r="S196" s="40"/>
      <c r="T196" s="76"/>
      <c r="AT196" s="22" t="s">
        <v>142</v>
      </c>
      <c r="AU196" s="22" t="s">
        <v>81</v>
      </c>
    </row>
    <row r="197" spans="2:51" s="11" customFormat="1" ht="12">
      <c r="B197" s="202"/>
      <c r="C197" s="203"/>
      <c r="D197" s="204" t="s">
        <v>130</v>
      </c>
      <c r="E197" s="205" t="s">
        <v>21</v>
      </c>
      <c r="F197" s="206" t="s">
        <v>289</v>
      </c>
      <c r="G197" s="203"/>
      <c r="H197" s="207">
        <v>119.85</v>
      </c>
      <c r="I197" s="208"/>
      <c r="J197" s="203"/>
      <c r="K197" s="203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130</v>
      </c>
      <c r="AU197" s="213" t="s">
        <v>81</v>
      </c>
      <c r="AV197" s="11" t="s">
        <v>81</v>
      </c>
      <c r="AW197" s="11" t="s">
        <v>34</v>
      </c>
      <c r="AX197" s="11" t="s">
        <v>71</v>
      </c>
      <c r="AY197" s="213" t="s">
        <v>122</v>
      </c>
    </row>
    <row r="198" spans="2:51" s="11" customFormat="1" ht="12">
      <c r="B198" s="202"/>
      <c r="C198" s="203"/>
      <c r="D198" s="204" t="s">
        <v>130</v>
      </c>
      <c r="E198" s="205" t="s">
        <v>21</v>
      </c>
      <c r="F198" s="206" t="s">
        <v>290</v>
      </c>
      <c r="G198" s="203"/>
      <c r="H198" s="207">
        <v>55.63</v>
      </c>
      <c r="I198" s="208"/>
      <c r="J198" s="203"/>
      <c r="K198" s="203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130</v>
      </c>
      <c r="AU198" s="213" t="s">
        <v>81</v>
      </c>
      <c r="AV198" s="11" t="s">
        <v>81</v>
      </c>
      <c r="AW198" s="11" t="s">
        <v>34</v>
      </c>
      <c r="AX198" s="11" t="s">
        <v>71</v>
      </c>
      <c r="AY198" s="213" t="s">
        <v>122</v>
      </c>
    </row>
    <row r="199" spans="2:51" s="13" customFormat="1" ht="12">
      <c r="B199" s="227"/>
      <c r="C199" s="228"/>
      <c r="D199" s="204" t="s">
        <v>130</v>
      </c>
      <c r="E199" s="229" t="s">
        <v>21</v>
      </c>
      <c r="F199" s="230" t="s">
        <v>260</v>
      </c>
      <c r="G199" s="228"/>
      <c r="H199" s="231">
        <v>175.48</v>
      </c>
      <c r="I199" s="232"/>
      <c r="J199" s="228"/>
      <c r="K199" s="228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130</v>
      </c>
      <c r="AU199" s="237" t="s">
        <v>81</v>
      </c>
      <c r="AV199" s="13" t="s">
        <v>137</v>
      </c>
      <c r="AW199" s="13" t="s">
        <v>34</v>
      </c>
      <c r="AX199" s="13" t="s">
        <v>71</v>
      </c>
      <c r="AY199" s="237" t="s">
        <v>122</v>
      </c>
    </row>
    <row r="200" spans="2:51" s="11" customFormat="1" ht="12">
      <c r="B200" s="202"/>
      <c r="C200" s="203"/>
      <c r="D200" s="204" t="s">
        <v>130</v>
      </c>
      <c r="E200" s="205" t="s">
        <v>21</v>
      </c>
      <c r="F200" s="206" t="s">
        <v>291</v>
      </c>
      <c r="G200" s="203"/>
      <c r="H200" s="207">
        <v>-15.75</v>
      </c>
      <c r="I200" s="208"/>
      <c r="J200" s="203"/>
      <c r="K200" s="203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130</v>
      </c>
      <c r="AU200" s="213" t="s">
        <v>81</v>
      </c>
      <c r="AV200" s="11" t="s">
        <v>81</v>
      </c>
      <c r="AW200" s="11" t="s">
        <v>34</v>
      </c>
      <c r="AX200" s="11" t="s">
        <v>71</v>
      </c>
      <c r="AY200" s="213" t="s">
        <v>122</v>
      </c>
    </row>
    <row r="201" spans="2:51" s="13" customFormat="1" ht="12">
      <c r="B201" s="227"/>
      <c r="C201" s="228"/>
      <c r="D201" s="204" t="s">
        <v>130</v>
      </c>
      <c r="E201" s="229" t="s">
        <v>21</v>
      </c>
      <c r="F201" s="230" t="s">
        <v>260</v>
      </c>
      <c r="G201" s="228"/>
      <c r="H201" s="231">
        <v>-15.75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130</v>
      </c>
      <c r="AU201" s="237" t="s">
        <v>81</v>
      </c>
      <c r="AV201" s="13" t="s">
        <v>137</v>
      </c>
      <c r="AW201" s="13" t="s">
        <v>34</v>
      </c>
      <c r="AX201" s="13" t="s">
        <v>71</v>
      </c>
      <c r="AY201" s="237" t="s">
        <v>122</v>
      </c>
    </row>
    <row r="202" spans="2:51" s="11" customFormat="1" ht="12">
      <c r="B202" s="202"/>
      <c r="C202" s="203"/>
      <c r="D202" s="204" t="s">
        <v>130</v>
      </c>
      <c r="E202" s="205" t="s">
        <v>21</v>
      </c>
      <c r="F202" s="206" t="s">
        <v>292</v>
      </c>
      <c r="G202" s="203"/>
      <c r="H202" s="207">
        <v>355.8</v>
      </c>
      <c r="I202" s="208"/>
      <c r="J202" s="203"/>
      <c r="K202" s="203"/>
      <c r="L202" s="209"/>
      <c r="M202" s="210"/>
      <c r="N202" s="211"/>
      <c r="O202" s="211"/>
      <c r="P202" s="211"/>
      <c r="Q202" s="211"/>
      <c r="R202" s="211"/>
      <c r="S202" s="211"/>
      <c r="T202" s="212"/>
      <c r="AT202" s="213" t="s">
        <v>130</v>
      </c>
      <c r="AU202" s="213" t="s">
        <v>81</v>
      </c>
      <c r="AV202" s="11" t="s">
        <v>81</v>
      </c>
      <c r="AW202" s="11" t="s">
        <v>34</v>
      </c>
      <c r="AX202" s="11" t="s">
        <v>71</v>
      </c>
      <c r="AY202" s="213" t="s">
        <v>122</v>
      </c>
    </row>
    <row r="203" spans="2:51" s="12" customFormat="1" ht="12">
      <c r="B203" s="214"/>
      <c r="C203" s="215"/>
      <c r="D203" s="204" t="s">
        <v>130</v>
      </c>
      <c r="E203" s="216" t="s">
        <v>21</v>
      </c>
      <c r="F203" s="217" t="s">
        <v>132</v>
      </c>
      <c r="G203" s="215"/>
      <c r="H203" s="218">
        <v>515.53</v>
      </c>
      <c r="I203" s="219"/>
      <c r="J203" s="215"/>
      <c r="K203" s="215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130</v>
      </c>
      <c r="AU203" s="224" t="s">
        <v>81</v>
      </c>
      <c r="AV203" s="12" t="s">
        <v>128</v>
      </c>
      <c r="AW203" s="12" t="s">
        <v>34</v>
      </c>
      <c r="AX203" s="12" t="s">
        <v>76</v>
      </c>
      <c r="AY203" s="224" t="s">
        <v>122</v>
      </c>
    </row>
    <row r="204" spans="2:65" s="1" customFormat="1" ht="22.8" customHeight="1">
      <c r="B204" s="39"/>
      <c r="C204" s="190" t="s">
        <v>293</v>
      </c>
      <c r="D204" s="190" t="s">
        <v>124</v>
      </c>
      <c r="E204" s="191" t="s">
        <v>294</v>
      </c>
      <c r="F204" s="192" t="s">
        <v>295</v>
      </c>
      <c r="G204" s="193" t="s">
        <v>212</v>
      </c>
      <c r="H204" s="194">
        <v>5155.3</v>
      </c>
      <c r="I204" s="195"/>
      <c r="J204" s="196">
        <f>ROUND(I204*H204,2)</f>
        <v>0</v>
      </c>
      <c r="K204" s="192" t="s">
        <v>140</v>
      </c>
      <c r="L204" s="59"/>
      <c r="M204" s="197" t="s">
        <v>21</v>
      </c>
      <c r="N204" s="198" t="s">
        <v>42</v>
      </c>
      <c r="O204" s="40"/>
      <c r="P204" s="199">
        <f>O204*H204</f>
        <v>0</v>
      </c>
      <c r="Q204" s="199">
        <v>0</v>
      </c>
      <c r="R204" s="199">
        <f>Q204*H204</f>
        <v>0</v>
      </c>
      <c r="S204" s="199">
        <v>0</v>
      </c>
      <c r="T204" s="200">
        <f>S204*H204</f>
        <v>0</v>
      </c>
      <c r="AR204" s="22" t="s">
        <v>128</v>
      </c>
      <c r="AT204" s="22" t="s">
        <v>124</v>
      </c>
      <c r="AU204" s="22" t="s">
        <v>81</v>
      </c>
      <c r="AY204" s="22" t="s">
        <v>122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22" t="s">
        <v>76</v>
      </c>
      <c r="BK204" s="201">
        <f>ROUND(I204*H204,2)</f>
        <v>0</v>
      </c>
      <c r="BL204" s="22" t="s">
        <v>128</v>
      </c>
      <c r="BM204" s="22" t="s">
        <v>296</v>
      </c>
    </row>
    <row r="205" spans="2:47" s="1" customFormat="1" ht="48">
      <c r="B205" s="39"/>
      <c r="C205" s="61"/>
      <c r="D205" s="204" t="s">
        <v>142</v>
      </c>
      <c r="E205" s="61"/>
      <c r="F205" s="225" t="s">
        <v>297</v>
      </c>
      <c r="G205" s="61"/>
      <c r="H205" s="61"/>
      <c r="I205" s="161"/>
      <c r="J205" s="61"/>
      <c r="K205" s="61"/>
      <c r="L205" s="59"/>
      <c r="M205" s="226"/>
      <c r="N205" s="40"/>
      <c r="O205" s="40"/>
      <c r="P205" s="40"/>
      <c r="Q205" s="40"/>
      <c r="R205" s="40"/>
      <c r="S205" s="40"/>
      <c r="T205" s="76"/>
      <c r="AT205" s="22" t="s">
        <v>142</v>
      </c>
      <c r="AU205" s="22" t="s">
        <v>81</v>
      </c>
    </row>
    <row r="206" spans="2:51" s="11" customFormat="1" ht="12">
      <c r="B206" s="202"/>
      <c r="C206" s="203"/>
      <c r="D206" s="204" t="s">
        <v>130</v>
      </c>
      <c r="E206" s="205" t="s">
        <v>21</v>
      </c>
      <c r="F206" s="206" t="s">
        <v>298</v>
      </c>
      <c r="G206" s="203"/>
      <c r="H206" s="207">
        <v>5155.3</v>
      </c>
      <c r="I206" s="208"/>
      <c r="J206" s="203"/>
      <c r="K206" s="203"/>
      <c r="L206" s="209"/>
      <c r="M206" s="210"/>
      <c r="N206" s="211"/>
      <c r="O206" s="211"/>
      <c r="P206" s="211"/>
      <c r="Q206" s="211"/>
      <c r="R206" s="211"/>
      <c r="S206" s="211"/>
      <c r="T206" s="212"/>
      <c r="AT206" s="213" t="s">
        <v>130</v>
      </c>
      <c r="AU206" s="213" t="s">
        <v>81</v>
      </c>
      <c r="AV206" s="11" t="s">
        <v>81</v>
      </c>
      <c r="AW206" s="11" t="s">
        <v>34</v>
      </c>
      <c r="AX206" s="11" t="s">
        <v>71</v>
      </c>
      <c r="AY206" s="213" t="s">
        <v>122</v>
      </c>
    </row>
    <row r="207" spans="2:51" s="12" customFormat="1" ht="12">
      <c r="B207" s="214"/>
      <c r="C207" s="215"/>
      <c r="D207" s="204" t="s">
        <v>130</v>
      </c>
      <c r="E207" s="216" t="s">
        <v>21</v>
      </c>
      <c r="F207" s="217" t="s">
        <v>132</v>
      </c>
      <c r="G207" s="215"/>
      <c r="H207" s="218">
        <v>5155.3</v>
      </c>
      <c r="I207" s="219"/>
      <c r="J207" s="215"/>
      <c r="K207" s="215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130</v>
      </c>
      <c r="AU207" s="224" t="s">
        <v>81</v>
      </c>
      <c r="AV207" s="12" t="s">
        <v>128</v>
      </c>
      <c r="AW207" s="12" t="s">
        <v>34</v>
      </c>
      <c r="AX207" s="12" t="s">
        <v>76</v>
      </c>
      <c r="AY207" s="224" t="s">
        <v>122</v>
      </c>
    </row>
    <row r="208" spans="2:65" s="1" customFormat="1" ht="14.4" customHeight="1">
      <c r="B208" s="39"/>
      <c r="C208" s="190" t="s">
        <v>299</v>
      </c>
      <c r="D208" s="190" t="s">
        <v>124</v>
      </c>
      <c r="E208" s="191" t="s">
        <v>300</v>
      </c>
      <c r="F208" s="192" t="s">
        <v>301</v>
      </c>
      <c r="G208" s="193" t="s">
        <v>212</v>
      </c>
      <c r="H208" s="194">
        <v>4.44</v>
      </c>
      <c r="I208" s="195"/>
      <c r="J208" s="196">
        <f>ROUND(I208*H208,2)</f>
        <v>0</v>
      </c>
      <c r="K208" s="192" t="s">
        <v>21</v>
      </c>
      <c r="L208" s="59"/>
      <c r="M208" s="197" t="s">
        <v>21</v>
      </c>
      <c r="N208" s="198" t="s">
        <v>42</v>
      </c>
      <c r="O208" s="40"/>
      <c r="P208" s="199">
        <f>O208*H208</f>
        <v>0</v>
      </c>
      <c r="Q208" s="199">
        <v>0</v>
      </c>
      <c r="R208" s="199">
        <f>Q208*H208</f>
        <v>0</v>
      </c>
      <c r="S208" s="199">
        <v>0</v>
      </c>
      <c r="T208" s="200">
        <f>S208*H208</f>
        <v>0</v>
      </c>
      <c r="AR208" s="22" t="s">
        <v>128</v>
      </c>
      <c r="AT208" s="22" t="s">
        <v>124</v>
      </c>
      <c r="AU208" s="22" t="s">
        <v>81</v>
      </c>
      <c r="AY208" s="22" t="s">
        <v>122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22" t="s">
        <v>76</v>
      </c>
      <c r="BK208" s="201">
        <f>ROUND(I208*H208,2)</f>
        <v>0</v>
      </c>
      <c r="BL208" s="22" t="s">
        <v>128</v>
      </c>
      <c r="BM208" s="22" t="s">
        <v>302</v>
      </c>
    </row>
    <row r="209" spans="2:47" s="1" customFormat="1" ht="12">
      <c r="B209" s="39"/>
      <c r="C209" s="61"/>
      <c r="D209" s="204" t="s">
        <v>142</v>
      </c>
      <c r="E209" s="61"/>
      <c r="F209" s="225" t="s">
        <v>303</v>
      </c>
      <c r="G209" s="61"/>
      <c r="H209" s="61"/>
      <c r="I209" s="161"/>
      <c r="J209" s="61"/>
      <c r="K209" s="61"/>
      <c r="L209" s="59"/>
      <c r="M209" s="226"/>
      <c r="N209" s="40"/>
      <c r="O209" s="40"/>
      <c r="P209" s="40"/>
      <c r="Q209" s="40"/>
      <c r="R209" s="40"/>
      <c r="S209" s="40"/>
      <c r="T209" s="76"/>
      <c r="AT209" s="22" t="s">
        <v>142</v>
      </c>
      <c r="AU209" s="22" t="s">
        <v>81</v>
      </c>
    </row>
    <row r="210" spans="2:51" s="11" customFormat="1" ht="12">
      <c r="B210" s="202"/>
      <c r="C210" s="203"/>
      <c r="D210" s="204" t="s">
        <v>130</v>
      </c>
      <c r="E210" s="205" t="s">
        <v>21</v>
      </c>
      <c r="F210" s="206" t="s">
        <v>304</v>
      </c>
      <c r="G210" s="203"/>
      <c r="H210" s="207">
        <v>4.444</v>
      </c>
      <c r="I210" s="208"/>
      <c r="J210" s="203"/>
      <c r="K210" s="203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130</v>
      </c>
      <c r="AU210" s="213" t="s">
        <v>81</v>
      </c>
      <c r="AV210" s="11" t="s">
        <v>81</v>
      </c>
      <c r="AW210" s="11" t="s">
        <v>34</v>
      </c>
      <c r="AX210" s="11" t="s">
        <v>71</v>
      </c>
      <c r="AY210" s="213" t="s">
        <v>122</v>
      </c>
    </row>
    <row r="211" spans="2:51" s="12" customFormat="1" ht="12">
      <c r="B211" s="214"/>
      <c r="C211" s="215"/>
      <c r="D211" s="204" t="s">
        <v>130</v>
      </c>
      <c r="E211" s="216" t="s">
        <v>21</v>
      </c>
      <c r="F211" s="217" t="s">
        <v>132</v>
      </c>
      <c r="G211" s="215"/>
      <c r="H211" s="218">
        <v>4.444</v>
      </c>
      <c r="I211" s="219"/>
      <c r="J211" s="215"/>
      <c r="K211" s="215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130</v>
      </c>
      <c r="AU211" s="224" t="s">
        <v>81</v>
      </c>
      <c r="AV211" s="12" t="s">
        <v>128</v>
      </c>
      <c r="AW211" s="12" t="s">
        <v>34</v>
      </c>
      <c r="AX211" s="12" t="s">
        <v>71</v>
      </c>
      <c r="AY211" s="224" t="s">
        <v>122</v>
      </c>
    </row>
    <row r="212" spans="2:51" s="11" customFormat="1" ht="12">
      <c r="B212" s="202"/>
      <c r="C212" s="203"/>
      <c r="D212" s="204" t="s">
        <v>130</v>
      </c>
      <c r="E212" s="205" t="s">
        <v>21</v>
      </c>
      <c r="F212" s="206" t="s">
        <v>305</v>
      </c>
      <c r="G212" s="203"/>
      <c r="H212" s="207">
        <v>4.44</v>
      </c>
      <c r="I212" s="208"/>
      <c r="J212" s="203"/>
      <c r="K212" s="203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130</v>
      </c>
      <c r="AU212" s="213" t="s">
        <v>81</v>
      </c>
      <c r="AV212" s="11" t="s">
        <v>81</v>
      </c>
      <c r="AW212" s="11" t="s">
        <v>34</v>
      </c>
      <c r="AX212" s="11" t="s">
        <v>76</v>
      </c>
      <c r="AY212" s="213" t="s">
        <v>122</v>
      </c>
    </row>
    <row r="213" spans="2:65" s="1" customFormat="1" ht="22.8" customHeight="1">
      <c r="B213" s="39"/>
      <c r="C213" s="190" t="s">
        <v>306</v>
      </c>
      <c r="D213" s="190" t="s">
        <v>124</v>
      </c>
      <c r="E213" s="191" t="s">
        <v>307</v>
      </c>
      <c r="F213" s="192" t="s">
        <v>308</v>
      </c>
      <c r="G213" s="193" t="s">
        <v>309</v>
      </c>
      <c r="H213" s="194">
        <v>1</v>
      </c>
      <c r="I213" s="195"/>
      <c r="J213" s="196">
        <f>ROUND(I213*H213,2)</f>
        <v>0</v>
      </c>
      <c r="K213" s="192" t="s">
        <v>21</v>
      </c>
      <c r="L213" s="59"/>
      <c r="M213" s="197" t="s">
        <v>21</v>
      </c>
      <c r="N213" s="198" t="s">
        <v>42</v>
      </c>
      <c r="O213" s="40"/>
      <c r="P213" s="199">
        <f>O213*H213</f>
        <v>0</v>
      </c>
      <c r="Q213" s="199">
        <v>0</v>
      </c>
      <c r="R213" s="199">
        <f>Q213*H213</f>
        <v>0</v>
      </c>
      <c r="S213" s="199">
        <v>0</v>
      </c>
      <c r="T213" s="200">
        <f>S213*H213</f>
        <v>0</v>
      </c>
      <c r="AR213" s="22" t="s">
        <v>128</v>
      </c>
      <c r="AT213" s="22" t="s">
        <v>124</v>
      </c>
      <c r="AU213" s="22" t="s">
        <v>81</v>
      </c>
      <c r="AY213" s="22" t="s">
        <v>122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22" t="s">
        <v>76</v>
      </c>
      <c r="BK213" s="201">
        <f>ROUND(I213*H213,2)</f>
        <v>0</v>
      </c>
      <c r="BL213" s="22" t="s">
        <v>128</v>
      </c>
      <c r="BM213" s="22" t="s">
        <v>310</v>
      </c>
    </row>
    <row r="214" spans="2:47" s="1" customFormat="1" ht="12">
      <c r="B214" s="39"/>
      <c r="C214" s="61"/>
      <c r="D214" s="204" t="s">
        <v>142</v>
      </c>
      <c r="E214" s="61"/>
      <c r="F214" s="225" t="s">
        <v>311</v>
      </c>
      <c r="G214" s="61"/>
      <c r="H214" s="61"/>
      <c r="I214" s="161"/>
      <c r="J214" s="61"/>
      <c r="K214" s="61"/>
      <c r="L214" s="59"/>
      <c r="M214" s="226"/>
      <c r="N214" s="40"/>
      <c r="O214" s="40"/>
      <c r="P214" s="40"/>
      <c r="Q214" s="40"/>
      <c r="R214" s="40"/>
      <c r="S214" s="40"/>
      <c r="T214" s="76"/>
      <c r="AT214" s="22" t="s">
        <v>142</v>
      </c>
      <c r="AU214" s="22" t="s">
        <v>81</v>
      </c>
    </row>
    <row r="215" spans="2:51" s="11" customFormat="1" ht="12">
      <c r="B215" s="202"/>
      <c r="C215" s="203"/>
      <c r="D215" s="204" t="s">
        <v>130</v>
      </c>
      <c r="E215" s="205" t="s">
        <v>21</v>
      </c>
      <c r="F215" s="206" t="s">
        <v>312</v>
      </c>
      <c r="G215" s="203"/>
      <c r="H215" s="207">
        <v>1</v>
      </c>
      <c r="I215" s="208"/>
      <c r="J215" s="203"/>
      <c r="K215" s="203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130</v>
      </c>
      <c r="AU215" s="213" t="s">
        <v>81</v>
      </c>
      <c r="AV215" s="11" t="s">
        <v>81</v>
      </c>
      <c r="AW215" s="11" t="s">
        <v>34</v>
      </c>
      <c r="AX215" s="11" t="s">
        <v>71</v>
      </c>
      <c r="AY215" s="213" t="s">
        <v>122</v>
      </c>
    </row>
    <row r="216" spans="2:51" s="12" customFormat="1" ht="12">
      <c r="B216" s="214"/>
      <c r="C216" s="215"/>
      <c r="D216" s="204" t="s">
        <v>130</v>
      </c>
      <c r="E216" s="216" t="s">
        <v>21</v>
      </c>
      <c r="F216" s="217" t="s">
        <v>132</v>
      </c>
      <c r="G216" s="215"/>
      <c r="H216" s="218">
        <v>1</v>
      </c>
      <c r="I216" s="219"/>
      <c r="J216" s="215"/>
      <c r="K216" s="215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130</v>
      </c>
      <c r="AU216" s="224" t="s">
        <v>81</v>
      </c>
      <c r="AV216" s="12" t="s">
        <v>128</v>
      </c>
      <c r="AW216" s="12" t="s">
        <v>34</v>
      </c>
      <c r="AX216" s="12" t="s">
        <v>76</v>
      </c>
      <c r="AY216" s="224" t="s">
        <v>122</v>
      </c>
    </row>
    <row r="217" spans="2:65" s="1" customFormat="1" ht="22.8" customHeight="1">
      <c r="B217" s="39"/>
      <c r="C217" s="190" t="s">
        <v>313</v>
      </c>
      <c r="D217" s="190" t="s">
        <v>124</v>
      </c>
      <c r="E217" s="191" t="s">
        <v>314</v>
      </c>
      <c r="F217" s="192" t="s">
        <v>315</v>
      </c>
      <c r="G217" s="193" t="s">
        <v>212</v>
      </c>
      <c r="H217" s="194">
        <v>35.55</v>
      </c>
      <c r="I217" s="195"/>
      <c r="J217" s="196">
        <f>ROUND(I217*H217,2)</f>
        <v>0</v>
      </c>
      <c r="K217" s="192" t="s">
        <v>140</v>
      </c>
      <c r="L217" s="59"/>
      <c r="M217" s="197" t="s">
        <v>21</v>
      </c>
      <c r="N217" s="198" t="s">
        <v>42</v>
      </c>
      <c r="O217" s="40"/>
      <c r="P217" s="199">
        <f>O217*H217</f>
        <v>0</v>
      </c>
      <c r="Q217" s="199">
        <v>0</v>
      </c>
      <c r="R217" s="199">
        <f>Q217*H217</f>
        <v>0</v>
      </c>
      <c r="S217" s="199">
        <v>0</v>
      </c>
      <c r="T217" s="200">
        <f>S217*H217</f>
        <v>0</v>
      </c>
      <c r="AR217" s="22" t="s">
        <v>128</v>
      </c>
      <c r="AT217" s="22" t="s">
        <v>124</v>
      </c>
      <c r="AU217" s="22" t="s">
        <v>81</v>
      </c>
      <c r="AY217" s="22" t="s">
        <v>122</v>
      </c>
      <c r="BE217" s="201">
        <f>IF(N217="základní",J217,0)</f>
        <v>0</v>
      </c>
      <c r="BF217" s="201">
        <f>IF(N217="snížená",J217,0)</f>
        <v>0</v>
      </c>
      <c r="BG217" s="201">
        <f>IF(N217="zákl. přenesená",J217,0)</f>
        <v>0</v>
      </c>
      <c r="BH217" s="201">
        <f>IF(N217="sníž. přenesená",J217,0)</f>
        <v>0</v>
      </c>
      <c r="BI217" s="201">
        <f>IF(N217="nulová",J217,0)</f>
        <v>0</v>
      </c>
      <c r="BJ217" s="22" t="s">
        <v>76</v>
      </c>
      <c r="BK217" s="201">
        <f>ROUND(I217*H217,2)</f>
        <v>0</v>
      </c>
      <c r="BL217" s="22" t="s">
        <v>128</v>
      </c>
      <c r="BM217" s="22" t="s">
        <v>316</v>
      </c>
    </row>
    <row r="218" spans="2:47" s="1" customFormat="1" ht="36">
      <c r="B218" s="39"/>
      <c r="C218" s="61"/>
      <c r="D218" s="204" t="s">
        <v>142</v>
      </c>
      <c r="E218" s="61"/>
      <c r="F218" s="225" t="s">
        <v>317</v>
      </c>
      <c r="G218" s="61"/>
      <c r="H218" s="61"/>
      <c r="I218" s="161"/>
      <c r="J218" s="61"/>
      <c r="K218" s="61"/>
      <c r="L218" s="59"/>
      <c r="M218" s="226"/>
      <c r="N218" s="40"/>
      <c r="O218" s="40"/>
      <c r="P218" s="40"/>
      <c r="Q218" s="40"/>
      <c r="R218" s="40"/>
      <c r="S218" s="40"/>
      <c r="T218" s="76"/>
      <c r="AT218" s="22" t="s">
        <v>142</v>
      </c>
      <c r="AU218" s="22" t="s">
        <v>81</v>
      </c>
    </row>
    <row r="219" spans="2:51" s="11" customFormat="1" ht="12">
      <c r="B219" s="202"/>
      <c r="C219" s="203"/>
      <c r="D219" s="204" t="s">
        <v>130</v>
      </c>
      <c r="E219" s="205" t="s">
        <v>21</v>
      </c>
      <c r="F219" s="206" t="s">
        <v>318</v>
      </c>
      <c r="G219" s="203"/>
      <c r="H219" s="207">
        <v>15.75</v>
      </c>
      <c r="I219" s="208"/>
      <c r="J219" s="203"/>
      <c r="K219" s="203"/>
      <c r="L219" s="209"/>
      <c r="M219" s="210"/>
      <c r="N219" s="211"/>
      <c r="O219" s="211"/>
      <c r="P219" s="211"/>
      <c r="Q219" s="211"/>
      <c r="R219" s="211"/>
      <c r="S219" s="211"/>
      <c r="T219" s="212"/>
      <c r="AT219" s="213" t="s">
        <v>130</v>
      </c>
      <c r="AU219" s="213" t="s">
        <v>81</v>
      </c>
      <c r="AV219" s="11" t="s">
        <v>81</v>
      </c>
      <c r="AW219" s="11" t="s">
        <v>34</v>
      </c>
      <c r="AX219" s="11" t="s">
        <v>71</v>
      </c>
      <c r="AY219" s="213" t="s">
        <v>122</v>
      </c>
    </row>
    <row r="220" spans="2:51" s="11" customFormat="1" ht="12">
      <c r="B220" s="202"/>
      <c r="C220" s="203"/>
      <c r="D220" s="204" t="s">
        <v>130</v>
      </c>
      <c r="E220" s="205" t="s">
        <v>21</v>
      </c>
      <c r="F220" s="206" t="s">
        <v>319</v>
      </c>
      <c r="G220" s="203"/>
      <c r="H220" s="207">
        <v>16.8</v>
      </c>
      <c r="I220" s="208"/>
      <c r="J220" s="203"/>
      <c r="K220" s="203"/>
      <c r="L220" s="209"/>
      <c r="M220" s="210"/>
      <c r="N220" s="211"/>
      <c r="O220" s="211"/>
      <c r="P220" s="211"/>
      <c r="Q220" s="211"/>
      <c r="R220" s="211"/>
      <c r="S220" s="211"/>
      <c r="T220" s="212"/>
      <c r="AT220" s="213" t="s">
        <v>130</v>
      </c>
      <c r="AU220" s="213" t="s">
        <v>81</v>
      </c>
      <c r="AV220" s="11" t="s">
        <v>81</v>
      </c>
      <c r="AW220" s="11" t="s">
        <v>34</v>
      </c>
      <c r="AX220" s="11" t="s">
        <v>71</v>
      </c>
      <c r="AY220" s="213" t="s">
        <v>122</v>
      </c>
    </row>
    <row r="221" spans="2:51" s="13" customFormat="1" ht="12">
      <c r="B221" s="227"/>
      <c r="C221" s="228"/>
      <c r="D221" s="204" t="s">
        <v>130</v>
      </c>
      <c r="E221" s="229" t="s">
        <v>21</v>
      </c>
      <c r="F221" s="230" t="s">
        <v>320</v>
      </c>
      <c r="G221" s="228"/>
      <c r="H221" s="231">
        <v>32.55</v>
      </c>
      <c r="I221" s="232"/>
      <c r="J221" s="228"/>
      <c r="K221" s="228"/>
      <c r="L221" s="233"/>
      <c r="M221" s="234"/>
      <c r="N221" s="235"/>
      <c r="O221" s="235"/>
      <c r="P221" s="235"/>
      <c r="Q221" s="235"/>
      <c r="R221" s="235"/>
      <c r="S221" s="235"/>
      <c r="T221" s="236"/>
      <c r="AT221" s="237" t="s">
        <v>130</v>
      </c>
      <c r="AU221" s="237" t="s">
        <v>81</v>
      </c>
      <c r="AV221" s="13" t="s">
        <v>137</v>
      </c>
      <c r="AW221" s="13" t="s">
        <v>34</v>
      </c>
      <c r="AX221" s="13" t="s">
        <v>71</v>
      </c>
      <c r="AY221" s="237" t="s">
        <v>122</v>
      </c>
    </row>
    <row r="222" spans="2:51" s="11" customFormat="1" ht="12">
      <c r="B222" s="202"/>
      <c r="C222" s="203"/>
      <c r="D222" s="204" t="s">
        <v>130</v>
      </c>
      <c r="E222" s="205" t="s">
        <v>21</v>
      </c>
      <c r="F222" s="206" t="s">
        <v>321</v>
      </c>
      <c r="G222" s="203"/>
      <c r="H222" s="207">
        <v>3</v>
      </c>
      <c r="I222" s="208"/>
      <c r="J222" s="203"/>
      <c r="K222" s="203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130</v>
      </c>
      <c r="AU222" s="213" t="s">
        <v>81</v>
      </c>
      <c r="AV222" s="11" t="s">
        <v>81</v>
      </c>
      <c r="AW222" s="11" t="s">
        <v>34</v>
      </c>
      <c r="AX222" s="11" t="s">
        <v>71</v>
      </c>
      <c r="AY222" s="213" t="s">
        <v>122</v>
      </c>
    </row>
    <row r="223" spans="2:51" s="13" customFormat="1" ht="12">
      <c r="B223" s="227"/>
      <c r="C223" s="228"/>
      <c r="D223" s="204" t="s">
        <v>130</v>
      </c>
      <c r="E223" s="229" t="s">
        <v>21</v>
      </c>
      <c r="F223" s="230" t="s">
        <v>241</v>
      </c>
      <c r="G223" s="228"/>
      <c r="H223" s="231">
        <v>3</v>
      </c>
      <c r="I223" s="232"/>
      <c r="J223" s="228"/>
      <c r="K223" s="228"/>
      <c r="L223" s="233"/>
      <c r="M223" s="234"/>
      <c r="N223" s="235"/>
      <c r="O223" s="235"/>
      <c r="P223" s="235"/>
      <c r="Q223" s="235"/>
      <c r="R223" s="235"/>
      <c r="S223" s="235"/>
      <c r="T223" s="236"/>
      <c r="AT223" s="237" t="s">
        <v>130</v>
      </c>
      <c r="AU223" s="237" t="s">
        <v>81</v>
      </c>
      <c r="AV223" s="13" t="s">
        <v>137</v>
      </c>
      <c r="AW223" s="13" t="s">
        <v>34</v>
      </c>
      <c r="AX223" s="13" t="s">
        <v>71</v>
      </c>
      <c r="AY223" s="237" t="s">
        <v>122</v>
      </c>
    </row>
    <row r="224" spans="2:51" s="12" customFormat="1" ht="12">
      <c r="B224" s="214"/>
      <c r="C224" s="215"/>
      <c r="D224" s="204" t="s">
        <v>130</v>
      </c>
      <c r="E224" s="216" t="s">
        <v>21</v>
      </c>
      <c r="F224" s="217" t="s">
        <v>132</v>
      </c>
      <c r="G224" s="215"/>
      <c r="H224" s="218">
        <v>35.55</v>
      </c>
      <c r="I224" s="219"/>
      <c r="J224" s="215"/>
      <c r="K224" s="215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130</v>
      </c>
      <c r="AU224" s="224" t="s">
        <v>81</v>
      </c>
      <c r="AV224" s="12" t="s">
        <v>128</v>
      </c>
      <c r="AW224" s="12" t="s">
        <v>34</v>
      </c>
      <c r="AX224" s="12" t="s">
        <v>76</v>
      </c>
      <c r="AY224" s="224" t="s">
        <v>122</v>
      </c>
    </row>
    <row r="225" spans="2:65" s="1" customFormat="1" ht="14.4" customHeight="1">
      <c r="B225" s="39"/>
      <c r="C225" s="238" t="s">
        <v>322</v>
      </c>
      <c r="D225" s="238" t="s">
        <v>323</v>
      </c>
      <c r="E225" s="239" t="s">
        <v>324</v>
      </c>
      <c r="F225" s="240" t="s">
        <v>325</v>
      </c>
      <c r="G225" s="241" t="s">
        <v>326</v>
      </c>
      <c r="H225" s="242">
        <v>37.8</v>
      </c>
      <c r="I225" s="243"/>
      <c r="J225" s="244">
        <f>ROUND(I225*H225,2)</f>
        <v>0</v>
      </c>
      <c r="K225" s="240" t="s">
        <v>21</v>
      </c>
      <c r="L225" s="245"/>
      <c r="M225" s="246" t="s">
        <v>21</v>
      </c>
      <c r="N225" s="247" t="s">
        <v>42</v>
      </c>
      <c r="O225" s="40"/>
      <c r="P225" s="199">
        <f>O225*H225</f>
        <v>0</v>
      </c>
      <c r="Q225" s="199">
        <v>1</v>
      </c>
      <c r="R225" s="199">
        <f>Q225*H225</f>
        <v>37.8</v>
      </c>
      <c r="S225" s="199">
        <v>0</v>
      </c>
      <c r="T225" s="200">
        <f>S225*H225</f>
        <v>0</v>
      </c>
      <c r="AR225" s="22" t="s">
        <v>165</v>
      </c>
      <c r="AT225" s="22" t="s">
        <v>323</v>
      </c>
      <c r="AU225" s="22" t="s">
        <v>81</v>
      </c>
      <c r="AY225" s="22" t="s">
        <v>122</v>
      </c>
      <c r="BE225" s="201">
        <f>IF(N225="základní",J225,0)</f>
        <v>0</v>
      </c>
      <c r="BF225" s="201">
        <f>IF(N225="snížená",J225,0)</f>
        <v>0</v>
      </c>
      <c r="BG225" s="201">
        <f>IF(N225="zákl. přenesená",J225,0)</f>
        <v>0</v>
      </c>
      <c r="BH225" s="201">
        <f>IF(N225="sníž. přenesená",J225,0)</f>
        <v>0</v>
      </c>
      <c r="BI225" s="201">
        <f>IF(N225="nulová",J225,0)</f>
        <v>0</v>
      </c>
      <c r="BJ225" s="22" t="s">
        <v>76</v>
      </c>
      <c r="BK225" s="201">
        <f>ROUND(I225*H225,2)</f>
        <v>0</v>
      </c>
      <c r="BL225" s="22" t="s">
        <v>128</v>
      </c>
      <c r="BM225" s="22" t="s">
        <v>327</v>
      </c>
    </row>
    <row r="226" spans="2:51" s="11" customFormat="1" ht="12">
      <c r="B226" s="202"/>
      <c r="C226" s="203"/>
      <c r="D226" s="204" t="s">
        <v>130</v>
      </c>
      <c r="E226" s="205" t="s">
        <v>21</v>
      </c>
      <c r="F226" s="206" t="s">
        <v>328</v>
      </c>
      <c r="G226" s="203"/>
      <c r="H226" s="207">
        <v>32.07</v>
      </c>
      <c r="I226" s="208"/>
      <c r="J226" s="203"/>
      <c r="K226" s="203"/>
      <c r="L226" s="209"/>
      <c r="M226" s="210"/>
      <c r="N226" s="211"/>
      <c r="O226" s="211"/>
      <c r="P226" s="211"/>
      <c r="Q226" s="211"/>
      <c r="R226" s="211"/>
      <c r="S226" s="211"/>
      <c r="T226" s="212"/>
      <c r="AT226" s="213" t="s">
        <v>130</v>
      </c>
      <c r="AU226" s="213" t="s">
        <v>81</v>
      </c>
      <c r="AV226" s="11" t="s">
        <v>81</v>
      </c>
      <c r="AW226" s="11" t="s">
        <v>34</v>
      </c>
      <c r="AX226" s="11" t="s">
        <v>71</v>
      </c>
      <c r="AY226" s="213" t="s">
        <v>122</v>
      </c>
    </row>
    <row r="227" spans="2:51" s="11" customFormat="1" ht="12">
      <c r="B227" s="202"/>
      <c r="C227" s="203"/>
      <c r="D227" s="204" t="s">
        <v>130</v>
      </c>
      <c r="E227" s="205" t="s">
        <v>21</v>
      </c>
      <c r="F227" s="206" t="s">
        <v>329</v>
      </c>
      <c r="G227" s="203"/>
      <c r="H227" s="207">
        <v>5.727</v>
      </c>
      <c r="I227" s="208"/>
      <c r="J227" s="203"/>
      <c r="K227" s="203"/>
      <c r="L227" s="209"/>
      <c r="M227" s="210"/>
      <c r="N227" s="211"/>
      <c r="O227" s="211"/>
      <c r="P227" s="211"/>
      <c r="Q227" s="211"/>
      <c r="R227" s="211"/>
      <c r="S227" s="211"/>
      <c r="T227" s="212"/>
      <c r="AT227" s="213" t="s">
        <v>130</v>
      </c>
      <c r="AU227" s="213" t="s">
        <v>81</v>
      </c>
      <c r="AV227" s="11" t="s">
        <v>81</v>
      </c>
      <c r="AW227" s="11" t="s">
        <v>34</v>
      </c>
      <c r="AX227" s="11" t="s">
        <v>71</v>
      </c>
      <c r="AY227" s="213" t="s">
        <v>122</v>
      </c>
    </row>
    <row r="228" spans="2:51" s="12" customFormat="1" ht="12">
      <c r="B228" s="214"/>
      <c r="C228" s="215"/>
      <c r="D228" s="204" t="s">
        <v>130</v>
      </c>
      <c r="E228" s="216" t="s">
        <v>21</v>
      </c>
      <c r="F228" s="217" t="s">
        <v>132</v>
      </c>
      <c r="G228" s="215"/>
      <c r="H228" s="218">
        <v>37.797</v>
      </c>
      <c r="I228" s="219"/>
      <c r="J228" s="215"/>
      <c r="K228" s="215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130</v>
      </c>
      <c r="AU228" s="224" t="s">
        <v>81</v>
      </c>
      <c r="AV228" s="12" t="s">
        <v>128</v>
      </c>
      <c r="AW228" s="12" t="s">
        <v>34</v>
      </c>
      <c r="AX228" s="12" t="s">
        <v>71</v>
      </c>
      <c r="AY228" s="224" t="s">
        <v>122</v>
      </c>
    </row>
    <row r="229" spans="2:51" s="11" customFormat="1" ht="12">
      <c r="B229" s="202"/>
      <c r="C229" s="203"/>
      <c r="D229" s="204" t="s">
        <v>130</v>
      </c>
      <c r="E229" s="205" t="s">
        <v>21</v>
      </c>
      <c r="F229" s="206" t="s">
        <v>330</v>
      </c>
      <c r="G229" s="203"/>
      <c r="H229" s="207">
        <v>37.8</v>
      </c>
      <c r="I229" s="208"/>
      <c r="J229" s="203"/>
      <c r="K229" s="203"/>
      <c r="L229" s="209"/>
      <c r="M229" s="210"/>
      <c r="N229" s="211"/>
      <c r="O229" s="211"/>
      <c r="P229" s="211"/>
      <c r="Q229" s="211"/>
      <c r="R229" s="211"/>
      <c r="S229" s="211"/>
      <c r="T229" s="212"/>
      <c r="AT229" s="213" t="s">
        <v>130</v>
      </c>
      <c r="AU229" s="213" t="s">
        <v>81</v>
      </c>
      <c r="AV229" s="11" t="s">
        <v>81</v>
      </c>
      <c r="AW229" s="11" t="s">
        <v>34</v>
      </c>
      <c r="AX229" s="11" t="s">
        <v>76</v>
      </c>
      <c r="AY229" s="213" t="s">
        <v>122</v>
      </c>
    </row>
    <row r="230" spans="2:65" s="1" customFormat="1" ht="22.8" customHeight="1">
      <c r="B230" s="39"/>
      <c r="C230" s="190" t="s">
        <v>331</v>
      </c>
      <c r="D230" s="190" t="s">
        <v>124</v>
      </c>
      <c r="E230" s="191" t="s">
        <v>332</v>
      </c>
      <c r="F230" s="192" t="s">
        <v>333</v>
      </c>
      <c r="G230" s="193" t="s">
        <v>326</v>
      </c>
      <c r="H230" s="194">
        <v>876.4</v>
      </c>
      <c r="I230" s="195"/>
      <c r="J230" s="196">
        <f>ROUND(I230*H230,2)</f>
        <v>0</v>
      </c>
      <c r="K230" s="192" t="s">
        <v>140</v>
      </c>
      <c r="L230" s="59"/>
      <c r="M230" s="197" t="s">
        <v>21</v>
      </c>
      <c r="N230" s="198" t="s">
        <v>42</v>
      </c>
      <c r="O230" s="40"/>
      <c r="P230" s="199">
        <f>O230*H230</f>
        <v>0</v>
      </c>
      <c r="Q230" s="199">
        <v>0</v>
      </c>
      <c r="R230" s="199">
        <f>Q230*H230</f>
        <v>0</v>
      </c>
      <c r="S230" s="199">
        <v>0</v>
      </c>
      <c r="T230" s="200">
        <f>S230*H230</f>
        <v>0</v>
      </c>
      <c r="AR230" s="22" t="s">
        <v>128</v>
      </c>
      <c r="AT230" s="22" t="s">
        <v>124</v>
      </c>
      <c r="AU230" s="22" t="s">
        <v>81</v>
      </c>
      <c r="AY230" s="22" t="s">
        <v>122</v>
      </c>
      <c r="BE230" s="201">
        <f>IF(N230="základní",J230,0)</f>
        <v>0</v>
      </c>
      <c r="BF230" s="201">
        <f>IF(N230="snížená",J230,0)</f>
        <v>0</v>
      </c>
      <c r="BG230" s="201">
        <f>IF(N230="zákl. přenesená",J230,0)</f>
        <v>0</v>
      </c>
      <c r="BH230" s="201">
        <f>IF(N230="sníž. přenesená",J230,0)</f>
        <v>0</v>
      </c>
      <c r="BI230" s="201">
        <f>IF(N230="nulová",J230,0)</f>
        <v>0</v>
      </c>
      <c r="BJ230" s="22" t="s">
        <v>76</v>
      </c>
      <c r="BK230" s="201">
        <f>ROUND(I230*H230,2)</f>
        <v>0</v>
      </c>
      <c r="BL230" s="22" t="s">
        <v>128</v>
      </c>
      <c r="BM230" s="22" t="s">
        <v>334</v>
      </c>
    </row>
    <row r="231" spans="2:47" s="1" customFormat="1" ht="24">
      <c r="B231" s="39"/>
      <c r="C231" s="61"/>
      <c r="D231" s="204" t="s">
        <v>142</v>
      </c>
      <c r="E231" s="61"/>
      <c r="F231" s="225" t="s">
        <v>335</v>
      </c>
      <c r="G231" s="61"/>
      <c r="H231" s="61"/>
      <c r="I231" s="161"/>
      <c r="J231" s="61"/>
      <c r="K231" s="61"/>
      <c r="L231" s="59"/>
      <c r="M231" s="226"/>
      <c r="N231" s="40"/>
      <c r="O231" s="40"/>
      <c r="P231" s="40"/>
      <c r="Q231" s="40"/>
      <c r="R231" s="40"/>
      <c r="S231" s="40"/>
      <c r="T231" s="76"/>
      <c r="AT231" s="22" t="s">
        <v>142</v>
      </c>
      <c r="AU231" s="22" t="s">
        <v>81</v>
      </c>
    </row>
    <row r="232" spans="2:51" s="11" customFormat="1" ht="12">
      <c r="B232" s="202"/>
      <c r="C232" s="203"/>
      <c r="D232" s="204" t="s">
        <v>130</v>
      </c>
      <c r="E232" s="205" t="s">
        <v>21</v>
      </c>
      <c r="F232" s="206" t="s">
        <v>336</v>
      </c>
      <c r="G232" s="203"/>
      <c r="H232" s="207">
        <v>876.401</v>
      </c>
      <c r="I232" s="208"/>
      <c r="J232" s="203"/>
      <c r="K232" s="203"/>
      <c r="L232" s="209"/>
      <c r="M232" s="210"/>
      <c r="N232" s="211"/>
      <c r="O232" s="211"/>
      <c r="P232" s="211"/>
      <c r="Q232" s="211"/>
      <c r="R232" s="211"/>
      <c r="S232" s="211"/>
      <c r="T232" s="212"/>
      <c r="AT232" s="213" t="s">
        <v>130</v>
      </c>
      <c r="AU232" s="213" t="s">
        <v>81</v>
      </c>
      <c r="AV232" s="11" t="s">
        <v>81</v>
      </c>
      <c r="AW232" s="11" t="s">
        <v>34</v>
      </c>
      <c r="AX232" s="11" t="s">
        <v>71</v>
      </c>
      <c r="AY232" s="213" t="s">
        <v>122</v>
      </c>
    </row>
    <row r="233" spans="2:51" s="12" customFormat="1" ht="12">
      <c r="B233" s="214"/>
      <c r="C233" s="215"/>
      <c r="D233" s="204" t="s">
        <v>130</v>
      </c>
      <c r="E233" s="216" t="s">
        <v>21</v>
      </c>
      <c r="F233" s="217" t="s">
        <v>132</v>
      </c>
      <c r="G233" s="215"/>
      <c r="H233" s="218">
        <v>876.401</v>
      </c>
      <c r="I233" s="219"/>
      <c r="J233" s="215"/>
      <c r="K233" s="215"/>
      <c r="L233" s="220"/>
      <c r="M233" s="221"/>
      <c r="N233" s="222"/>
      <c r="O233" s="222"/>
      <c r="P233" s="222"/>
      <c r="Q233" s="222"/>
      <c r="R233" s="222"/>
      <c r="S233" s="222"/>
      <c r="T233" s="223"/>
      <c r="AT233" s="224" t="s">
        <v>130</v>
      </c>
      <c r="AU233" s="224" t="s">
        <v>81</v>
      </c>
      <c r="AV233" s="12" t="s">
        <v>128</v>
      </c>
      <c r="AW233" s="12" t="s">
        <v>34</v>
      </c>
      <c r="AX233" s="12" t="s">
        <v>71</v>
      </c>
      <c r="AY233" s="224" t="s">
        <v>122</v>
      </c>
    </row>
    <row r="234" spans="2:51" s="11" customFormat="1" ht="12">
      <c r="B234" s="202"/>
      <c r="C234" s="203"/>
      <c r="D234" s="204" t="s">
        <v>130</v>
      </c>
      <c r="E234" s="205" t="s">
        <v>21</v>
      </c>
      <c r="F234" s="206" t="s">
        <v>337</v>
      </c>
      <c r="G234" s="203"/>
      <c r="H234" s="207">
        <v>876.4</v>
      </c>
      <c r="I234" s="208"/>
      <c r="J234" s="203"/>
      <c r="K234" s="203"/>
      <c r="L234" s="209"/>
      <c r="M234" s="210"/>
      <c r="N234" s="211"/>
      <c r="O234" s="211"/>
      <c r="P234" s="211"/>
      <c r="Q234" s="211"/>
      <c r="R234" s="211"/>
      <c r="S234" s="211"/>
      <c r="T234" s="212"/>
      <c r="AT234" s="213" t="s">
        <v>130</v>
      </c>
      <c r="AU234" s="213" t="s">
        <v>81</v>
      </c>
      <c r="AV234" s="11" t="s">
        <v>81</v>
      </c>
      <c r="AW234" s="11" t="s">
        <v>34</v>
      </c>
      <c r="AX234" s="11" t="s">
        <v>76</v>
      </c>
      <c r="AY234" s="213" t="s">
        <v>122</v>
      </c>
    </row>
    <row r="235" spans="2:65" s="1" customFormat="1" ht="22.8" customHeight="1">
      <c r="B235" s="39"/>
      <c r="C235" s="190" t="s">
        <v>338</v>
      </c>
      <c r="D235" s="190" t="s">
        <v>124</v>
      </c>
      <c r="E235" s="191" t="s">
        <v>339</v>
      </c>
      <c r="F235" s="192" t="s">
        <v>340</v>
      </c>
      <c r="G235" s="193" t="s">
        <v>127</v>
      </c>
      <c r="H235" s="194">
        <v>44</v>
      </c>
      <c r="I235" s="195"/>
      <c r="J235" s="196">
        <f>ROUND(I235*H235,2)</f>
        <v>0</v>
      </c>
      <c r="K235" s="192" t="s">
        <v>21</v>
      </c>
      <c r="L235" s="59"/>
      <c r="M235" s="197" t="s">
        <v>21</v>
      </c>
      <c r="N235" s="198" t="s">
        <v>42</v>
      </c>
      <c r="O235" s="40"/>
      <c r="P235" s="199">
        <f>O235*H235</f>
        <v>0</v>
      </c>
      <c r="Q235" s="199">
        <v>0</v>
      </c>
      <c r="R235" s="199">
        <f>Q235*H235</f>
        <v>0</v>
      </c>
      <c r="S235" s="199">
        <v>0</v>
      </c>
      <c r="T235" s="200">
        <f>S235*H235</f>
        <v>0</v>
      </c>
      <c r="AR235" s="22" t="s">
        <v>128</v>
      </c>
      <c r="AT235" s="22" t="s">
        <v>124</v>
      </c>
      <c r="AU235" s="22" t="s">
        <v>81</v>
      </c>
      <c r="AY235" s="22" t="s">
        <v>122</v>
      </c>
      <c r="BE235" s="201">
        <f>IF(N235="základní",J235,0)</f>
        <v>0</v>
      </c>
      <c r="BF235" s="201">
        <f>IF(N235="snížená",J235,0)</f>
        <v>0</v>
      </c>
      <c r="BG235" s="201">
        <f>IF(N235="zákl. přenesená",J235,0)</f>
        <v>0</v>
      </c>
      <c r="BH235" s="201">
        <f>IF(N235="sníž. přenesená",J235,0)</f>
        <v>0</v>
      </c>
      <c r="BI235" s="201">
        <f>IF(N235="nulová",J235,0)</f>
        <v>0</v>
      </c>
      <c r="BJ235" s="22" t="s">
        <v>76</v>
      </c>
      <c r="BK235" s="201">
        <f>ROUND(I235*H235,2)</f>
        <v>0</v>
      </c>
      <c r="BL235" s="22" t="s">
        <v>128</v>
      </c>
      <c r="BM235" s="22" t="s">
        <v>341</v>
      </c>
    </row>
    <row r="236" spans="2:51" s="11" customFormat="1" ht="12">
      <c r="B236" s="202"/>
      <c r="C236" s="203"/>
      <c r="D236" s="204" t="s">
        <v>130</v>
      </c>
      <c r="E236" s="205" t="s">
        <v>21</v>
      </c>
      <c r="F236" s="206" t="s">
        <v>342</v>
      </c>
      <c r="G236" s="203"/>
      <c r="H236" s="207">
        <v>44</v>
      </c>
      <c r="I236" s="208"/>
      <c r="J236" s="203"/>
      <c r="K236" s="203"/>
      <c r="L236" s="209"/>
      <c r="M236" s="210"/>
      <c r="N236" s="211"/>
      <c r="O236" s="211"/>
      <c r="P236" s="211"/>
      <c r="Q236" s="211"/>
      <c r="R236" s="211"/>
      <c r="S236" s="211"/>
      <c r="T236" s="212"/>
      <c r="AT236" s="213" t="s">
        <v>130</v>
      </c>
      <c r="AU236" s="213" t="s">
        <v>81</v>
      </c>
      <c r="AV236" s="11" t="s">
        <v>81</v>
      </c>
      <c r="AW236" s="11" t="s">
        <v>34</v>
      </c>
      <c r="AX236" s="11" t="s">
        <v>76</v>
      </c>
      <c r="AY236" s="213" t="s">
        <v>122</v>
      </c>
    </row>
    <row r="237" spans="2:65" s="1" customFormat="1" ht="22.8" customHeight="1">
      <c r="B237" s="39"/>
      <c r="C237" s="190" t="s">
        <v>343</v>
      </c>
      <c r="D237" s="190" t="s">
        <v>124</v>
      </c>
      <c r="E237" s="191" t="s">
        <v>344</v>
      </c>
      <c r="F237" s="192" t="s">
        <v>345</v>
      </c>
      <c r="G237" s="193" t="s">
        <v>127</v>
      </c>
      <c r="H237" s="194">
        <v>44</v>
      </c>
      <c r="I237" s="195"/>
      <c r="J237" s="196">
        <f>ROUND(I237*H237,2)</f>
        <v>0</v>
      </c>
      <c r="K237" s="192" t="s">
        <v>140</v>
      </c>
      <c r="L237" s="59"/>
      <c r="M237" s="197" t="s">
        <v>21</v>
      </c>
      <c r="N237" s="198" t="s">
        <v>42</v>
      </c>
      <c r="O237" s="40"/>
      <c r="P237" s="199">
        <f>O237*H237</f>
        <v>0</v>
      </c>
      <c r="Q237" s="199">
        <v>0</v>
      </c>
      <c r="R237" s="199">
        <f>Q237*H237</f>
        <v>0</v>
      </c>
      <c r="S237" s="199">
        <v>0</v>
      </c>
      <c r="T237" s="200">
        <f>S237*H237</f>
        <v>0</v>
      </c>
      <c r="AR237" s="22" t="s">
        <v>128</v>
      </c>
      <c r="AT237" s="22" t="s">
        <v>124</v>
      </c>
      <c r="AU237" s="22" t="s">
        <v>81</v>
      </c>
      <c r="AY237" s="22" t="s">
        <v>122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22" t="s">
        <v>76</v>
      </c>
      <c r="BK237" s="201">
        <f>ROUND(I237*H237,2)</f>
        <v>0</v>
      </c>
      <c r="BL237" s="22" t="s">
        <v>128</v>
      </c>
      <c r="BM237" s="22" t="s">
        <v>346</v>
      </c>
    </row>
    <row r="238" spans="2:47" s="1" customFormat="1" ht="24">
      <c r="B238" s="39"/>
      <c r="C238" s="61"/>
      <c r="D238" s="204" t="s">
        <v>142</v>
      </c>
      <c r="E238" s="61"/>
      <c r="F238" s="225" t="s">
        <v>347</v>
      </c>
      <c r="G238" s="61"/>
      <c r="H238" s="61"/>
      <c r="I238" s="161"/>
      <c r="J238" s="61"/>
      <c r="K238" s="61"/>
      <c r="L238" s="59"/>
      <c r="M238" s="226"/>
      <c r="N238" s="40"/>
      <c r="O238" s="40"/>
      <c r="P238" s="40"/>
      <c r="Q238" s="40"/>
      <c r="R238" s="40"/>
      <c r="S238" s="40"/>
      <c r="T238" s="76"/>
      <c r="AT238" s="22" t="s">
        <v>142</v>
      </c>
      <c r="AU238" s="22" t="s">
        <v>81</v>
      </c>
    </row>
    <row r="239" spans="2:51" s="11" customFormat="1" ht="12">
      <c r="B239" s="202"/>
      <c r="C239" s="203"/>
      <c r="D239" s="204" t="s">
        <v>130</v>
      </c>
      <c r="E239" s="205" t="s">
        <v>21</v>
      </c>
      <c r="F239" s="206" t="s">
        <v>348</v>
      </c>
      <c r="G239" s="203"/>
      <c r="H239" s="207">
        <v>44</v>
      </c>
      <c r="I239" s="208"/>
      <c r="J239" s="203"/>
      <c r="K239" s="203"/>
      <c r="L239" s="209"/>
      <c r="M239" s="210"/>
      <c r="N239" s="211"/>
      <c r="O239" s="211"/>
      <c r="P239" s="211"/>
      <c r="Q239" s="211"/>
      <c r="R239" s="211"/>
      <c r="S239" s="211"/>
      <c r="T239" s="212"/>
      <c r="AT239" s="213" t="s">
        <v>130</v>
      </c>
      <c r="AU239" s="213" t="s">
        <v>81</v>
      </c>
      <c r="AV239" s="11" t="s">
        <v>81</v>
      </c>
      <c r="AW239" s="11" t="s">
        <v>34</v>
      </c>
      <c r="AX239" s="11" t="s">
        <v>76</v>
      </c>
      <c r="AY239" s="213" t="s">
        <v>122</v>
      </c>
    </row>
    <row r="240" spans="2:65" s="1" customFormat="1" ht="14.4" customHeight="1">
      <c r="B240" s="39"/>
      <c r="C240" s="190" t="s">
        <v>349</v>
      </c>
      <c r="D240" s="190" t="s">
        <v>124</v>
      </c>
      <c r="E240" s="191" t="s">
        <v>350</v>
      </c>
      <c r="F240" s="192" t="s">
        <v>351</v>
      </c>
      <c r="G240" s="193" t="s">
        <v>127</v>
      </c>
      <c r="H240" s="194">
        <v>7514.65</v>
      </c>
      <c r="I240" s="195"/>
      <c r="J240" s="196">
        <f>ROUND(I240*H240,2)</f>
        <v>0</v>
      </c>
      <c r="K240" s="192" t="s">
        <v>140</v>
      </c>
      <c r="L240" s="59"/>
      <c r="M240" s="197" t="s">
        <v>21</v>
      </c>
      <c r="N240" s="198" t="s">
        <v>42</v>
      </c>
      <c r="O240" s="40"/>
      <c r="P240" s="199">
        <f>O240*H240</f>
        <v>0</v>
      </c>
      <c r="Q240" s="199">
        <v>0</v>
      </c>
      <c r="R240" s="199">
        <f>Q240*H240</f>
        <v>0</v>
      </c>
      <c r="S240" s="199">
        <v>0</v>
      </c>
      <c r="T240" s="200">
        <f>S240*H240</f>
        <v>0</v>
      </c>
      <c r="AR240" s="22" t="s">
        <v>128</v>
      </c>
      <c r="AT240" s="22" t="s">
        <v>124</v>
      </c>
      <c r="AU240" s="22" t="s">
        <v>81</v>
      </c>
      <c r="AY240" s="22" t="s">
        <v>122</v>
      </c>
      <c r="BE240" s="201">
        <f>IF(N240="základní",J240,0)</f>
        <v>0</v>
      </c>
      <c r="BF240" s="201">
        <f>IF(N240="snížená",J240,0)</f>
        <v>0</v>
      </c>
      <c r="BG240" s="201">
        <f>IF(N240="zákl. přenesená",J240,0)</f>
        <v>0</v>
      </c>
      <c r="BH240" s="201">
        <f>IF(N240="sníž. přenesená",J240,0)</f>
        <v>0</v>
      </c>
      <c r="BI240" s="201">
        <f>IF(N240="nulová",J240,0)</f>
        <v>0</v>
      </c>
      <c r="BJ240" s="22" t="s">
        <v>76</v>
      </c>
      <c r="BK240" s="201">
        <f>ROUND(I240*H240,2)</f>
        <v>0</v>
      </c>
      <c r="BL240" s="22" t="s">
        <v>128</v>
      </c>
      <c r="BM240" s="22" t="s">
        <v>352</v>
      </c>
    </row>
    <row r="241" spans="2:47" s="1" customFormat="1" ht="12">
      <c r="B241" s="39"/>
      <c r="C241" s="61"/>
      <c r="D241" s="204" t="s">
        <v>142</v>
      </c>
      <c r="E241" s="61"/>
      <c r="F241" s="225" t="s">
        <v>353</v>
      </c>
      <c r="G241" s="61"/>
      <c r="H241" s="61"/>
      <c r="I241" s="161"/>
      <c r="J241" s="61"/>
      <c r="K241" s="61"/>
      <c r="L241" s="59"/>
      <c r="M241" s="226"/>
      <c r="N241" s="40"/>
      <c r="O241" s="40"/>
      <c r="P241" s="40"/>
      <c r="Q241" s="40"/>
      <c r="R241" s="40"/>
      <c r="S241" s="40"/>
      <c r="T241" s="76"/>
      <c r="AT241" s="22" t="s">
        <v>142</v>
      </c>
      <c r="AU241" s="22" t="s">
        <v>81</v>
      </c>
    </row>
    <row r="242" spans="2:51" s="11" customFormat="1" ht="12">
      <c r="B242" s="202"/>
      <c r="C242" s="203"/>
      <c r="D242" s="204" t="s">
        <v>130</v>
      </c>
      <c r="E242" s="205" t="s">
        <v>21</v>
      </c>
      <c r="F242" s="206" t="s">
        <v>354</v>
      </c>
      <c r="G242" s="203"/>
      <c r="H242" s="207">
        <v>3</v>
      </c>
      <c r="I242" s="208"/>
      <c r="J242" s="203"/>
      <c r="K242" s="203"/>
      <c r="L242" s="209"/>
      <c r="M242" s="210"/>
      <c r="N242" s="211"/>
      <c r="O242" s="211"/>
      <c r="P242" s="211"/>
      <c r="Q242" s="211"/>
      <c r="R242" s="211"/>
      <c r="S242" s="211"/>
      <c r="T242" s="212"/>
      <c r="AT242" s="213" t="s">
        <v>130</v>
      </c>
      <c r="AU242" s="213" t="s">
        <v>81</v>
      </c>
      <c r="AV242" s="11" t="s">
        <v>81</v>
      </c>
      <c r="AW242" s="11" t="s">
        <v>34</v>
      </c>
      <c r="AX242" s="11" t="s">
        <v>71</v>
      </c>
      <c r="AY242" s="213" t="s">
        <v>122</v>
      </c>
    </row>
    <row r="243" spans="2:51" s="11" customFormat="1" ht="12">
      <c r="B243" s="202"/>
      <c r="C243" s="203"/>
      <c r="D243" s="204" t="s">
        <v>130</v>
      </c>
      <c r="E243" s="205" t="s">
        <v>21</v>
      </c>
      <c r="F243" s="206" t="s">
        <v>355</v>
      </c>
      <c r="G243" s="203"/>
      <c r="H243" s="207">
        <v>4.2</v>
      </c>
      <c r="I243" s="208"/>
      <c r="J243" s="203"/>
      <c r="K243" s="203"/>
      <c r="L243" s="209"/>
      <c r="M243" s="210"/>
      <c r="N243" s="211"/>
      <c r="O243" s="211"/>
      <c r="P243" s="211"/>
      <c r="Q243" s="211"/>
      <c r="R243" s="211"/>
      <c r="S243" s="211"/>
      <c r="T243" s="212"/>
      <c r="AT243" s="213" t="s">
        <v>130</v>
      </c>
      <c r="AU243" s="213" t="s">
        <v>81</v>
      </c>
      <c r="AV243" s="11" t="s">
        <v>81</v>
      </c>
      <c r="AW243" s="11" t="s">
        <v>34</v>
      </c>
      <c r="AX243" s="11" t="s">
        <v>71</v>
      </c>
      <c r="AY243" s="213" t="s">
        <v>122</v>
      </c>
    </row>
    <row r="244" spans="2:51" s="11" customFormat="1" ht="12">
      <c r="B244" s="202"/>
      <c r="C244" s="203"/>
      <c r="D244" s="204" t="s">
        <v>130</v>
      </c>
      <c r="E244" s="205" t="s">
        <v>21</v>
      </c>
      <c r="F244" s="206" t="s">
        <v>356</v>
      </c>
      <c r="G244" s="203"/>
      <c r="H244" s="207">
        <v>4.35</v>
      </c>
      <c r="I244" s="208"/>
      <c r="J244" s="203"/>
      <c r="K244" s="203"/>
      <c r="L244" s="209"/>
      <c r="M244" s="210"/>
      <c r="N244" s="211"/>
      <c r="O244" s="211"/>
      <c r="P244" s="211"/>
      <c r="Q244" s="211"/>
      <c r="R244" s="211"/>
      <c r="S244" s="211"/>
      <c r="T244" s="212"/>
      <c r="AT244" s="213" t="s">
        <v>130</v>
      </c>
      <c r="AU244" s="213" t="s">
        <v>81</v>
      </c>
      <c r="AV244" s="11" t="s">
        <v>81</v>
      </c>
      <c r="AW244" s="11" t="s">
        <v>34</v>
      </c>
      <c r="AX244" s="11" t="s">
        <v>71</v>
      </c>
      <c r="AY244" s="213" t="s">
        <v>122</v>
      </c>
    </row>
    <row r="245" spans="2:51" s="11" customFormat="1" ht="12">
      <c r="B245" s="202"/>
      <c r="C245" s="203"/>
      <c r="D245" s="204" t="s">
        <v>130</v>
      </c>
      <c r="E245" s="205" t="s">
        <v>21</v>
      </c>
      <c r="F245" s="206" t="s">
        <v>357</v>
      </c>
      <c r="G245" s="203"/>
      <c r="H245" s="207">
        <v>4.35</v>
      </c>
      <c r="I245" s="208"/>
      <c r="J245" s="203"/>
      <c r="K245" s="203"/>
      <c r="L245" s="209"/>
      <c r="M245" s="210"/>
      <c r="N245" s="211"/>
      <c r="O245" s="211"/>
      <c r="P245" s="211"/>
      <c r="Q245" s="211"/>
      <c r="R245" s="211"/>
      <c r="S245" s="211"/>
      <c r="T245" s="212"/>
      <c r="AT245" s="213" t="s">
        <v>130</v>
      </c>
      <c r="AU245" s="213" t="s">
        <v>81</v>
      </c>
      <c r="AV245" s="11" t="s">
        <v>81</v>
      </c>
      <c r="AW245" s="11" t="s">
        <v>34</v>
      </c>
      <c r="AX245" s="11" t="s">
        <v>71</v>
      </c>
      <c r="AY245" s="213" t="s">
        <v>122</v>
      </c>
    </row>
    <row r="246" spans="2:51" s="11" customFormat="1" ht="12">
      <c r="B246" s="202"/>
      <c r="C246" s="203"/>
      <c r="D246" s="204" t="s">
        <v>130</v>
      </c>
      <c r="E246" s="205" t="s">
        <v>21</v>
      </c>
      <c r="F246" s="206" t="s">
        <v>358</v>
      </c>
      <c r="G246" s="203"/>
      <c r="H246" s="207">
        <v>1.35</v>
      </c>
      <c r="I246" s="208"/>
      <c r="J246" s="203"/>
      <c r="K246" s="203"/>
      <c r="L246" s="209"/>
      <c r="M246" s="210"/>
      <c r="N246" s="211"/>
      <c r="O246" s="211"/>
      <c r="P246" s="211"/>
      <c r="Q246" s="211"/>
      <c r="R246" s="211"/>
      <c r="S246" s="211"/>
      <c r="T246" s="212"/>
      <c r="AT246" s="213" t="s">
        <v>130</v>
      </c>
      <c r="AU246" s="213" t="s">
        <v>81</v>
      </c>
      <c r="AV246" s="11" t="s">
        <v>81</v>
      </c>
      <c r="AW246" s="11" t="s">
        <v>34</v>
      </c>
      <c r="AX246" s="11" t="s">
        <v>71</v>
      </c>
      <c r="AY246" s="213" t="s">
        <v>122</v>
      </c>
    </row>
    <row r="247" spans="2:51" s="11" customFormat="1" ht="12">
      <c r="B247" s="202"/>
      <c r="C247" s="203"/>
      <c r="D247" s="204" t="s">
        <v>130</v>
      </c>
      <c r="E247" s="205" t="s">
        <v>21</v>
      </c>
      <c r="F247" s="206" t="s">
        <v>359</v>
      </c>
      <c r="G247" s="203"/>
      <c r="H247" s="207">
        <v>5.85</v>
      </c>
      <c r="I247" s="208"/>
      <c r="J247" s="203"/>
      <c r="K247" s="203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130</v>
      </c>
      <c r="AU247" s="213" t="s">
        <v>81</v>
      </c>
      <c r="AV247" s="11" t="s">
        <v>81</v>
      </c>
      <c r="AW247" s="11" t="s">
        <v>34</v>
      </c>
      <c r="AX247" s="11" t="s">
        <v>71</v>
      </c>
      <c r="AY247" s="213" t="s">
        <v>122</v>
      </c>
    </row>
    <row r="248" spans="2:51" s="11" customFormat="1" ht="12">
      <c r="B248" s="202"/>
      <c r="C248" s="203"/>
      <c r="D248" s="204" t="s">
        <v>130</v>
      </c>
      <c r="E248" s="205" t="s">
        <v>21</v>
      </c>
      <c r="F248" s="206" t="s">
        <v>360</v>
      </c>
      <c r="G248" s="203"/>
      <c r="H248" s="207">
        <v>2.1</v>
      </c>
      <c r="I248" s="208"/>
      <c r="J248" s="203"/>
      <c r="K248" s="203"/>
      <c r="L248" s="209"/>
      <c r="M248" s="210"/>
      <c r="N248" s="211"/>
      <c r="O248" s="211"/>
      <c r="P248" s="211"/>
      <c r="Q248" s="211"/>
      <c r="R248" s="211"/>
      <c r="S248" s="211"/>
      <c r="T248" s="212"/>
      <c r="AT248" s="213" t="s">
        <v>130</v>
      </c>
      <c r="AU248" s="213" t="s">
        <v>81</v>
      </c>
      <c r="AV248" s="11" t="s">
        <v>81</v>
      </c>
      <c r="AW248" s="11" t="s">
        <v>34</v>
      </c>
      <c r="AX248" s="11" t="s">
        <v>71</v>
      </c>
      <c r="AY248" s="213" t="s">
        <v>122</v>
      </c>
    </row>
    <row r="249" spans="2:51" s="11" customFormat="1" ht="12">
      <c r="B249" s="202"/>
      <c r="C249" s="203"/>
      <c r="D249" s="204" t="s">
        <v>130</v>
      </c>
      <c r="E249" s="205" t="s">
        <v>21</v>
      </c>
      <c r="F249" s="206" t="s">
        <v>361</v>
      </c>
      <c r="G249" s="203"/>
      <c r="H249" s="207">
        <v>6.45</v>
      </c>
      <c r="I249" s="208"/>
      <c r="J249" s="203"/>
      <c r="K249" s="203"/>
      <c r="L249" s="209"/>
      <c r="M249" s="210"/>
      <c r="N249" s="211"/>
      <c r="O249" s="211"/>
      <c r="P249" s="211"/>
      <c r="Q249" s="211"/>
      <c r="R249" s="211"/>
      <c r="S249" s="211"/>
      <c r="T249" s="212"/>
      <c r="AT249" s="213" t="s">
        <v>130</v>
      </c>
      <c r="AU249" s="213" t="s">
        <v>81</v>
      </c>
      <c r="AV249" s="11" t="s">
        <v>81</v>
      </c>
      <c r="AW249" s="11" t="s">
        <v>34</v>
      </c>
      <c r="AX249" s="11" t="s">
        <v>71</v>
      </c>
      <c r="AY249" s="213" t="s">
        <v>122</v>
      </c>
    </row>
    <row r="250" spans="2:51" s="13" customFormat="1" ht="12">
      <c r="B250" s="227"/>
      <c r="C250" s="228"/>
      <c r="D250" s="204" t="s">
        <v>130</v>
      </c>
      <c r="E250" s="229" t="s">
        <v>21</v>
      </c>
      <c r="F250" s="230" t="s">
        <v>260</v>
      </c>
      <c r="G250" s="228"/>
      <c r="H250" s="231">
        <v>31.65</v>
      </c>
      <c r="I250" s="232"/>
      <c r="J250" s="228"/>
      <c r="K250" s="228"/>
      <c r="L250" s="233"/>
      <c r="M250" s="234"/>
      <c r="N250" s="235"/>
      <c r="O250" s="235"/>
      <c r="P250" s="235"/>
      <c r="Q250" s="235"/>
      <c r="R250" s="235"/>
      <c r="S250" s="235"/>
      <c r="T250" s="236"/>
      <c r="AT250" s="237" t="s">
        <v>130</v>
      </c>
      <c r="AU250" s="237" t="s">
        <v>81</v>
      </c>
      <c r="AV250" s="13" t="s">
        <v>137</v>
      </c>
      <c r="AW250" s="13" t="s">
        <v>34</v>
      </c>
      <c r="AX250" s="13" t="s">
        <v>71</v>
      </c>
      <c r="AY250" s="237" t="s">
        <v>122</v>
      </c>
    </row>
    <row r="251" spans="2:51" s="11" customFormat="1" ht="12">
      <c r="B251" s="202"/>
      <c r="C251" s="203"/>
      <c r="D251" s="204" t="s">
        <v>130</v>
      </c>
      <c r="E251" s="205" t="s">
        <v>21</v>
      </c>
      <c r="F251" s="206" t="s">
        <v>362</v>
      </c>
      <c r="G251" s="203"/>
      <c r="H251" s="207">
        <v>667</v>
      </c>
      <c r="I251" s="208"/>
      <c r="J251" s="203"/>
      <c r="K251" s="203"/>
      <c r="L251" s="209"/>
      <c r="M251" s="210"/>
      <c r="N251" s="211"/>
      <c r="O251" s="211"/>
      <c r="P251" s="211"/>
      <c r="Q251" s="211"/>
      <c r="R251" s="211"/>
      <c r="S251" s="211"/>
      <c r="T251" s="212"/>
      <c r="AT251" s="213" t="s">
        <v>130</v>
      </c>
      <c r="AU251" s="213" t="s">
        <v>81</v>
      </c>
      <c r="AV251" s="11" t="s">
        <v>81</v>
      </c>
      <c r="AW251" s="11" t="s">
        <v>34</v>
      </c>
      <c r="AX251" s="11" t="s">
        <v>71</v>
      </c>
      <c r="AY251" s="213" t="s">
        <v>122</v>
      </c>
    </row>
    <row r="252" spans="2:51" s="11" customFormat="1" ht="12">
      <c r="B252" s="202"/>
      <c r="C252" s="203"/>
      <c r="D252" s="204" t="s">
        <v>130</v>
      </c>
      <c r="E252" s="205" t="s">
        <v>21</v>
      </c>
      <c r="F252" s="206" t="s">
        <v>363</v>
      </c>
      <c r="G252" s="203"/>
      <c r="H252" s="207">
        <v>3168</v>
      </c>
      <c r="I252" s="208"/>
      <c r="J252" s="203"/>
      <c r="K252" s="203"/>
      <c r="L252" s="209"/>
      <c r="M252" s="210"/>
      <c r="N252" s="211"/>
      <c r="O252" s="211"/>
      <c r="P252" s="211"/>
      <c r="Q252" s="211"/>
      <c r="R252" s="211"/>
      <c r="S252" s="211"/>
      <c r="T252" s="212"/>
      <c r="AT252" s="213" t="s">
        <v>130</v>
      </c>
      <c r="AU252" s="213" t="s">
        <v>81</v>
      </c>
      <c r="AV252" s="11" t="s">
        <v>81</v>
      </c>
      <c r="AW252" s="11" t="s">
        <v>34</v>
      </c>
      <c r="AX252" s="11" t="s">
        <v>71</v>
      </c>
      <c r="AY252" s="213" t="s">
        <v>122</v>
      </c>
    </row>
    <row r="253" spans="2:51" s="11" customFormat="1" ht="12">
      <c r="B253" s="202"/>
      <c r="C253" s="203"/>
      <c r="D253" s="204" t="s">
        <v>130</v>
      </c>
      <c r="E253" s="205" t="s">
        <v>21</v>
      </c>
      <c r="F253" s="206" t="s">
        <v>364</v>
      </c>
      <c r="G253" s="203"/>
      <c r="H253" s="207">
        <v>3648</v>
      </c>
      <c r="I253" s="208"/>
      <c r="J253" s="203"/>
      <c r="K253" s="203"/>
      <c r="L253" s="209"/>
      <c r="M253" s="210"/>
      <c r="N253" s="211"/>
      <c r="O253" s="211"/>
      <c r="P253" s="211"/>
      <c r="Q253" s="211"/>
      <c r="R253" s="211"/>
      <c r="S253" s="211"/>
      <c r="T253" s="212"/>
      <c r="AT253" s="213" t="s">
        <v>130</v>
      </c>
      <c r="AU253" s="213" t="s">
        <v>81</v>
      </c>
      <c r="AV253" s="11" t="s">
        <v>81</v>
      </c>
      <c r="AW253" s="11" t="s">
        <v>34</v>
      </c>
      <c r="AX253" s="11" t="s">
        <v>71</v>
      </c>
      <c r="AY253" s="213" t="s">
        <v>122</v>
      </c>
    </row>
    <row r="254" spans="2:51" s="12" customFormat="1" ht="12">
      <c r="B254" s="214"/>
      <c r="C254" s="215"/>
      <c r="D254" s="204" t="s">
        <v>130</v>
      </c>
      <c r="E254" s="216" t="s">
        <v>21</v>
      </c>
      <c r="F254" s="217" t="s">
        <v>132</v>
      </c>
      <c r="G254" s="215"/>
      <c r="H254" s="218">
        <v>7514.65</v>
      </c>
      <c r="I254" s="219"/>
      <c r="J254" s="215"/>
      <c r="K254" s="215"/>
      <c r="L254" s="220"/>
      <c r="M254" s="221"/>
      <c r="N254" s="222"/>
      <c r="O254" s="222"/>
      <c r="P254" s="222"/>
      <c r="Q254" s="222"/>
      <c r="R254" s="222"/>
      <c r="S254" s="222"/>
      <c r="T254" s="223"/>
      <c r="AT254" s="224" t="s">
        <v>130</v>
      </c>
      <c r="AU254" s="224" t="s">
        <v>81</v>
      </c>
      <c r="AV254" s="12" t="s">
        <v>128</v>
      </c>
      <c r="AW254" s="12" t="s">
        <v>34</v>
      </c>
      <c r="AX254" s="12" t="s">
        <v>76</v>
      </c>
      <c r="AY254" s="224" t="s">
        <v>122</v>
      </c>
    </row>
    <row r="255" spans="2:65" s="1" customFormat="1" ht="14.4" customHeight="1">
      <c r="B255" s="39"/>
      <c r="C255" s="190" t="s">
        <v>365</v>
      </c>
      <c r="D255" s="190" t="s">
        <v>124</v>
      </c>
      <c r="E255" s="191" t="s">
        <v>366</v>
      </c>
      <c r="F255" s="192" t="s">
        <v>367</v>
      </c>
      <c r="G255" s="193" t="s">
        <v>127</v>
      </c>
      <c r="H255" s="194">
        <v>43.5</v>
      </c>
      <c r="I255" s="195"/>
      <c r="J255" s="196">
        <f>ROUND(I255*H255,2)</f>
        <v>0</v>
      </c>
      <c r="K255" s="192" t="s">
        <v>140</v>
      </c>
      <c r="L255" s="59"/>
      <c r="M255" s="197" t="s">
        <v>21</v>
      </c>
      <c r="N255" s="198" t="s">
        <v>42</v>
      </c>
      <c r="O255" s="40"/>
      <c r="P255" s="199">
        <f>O255*H255</f>
        <v>0</v>
      </c>
      <c r="Q255" s="199">
        <v>0</v>
      </c>
      <c r="R255" s="199">
        <f>Q255*H255</f>
        <v>0</v>
      </c>
      <c r="S255" s="199">
        <v>0</v>
      </c>
      <c r="T255" s="200">
        <f>S255*H255</f>
        <v>0</v>
      </c>
      <c r="AR255" s="22" t="s">
        <v>128</v>
      </c>
      <c r="AT255" s="22" t="s">
        <v>124</v>
      </c>
      <c r="AU255" s="22" t="s">
        <v>81</v>
      </c>
      <c r="AY255" s="22" t="s">
        <v>122</v>
      </c>
      <c r="BE255" s="201">
        <f>IF(N255="základní",J255,0)</f>
        <v>0</v>
      </c>
      <c r="BF255" s="201">
        <f>IF(N255="snížená",J255,0)</f>
        <v>0</v>
      </c>
      <c r="BG255" s="201">
        <f>IF(N255="zákl. přenesená",J255,0)</f>
        <v>0</v>
      </c>
      <c r="BH255" s="201">
        <f>IF(N255="sníž. přenesená",J255,0)</f>
        <v>0</v>
      </c>
      <c r="BI255" s="201">
        <f>IF(N255="nulová",J255,0)</f>
        <v>0</v>
      </c>
      <c r="BJ255" s="22" t="s">
        <v>76</v>
      </c>
      <c r="BK255" s="201">
        <f>ROUND(I255*H255,2)</f>
        <v>0</v>
      </c>
      <c r="BL255" s="22" t="s">
        <v>128</v>
      </c>
      <c r="BM255" s="22" t="s">
        <v>368</v>
      </c>
    </row>
    <row r="256" spans="2:47" s="1" customFormat="1" ht="24">
      <c r="B256" s="39"/>
      <c r="C256" s="61"/>
      <c r="D256" s="204" t="s">
        <v>142</v>
      </c>
      <c r="E256" s="61"/>
      <c r="F256" s="225" t="s">
        <v>369</v>
      </c>
      <c r="G256" s="61"/>
      <c r="H256" s="61"/>
      <c r="I256" s="161"/>
      <c r="J256" s="61"/>
      <c r="K256" s="61"/>
      <c r="L256" s="59"/>
      <c r="M256" s="226"/>
      <c r="N256" s="40"/>
      <c r="O256" s="40"/>
      <c r="P256" s="40"/>
      <c r="Q256" s="40"/>
      <c r="R256" s="40"/>
      <c r="S256" s="40"/>
      <c r="T256" s="76"/>
      <c r="AT256" s="22" t="s">
        <v>142</v>
      </c>
      <c r="AU256" s="22" t="s">
        <v>81</v>
      </c>
    </row>
    <row r="257" spans="2:51" s="11" customFormat="1" ht="12">
      <c r="B257" s="202"/>
      <c r="C257" s="203"/>
      <c r="D257" s="204" t="s">
        <v>130</v>
      </c>
      <c r="E257" s="205" t="s">
        <v>21</v>
      </c>
      <c r="F257" s="206" t="s">
        <v>370</v>
      </c>
      <c r="G257" s="203"/>
      <c r="H257" s="207">
        <v>43.5</v>
      </c>
      <c r="I257" s="208"/>
      <c r="J257" s="203"/>
      <c r="K257" s="203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130</v>
      </c>
      <c r="AU257" s="213" t="s">
        <v>81</v>
      </c>
      <c r="AV257" s="11" t="s">
        <v>81</v>
      </c>
      <c r="AW257" s="11" t="s">
        <v>34</v>
      </c>
      <c r="AX257" s="11" t="s">
        <v>76</v>
      </c>
      <c r="AY257" s="213" t="s">
        <v>122</v>
      </c>
    </row>
    <row r="258" spans="2:65" s="1" customFormat="1" ht="14.4" customHeight="1">
      <c r="B258" s="39"/>
      <c r="C258" s="190" t="s">
        <v>371</v>
      </c>
      <c r="D258" s="190" t="s">
        <v>124</v>
      </c>
      <c r="E258" s="191" t="s">
        <v>372</v>
      </c>
      <c r="F258" s="192" t="s">
        <v>373</v>
      </c>
      <c r="G258" s="193" t="s">
        <v>127</v>
      </c>
      <c r="H258" s="194">
        <v>223.45</v>
      </c>
      <c r="I258" s="195"/>
      <c r="J258" s="196">
        <f>ROUND(I258*H258,2)</f>
        <v>0</v>
      </c>
      <c r="K258" s="192" t="s">
        <v>140</v>
      </c>
      <c r="L258" s="59"/>
      <c r="M258" s="197" t="s">
        <v>21</v>
      </c>
      <c r="N258" s="198" t="s">
        <v>42</v>
      </c>
      <c r="O258" s="40"/>
      <c r="P258" s="199">
        <f>O258*H258</f>
        <v>0</v>
      </c>
      <c r="Q258" s="199">
        <v>0.00397</v>
      </c>
      <c r="R258" s="199">
        <f>Q258*H258</f>
        <v>0.8870964999999998</v>
      </c>
      <c r="S258" s="199">
        <v>0</v>
      </c>
      <c r="T258" s="200">
        <f>S258*H258</f>
        <v>0</v>
      </c>
      <c r="AR258" s="22" t="s">
        <v>128</v>
      </c>
      <c r="AT258" s="22" t="s">
        <v>124</v>
      </c>
      <c r="AU258" s="22" t="s">
        <v>81</v>
      </c>
      <c r="AY258" s="22" t="s">
        <v>122</v>
      </c>
      <c r="BE258" s="201">
        <f>IF(N258="základní",J258,0)</f>
        <v>0</v>
      </c>
      <c r="BF258" s="201">
        <f>IF(N258="snížená",J258,0)</f>
        <v>0</v>
      </c>
      <c r="BG258" s="201">
        <f>IF(N258="zákl. přenesená",J258,0)</f>
        <v>0</v>
      </c>
      <c r="BH258" s="201">
        <f>IF(N258="sníž. přenesená",J258,0)</f>
        <v>0</v>
      </c>
      <c r="BI258" s="201">
        <f>IF(N258="nulová",J258,0)</f>
        <v>0</v>
      </c>
      <c r="BJ258" s="22" t="s">
        <v>76</v>
      </c>
      <c r="BK258" s="201">
        <f>ROUND(I258*H258,2)</f>
        <v>0</v>
      </c>
      <c r="BL258" s="22" t="s">
        <v>128</v>
      </c>
      <c r="BM258" s="22" t="s">
        <v>374</v>
      </c>
    </row>
    <row r="259" spans="2:47" s="1" customFormat="1" ht="12">
      <c r="B259" s="39"/>
      <c r="C259" s="61"/>
      <c r="D259" s="204" t="s">
        <v>142</v>
      </c>
      <c r="E259" s="61"/>
      <c r="F259" s="225" t="s">
        <v>373</v>
      </c>
      <c r="G259" s="61"/>
      <c r="H259" s="61"/>
      <c r="I259" s="161"/>
      <c r="J259" s="61"/>
      <c r="K259" s="61"/>
      <c r="L259" s="59"/>
      <c r="M259" s="226"/>
      <c r="N259" s="40"/>
      <c r="O259" s="40"/>
      <c r="P259" s="40"/>
      <c r="Q259" s="40"/>
      <c r="R259" s="40"/>
      <c r="S259" s="40"/>
      <c r="T259" s="76"/>
      <c r="AT259" s="22" t="s">
        <v>142</v>
      </c>
      <c r="AU259" s="22" t="s">
        <v>81</v>
      </c>
    </row>
    <row r="260" spans="2:51" s="11" customFormat="1" ht="12">
      <c r="B260" s="202"/>
      <c r="C260" s="203"/>
      <c r="D260" s="204" t="s">
        <v>130</v>
      </c>
      <c r="E260" s="205" t="s">
        <v>21</v>
      </c>
      <c r="F260" s="206" t="s">
        <v>375</v>
      </c>
      <c r="G260" s="203"/>
      <c r="H260" s="207">
        <v>21</v>
      </c>
      <c r="I260" s="208"/>
      <c r="J260" s="203"/>
      <c r="K260" s="203"/>
      <c r="L260" s="209"/>
      <c r="M260" s="210"/>
      <c r="N260" s="211"/>
      <c r="O260" s="211"/>
      <c r="P260" s="211"/>
      <c r="Q260" s="211"/>
      <c r="R260" s="211"/>
      <c r="S260" s="211"/>
      <c r="T260" s="212"/>
      <c r="AT260" s="213" t="s">
        <v>130</v>
      </c>
      <c r="AU260" s="213" t="s">
        <v>81</v>
      </c>
      <c r="AV260" s="11" t="s">
        <v>81</v>
      </c>
      <c r="AW260" s="11" t="s">
        <v>34</v>
      </c>
      <c r="AX260" s="11" t="s">
        <v>71</v>
      </c>
      <c r="AY260" s="213" t="s">
        <v>122</v>
      </c>
    </row>
    <row r="261" spans="2:51" s="11" customFormat="1" ht="12">
      <c r="B261" s="202"/>
      <c r="C261" s="203"/>
      <c r="D261" s="204" t="s">
        <v>130</v>
      </c>
      <c r="E261" s="205" t="s">
        <v>21</v>
      </c>
      <c r="F261" s="206" t="s">
        <v>376</v>
      </c>
      <c r="G261" s="203"/>
      <c r="H261" s="207">
        <v>55.65</v>
      </c>
      <c r="I261" s="208"/>
      <c r="J261" s="203"/>
      <c r="K261" s="203"/>
      <c r="L261" s="209"/>
      <c r="M261" s="210"/>
      <c r="N261" s="211"/>
      <c r="O261" s="211"/>
      <c r="P261" s="211"/>
      <c r="Q261" s="211"/>
      <c r="R261" s="211"/>
      <c r="S261" s="211"/>
      <c r="T261" s="212"/>
      <c r="AT261" s="213" t="s">
        <v>130</v>
      </c>
      <c r="AU261" s="213" t="s">
        <v>81</v>
      </c>
      <c r="AV261" s="11" t="s">
        <v>81</v>
      </c>
      <c r="AW261" s="11" t="s">
        <v>34</v>
      </c>
      <c r="AX261" s="11" t="s">
        <v>71</v>
      </c>
      <c r="AY261" s="213" t="s">
        <v>122</v>
      </c>
    </row>
    <row r="262" spans="2:51" s="11" customFormat="1" ht="12">
      <c r="B262" s="202"/>
      <c r="C262" s="203"/>
      <c r="D262" s="204" t="s">
        <v>130</v>
      </c>
      <c r="E262" s="205" t="s">
        <v>21</v>
      </c>
      <c r="F262" s="206" t="s">
        <v>377</v>
      </c>
      <c r="G262" s="203"/>
      <c r="H262" s="207">
        <v>6</v>
      </c>
      <c r="I262" s="208"/>
      <c r="J262" s="203"/>
      <c r="K262" s="203"/>
      <c r="L262" s="209"/>
      <c r="M262" s="210"/>
      <c r="N262" s="211"/>
      <c r="O262" s="211"/>
      <c r="P262" s="211"/>
      <c r="Q262" s="211"/>
      <c r="R262" s="211"/>
      <c r="S262" s="211"/>
      <c r="T262" s="212"/>
      <c r="AT262" s="213" t="s">
        <v>130</v>
      </c>
      <c r="AU262" s="213" t="s">
        <v>81</v>
      </c>
      <c r="AV262" s="11" t="s">
        <v>81</v>
      </c>
      <c r="AW262" s="11" t="s">
        <v>34</v>
      </c>
      <c r="AX262" s="11" t="s">
        <v>71</v>
      </c>
      <c r="AY262" s="213" t="s">
        <v>122</v>
      </c>
    </row>
    <row r="263" spans="2:51" s="11" customFormat="1" ht="12">
      <c r="B263" s="202"/>
      <c r="C263" s="203"/>
      <c r="D263" s="204" t="s">
        <v>130</v>
      </c>
      <c r="E263" s="205" t="s">
        <v>21</v>
      </c>
      <c r="F263" s="206" t="s">
        <v>378</v>
      </c>
      <c r="G263" s="203"/>
      <c r="H263" s="207">
        <v>18</v>
      </c>
      <c r="I263" s="208"/>
      <c r="J263" s="203"/>
      <c r="K263" s="203"/>
      <c r="L263" s="209"/>
      <c r="M263" s="210"/>
      <c r="N263" s="211"/>
      <c r="O263" s="211"/>
      <c r="P263" s="211"/>
      <c r="Q263" s="211"/>
      <c r="R263" s="211"/>
      <c r="S263" s="211"/>
      <c r="T263" s="212"/>
      <c r="AT263" s="213" t="s">
        <v>130</v>
      </c>
      <c r="AU263" s="213" t="s">
        <v>81</v>
      </c>
      <c r="AV263" s="11" t="s">
        <v>81</v>
      </c>
      <c r="AW263" s="11" t="s">
        <v>34</v>
      </c>
      <c r="AX263" s="11" t="s">
        <v>71</v>
      </c>
      <c r="AY263" s="213" t="s">
        <v>122</v>
      </c>
    </row>
    <row r="264" spans="2:51" s="11" customFormat="1" ht="12">
      <c r="B264" s="202"/>
      <c r="C264" s="203"/>
      <c r="D264" s="204" t="s">
        <v>130</v>
      </c>
      <c r="E264" s="205" t="s">
        <v>21</v>
      </c>
      <c r="F264" s="206" t="s">
        <v>379</v>
      </c>
      <c r="G264" s="203"/>
      <c r="H264" s="207">
        <v>16.8</v>
      </c>
      <c r="I264" s="208"/>
      <c r="J264" s="203"/>
      <c r="K264" s="203"/>
      <c r="L264" s="209"/>
      <c r="M264" s="210"/>
      <c r="N264" s="211"/>
      <c r="O264" s="211"/>
      <c r="P264" s="211"/>
      <c r="Q264" s="211"/>
      <c r="R264" s="211"/>
      <c r="S264" s="211"/>
      <c r="T264" s="212"/>
      <c r="AT264" s="213" t="s">
        <v>130</v>
      </c>
      <c r="AU264" s="213" t="s">
        <v>81</v>
      </c>
      <c r="AV264" s="11" t="s">
        <v>81</v>
      </c>
      <c r="AW264" s="11" t="s">
        <v>34</v>
      </c>
      <c r="AX264" s="11" t="s">
        <v>71</v>
      </c>
      <c r="AY264" s="213" t="s">
        <v>122</v>
      </c>
    </row>
    <row r="265" spans="2:51" s="11" customFormat="1" ht="12">
      <c r="B265" s="202"/>
      <c r="C265" s="203"/>
      <c r="D265" s="204" t="s">
        <v>130</v>
      </c>
      <c r="E265" s="205" t="s">
        <v>21</v>
      </c>
      <c r="F265" s="206" t="s">
        <v>380</v>
      </c>
      <c r="G265" s="203"/>
      <c r="H265" s="207">
        <v>9.8</v>
      </c>
      <c r="I265" s="208"/>
      <c r="J265" s="203"/>
      <c r="K265" s="203"/>
      <c r="L265" s="209"/>
      <c r="M265" s="210"/>
      <c r="N265" s="211"/>
      <c r="O265" s="211"/>
      <c r="P265" s="211"/>
      <c r="Q265" s="211"/>
      <c r="R265" s="211"/>
      <c r="S265" s="211"/>
      <c r="T265" s="212"/>
      <c r="AT265" s="213" t="s">
        <v>130</v>
      </c>
      <c r="AU265" s="213" t="s">
        <v>81</v>
      </c>
      <c r="AV265" s="11" t="s">
        <v>81</v>
      </c>
      <c r="AW265" s="11" t="s">
        <v>34</v>
      </c>
      <c r="AX265" s="11" t="s">
        <v>71</v>
      </c>
      <c r="AY265" s="213" t="s">
        <v>122</v>
      </c>
    </row>
    <row r="266" spans="2:51" s="11" customFormat="1" ht="12">
      <c r="B266" s="202"/>
      <c r="C266" s="203"/>
      <c r="D266" s="204" t="s">
        <v>130</v>
      </c>
      <c r="E266" s="205" t="s">
        <v>21</v>
      </c>
      <c r="F266" s="206" t="s">
        <v>381</v>
      </c>
      <c r="G266" s="203"/>
      <c r="H266" s="207">
        <v>29.2</v>
      </c>
      <c r="I266" s="208"/>
      <c r="J266" s="203"/>
      <c r="K266" s="203"/>
      <c r="L266" s="209"/>
      <c r="M266" s="210"/>
      <c r="N266" s="211"/>
      <c r="O266" s="211"/>
      <c r="P266" s="211"/>
      <c r="Q266" s="211"/>
      <c r="R266" s="211"/>
      <c r="S266" s="211"/>
      <c r="T266" s="212"/>
      <c r="AT266" s="213" t="s">
        <v>130</v>
      </c>
      <c r="AU266" s="213" t="s">
        <v>81</v>
      </c>
      <c r="AV266" s="11" t="s">
        <v>81</v>
      </c>
      <c r="AW266" s="11" t="s">
        <v>34</v>
      </c>
      <c r="AX266" s="11" t="s">
        <v>71</v>
      </c>
      <c r="AY266" s="213" t="s">
        <v>122</v>
      </c>
    </row>
    <row r="267" spans="2:51" s="11" customFormat="1" ht="12">
      <c r="B267" s="202"/>
      <c r="C267" s="203"/>
      <c r="D267" s="204" t="s">
        <v>130</v>
      </c>
      <c r="E267" s="205" t="s">
        <v>21</v>
      </c>
      <c r="F267" s="206" t="s">
        <v>382</v>
      </c>
      <c r="G267" s="203"/>
      <c r="H267" s="207">
        <v>12</v>
      </c>
      <c r="I267" s="208"/>
      <c r="J267" s="203"/>
      <c r="K267" s="203"/>
      <c r="L267" s="209"/>
      <c r="M267" s="210"/>
      <c r="N267" s="211"/>
      <c r="O267" s="211"/>
      <c r="P267" s="211"/>
      <c r="Q267" s="211"/>
      <c r="R267" s="211"/>
      <c r="S267" s="211"/>
      <c r="T267" s="212"/>
      <c r="AT267" s="213" t="s">
        <v>130</v>
      </c>
      <c r="AU267" s="213" t="s">
        <v>81</v>
      </c>
      <c r="AV267" s="11" t="s">
        <v>81</v>
      </c>
      <c r="AW267" s="11" t="s">
        <v>34</v>
      </c>
      <c r="AX267" s="11" t="s">
        <v>71</v>
      </c>
      <c r="AY267" s="213" t="s">
        <v>122</v>
      </c>
    </row>
    <row r="268" spans="2:51" s="11" customFormat="1" ht="12">
      <c r="B268" s="202"/>
      <c r="C268" s="203"/>
      <c r="D268" s="204" t="s">
        <v>130</v>
      </c>
      <c r="E268" s="205" t="s">
        <v>21</v>
      </c>
      <c r="F268" s="206" t="s">
        <v>383</v>
      </c>
      <c r="G268" s="203"/>
      <c r="H268" s="207">
        <v>55</v>
      </c>
      <c r="I268" s="208"/>
      <c r="J268" s="203"/>
      <c r="K268" s="203"/>
      <c r="L268" s="209"/>
      <c r="M268" s="210"/>
      <c r="N268" s="211"/>
      <c r="O268" s="211"/>
      <c r="P268" s="211"/>
      <c r="Q268" s="211"/>
      <c r="R268" s="211"/>
      <c r="S268" s="211"/>
      <c r="T268" s="212"/>
      <c r="AT268" s="213" t="s">
        <v>130</v>
      </c>
      <c r="AU268" s="213" t="s">
        <v>81</v>
      </c>
      <c r="AV268" s="11" t="s">
        <v>81</v>
      </c>
      <c r="AW268" s="11" t="s">
        <v>34</v>
      </c>
      <c r="AX268" s="11" t="s">
        <v>71</v>
      </c>
      <c r="AY268" s="213" t="s">
        <v>122</v>
      </c>
    </row>
    <row r="269" spans="2:51" s="12" customFormat="1" ht="12">
      <c r="B269" s="214"/>
      <c r="C269" s="215"/>
      <c r="D269" s="204" t="s">
        <v>130</v>
      </c>
      <c r="E269" s="216" t="s">
        <v>21</v>
      </c>
      <c r="F269" s="217" t="s">
        <v>132</v>
      </c>
      <c r="G269" s="215"/>
      <c r="H269" s="218">
        <v>223.45</v>
      </c>
      <c r="I269" s="219"/>
      <c r="J269" s="215"/>
      <c r="K269" s="215"/>
      <c r="L269" s="220"/>
      <c r="M269" s="221"/>
      <c r="N269" s="222"/>
      <c r="O269" s="222"/>
      <c r="P269" s="222"/>
      <c r="Q269" s="222"/>
      <c r="R269" s="222"/>
      <c r="S269" s="222"/>
      <c r="T269" s="223"/>
      <c r="AT269" s="224" t="s">
        <v>130</v>
      </c>
      <c r="AU269" s="224" t="s">
        <v>81</v>
      </c>
      <c r="AV269" s="12" t="s">
        <v>128</v>
      </c>
      <c r="AW269" s="12" t="s">
        <v>34</v>
      </c>
      <c r="AX269" s="12" t="s">
        <v>76</v>
      </c>
      <c r="AY269" s="224" t="s">
        <v>122</v>
      </c>
    </row>
    <row r="270" spans="2:65" s="1" customFormat="1" ht="14.4" customHeight="1">
      <c r="B270" s="39"/>
      <c r="C270" s="238" t="s">
        <v>384</v>
      </c>
      <c r="D270" s="238" t="s">
        <v>323</v>
      </c>
      <c r="E270" s="239" t="s">
        <v>385</v>
      </c>
      <c r="F270" s="240" t="s">
        <v>386</v>
      </c>
      <c r="G270" s="241" t="s">
        <v>387</v>
      </c>
      <c r="H270" s="242">
        <v>7</v>
      </c>
      <c r="I270" s="243"/>
      <c r="J270" s="244">
        <f>ROUND(I270*H270,2)</f>
        <v>0</v>
      </c>
      <c r="K270" s="240" t="s">
        <v>140</v>
      </c>
      <c r="L270" s="245"/>
      <c r="M270" s="246" t="s">
        <v>21</v>
      </c>
      <c r="N270" s="247" t="s">
        <v>42</v>
      </c>
      <c r="O270" s="40"/>
      <c r="P270" s="199">
        <f>O270*H270</f>
        <v>0</v>
      </c>
      <c r="Q270" s="199">
        <v>0.001</v>
      </c>
      <c r="R270" s="199">
        <f>Q270*H270</f>
        <v>0.007</v>
      </c>
      <c r="S270" s="199">
        <v>0</v>
      </c>
      <c r="T270" s="200">
        <f>S270*H270</f>
        <v>0</v>
      </c>
      <c r="AR270" s="22" t="s">
        <v>165</v>
      </c>
      <c r="AT270" s="22" t="s">
        <v>323</v>
      </c>
      <c r="AU270" s="22" t="s">
        <v>81</v>
      </c>
      <c r="AY270" s="22" t="s">
        <v>122</v>
      </c>
      <c r="BE270" s="201">
        <f>IF(N270="základní",J270,0)</f>
        <v>0</v>
      </c>
      <c r="BF270" s="201">
        <f>IF(N270="snížená",J270,0)</f>
        <v>0</v>
      </c>
      <c r="BG270" s="201">
        <f>IF(N270="zákl. přenesená",J270,0)</f>
        <v>0</v>
      </c>
      <c r="BH270" s="201">
        <f>IF(N270="sníž. přenesená",J270,0)</f>
        <v>0</v>
      </c>
      <c r="BI270" s="201">
        <f>IF(N270="nulová",J270,0)</f>
        <v>0</v>
      </c>
      <c r="BJ270" s="22" t="s">
        <v>76</v>
      </c>
      <c r="BK270" s="201">
        <f>ROUND(I270*H270,2)</f>
        <v>0</v>
      </c>
      <c r="BL270" s="22" t="s">
        <v>128</v>
      </c>
      <c r="BM270" s="22" t="s">
        <v>388</v>
      </c>
    </row>
    <row r="271" spans="2:47" s="1" customFormat="1" ht="12">
      <c r="B271" s="39"/>
      <c r="C271" s="61"/>
      <c r="D271" s="204" t="s">
        <v>142</v>
      </c>
      <c r="E271" s="61"/>
      <c r="F271" s="225" t="s">
        <v>386</v>
      </c>
      <c r="G271" s="61"/>
      <c r="H271" s="61"/>
      <c r="I271" s="161"/>
      <c r="J271" s="61"/>
      <c r="K271" s="61"/>
      <c r="L271" s="59"/>
      <c r="M271" s="226"/>
      <c r="N271" s="40"/>
      <c r="O271" s="40"/>
      <c r="P271" s="40"/>
      <c r="Q271" s="40"/>
      <c r="R271" s="40"/>
      <c r="S271" s="40"/>
      <c r="T271" s="76"/>
      <c r="AT271" s="22" t="s">
        <v>142</v>
      </c>
      <c r="AU271" s="22" t="s">
        <v>81</v>
      </c>
    </row>
    <row r="272" spans="2:51" s="11" customFormat="1" ht="12">
      <c r="B272" s="202"/>
      <c r="C272" s="203"/>
      <c r="D272" s="204" t="s">
        <v>130</v>
      </c>
      <c r="E272" s="205" t="s">
        <v>21</v>
      </c>
      <c r="F272" s="206" t="s">
        <v>389</v>
      </c>
      <c r="G272" s="203"/>
      <c r="H272" s="207">
        <v>5.754</v>
      </c>
      <c r="I272" s="208"/>
      <c r="J272" s="203"/>
      <c r="K272" s="203"/>
      <c r="L272" s="209"/>
      <c r="M272" s="210"/>
      <c r="N272" s="211"/>
      <c r="O272" s="211"/>
      <c r="P272" s="211"/>
      <c r="Q272" s="211"/>
      <c r="R272" s="211"/>
      <c r="S272" s="211"/>
      <c r="T272" s="212"/>
      <c r="AT272" s="213" t="s">
        <v>130</v>
      </c>
      <c r="AU272" s="213" t="s">
        <v>81</v>
      </c>
      <c r="AV272" s="11" t="s">
        <v>81</v>
      </c>
      <c r="AW272" s="11" t="s">
        <v>34</v>
      </c>
      <c r="AX272" s="11" t="s">
        <v>71</v>
      </c>
      <c r="AY272" s="213" t="s">
        <v>122</v>
      </c>
    </row>
    <row r="273" spans="2:51" s="11" customFormat="1" ht="12">
      <c r="B273" s="202"/>
      <c r="C273" s="203"/>
      <c r="D273" s="204" t="s">
        <v>130</v>
      </c>
      <c r="E273" s="205" t="s">
        <v>21</v>
      </c>
      <c r="F273" s="206" t="s">
        <v>390</v>
      </c>
      <c r="G273" s="203"/>
      <c r="H273" s="207">
        <v>1.133</v>
      </c>
      <c r="I273" s="208"/>
      <c r="J273" s="203"/>
      <c r="K273" s="203"/>
      <c r="L273" s="209"/>
      <c r="M273" s="210"/>
      <c r="N273" s="211"/>
      <c r="O273" s="211"/>
      <c r="P273" s="211"/>
      <c r="Q273" s="211"/>
      <c r="R273" s="211"/>
      <c r="S273" s="211"/>
      <c r="T273" s="212"/>
      <c r="AT273" s="213" t="s">
        <v>130</v>
      </c>
      <c r="AU273" s="213" t="s">
        <v>81</v>
      </c>
      <c r="AV273" s="11" t="s">
        <v>81</v>
      </c>
      <c r="AW273" s="11" t="s">
        <v>34</v>
      </c>
      <c r="AX273" s="11" t="s">
        <v>71</v>
      </c>
      <c r="AY273" s="213" t="s">
        <v>122</v>
      </c>
    </row>
    <row r="274" spans="2:51" s="12" customFormat="1" ht="12">
      <c r="B274" s="214"/>
      <c r="C274" s="215"/>
      <c r="D274" s="204" t="s">
        <v>130</v>
      </c>
      <c r="E274" s="216" t="s">
        <v>21</v>
      </c>
      <c r="F274" s="217" t="s">
        <v>132</v>
      </c>
      <c r="G274" s="215"/>
      <c r="H274" s="218">
        <v>6.887</v>
      </c>
      <c r="I274" s="219"/>
      <c r="J274" s="215"/>
      <c r="K274" s="215"/>
      <c r="L274" s="220"/>
      <c r="M274" s="221"/>
      <c r="N274" s="222"/>
      <c r="O274" s="222"/>
      <c r="P274" s="222"/>
      <c r="Q274" s="222"/>
      <c r="R274" s="222"/>
      <c r="S274" s="222"/>
      <c r="T274" s="223"/>
      <c r="AT274" s="224" t="s">
        <v>130</v>
      </c>
      <c r="AU274" s="224" t="s">
        <v>81</v>
      </c>
      <c r="AV274" s="12" t="s">
        <v>128</v>
      </c>
      <c r="AW274" s="12" t="s">
        <v>34</v>
      </c>
      <c r="AX274" s="12" t="s">
        <v>71</v>
      </c>
      <c r="AY274" s="224" t="s">
        <v>122</v>
      </c>
    </row>
    <row r="275" spans="2:51" s="11" customFormat="1" ht="12">
      <c r="B275" s="202"/>
      <c r="C275" s="203"/>
      <c r="D275" s="204" t="s">
        <v>130</v>
      </c>
      <c r="E275" s="205" t="s">
        <v>21</v>
      </c>
      <c r="F275" s="206" t="s">
        <v>391</v>
      </c>
      <c r="G275" s="203"/>
      <c r="H275" s="207">
        <v>7</v>
      </c>
      <c r="I275" s="208"/>
      <c r="J275" s="203"/>
      <c r="K275" s="203"/>
      <c r="L275" s="209"/>
      <c r="M275" s="210"/>
      <c r="N275" s="211"/>
      <c r="O275" s="211"/>
      <c r="P275" s="211"/>
      <c r="Q275" s="211"/>
      <c r="R275" s="211"/>
      <c r="S275" s="211"/>
      <c r="T275" s="212"/>
      <c r="AT275" s="213" t="s">
        <v>130</v>
      </c>
      <c r="AU275" s="213" t="s">
        <v>81</v>
      </c>
      <c r="AV275" s="11" t="s">
        <v>81</v>
      </c>
      <c r="AW275" s="11" t="s">
        <v>34</v>
      </c>
      <c r="AX275" s="11" t="s">
        <v>76</v>
      </c>
      <c r="AY275" s="213" t="s">
        <v>122</v>
      </c>
    </row>
    <row r="276" spans="2:65" s="1" customFormat="1" ht="22.8" customHeight="1">
      <c r="B276" s="39"/>
      <c r="C276" s="190" t="s">
        <v>392</v>
      </c>
      <c r="D276" s="190" t="s">
        <v>124</v>
      </c>
      <c r="E276" s="191" t="s">
        <v>393</v>
      </c>
      <c r="F276" s="192" t="s">
        <v>394</v>
      </c>
      <c r="G276" s="193" t="s">
        <v>135</v>
      </c>
      <c r="H276" s="194">
        <v>1</v>
      </c>
      <c r="I276" s="195"/>
      <c r="J276" s="196">
        <f>ROUND(I276*H276,2)</f>
        <v>0</v>
      </c>
      <c r="K276" s="192" t="s">
        <v>140</v>
      </c>
      <c r="L276" s="59"/>
      <c r="M276" s="197" t="s">
        <v>21</v>
      </c>
      <c r="N276" s="198" t="s">
        <v>42</v>
      </c>
      <c r="O276" s="40"/>
      <c r="P276" s="199">
        <f>O276*H276</f>
        <v>0</v>
      </c>
      <c r="Q276" s="199">
        <v>0.02135</v>
      </c>
      <c r="R276" s="199">
        <f>Q276*H276</f>
        <v>0.02135</v>
      </c>
      <c r="S276" s="199">
        <v>0</v>
      </c>
      <c r="T276" s="200">
        <f>S276*H276</f>
        <v>0</v>
      </c>
      <c r="AR276" s="22" t="s">
        <v>128</v>
      </c>
      <c r="AT276" s="22" t="s">
        <v>124</v>
      </c>
      <c r="AU276" s="22" t="s">
        <v>81</v>
      </c>
      <c r="AY276" s="22" t="s">
        <v>122</v>
      </c>
      <c r="BE276" s="201">
        <f>IF(N276="základní",J276,0)</f>
        <v>0</v>
      </c>
      <c r="BF276" s="201">
        <f>IF(N276="snížená",J276,0)</f>
        <v>0</v>
      </c>
      <c r="BG276" s="201">
        <f>IF(N276="zákl. přenesená",J276,0)</f>
        <v>0</v>
      </c>
      <c r="BH276" s="201">
        <f>IF(N276="sníž. přenesená",J276,0)</f>
        <v>0</v>
      </c>
      <c r="BI276" s="201">
        <f>IF(N276="nulová",J276,0)</f>
        <v>0</v>
      </c>
      <c r="BJ276" s="22" t="s">
        <v>76</v>
      </c>
      <c r="BK276" s="201">
        <f>ROUND(I276*H276,2)</f>
        <v>0</v>
      </c>
      <c r="BL276" s="22" t="s">
        <v>128</v>
      </c>
      <c r="BM276" s="22" t="s">
        <v>395</v>
      </c>
    </row>
    <row r="277" spans="2:47" s="1" customFormat="1" ht="24">
      <c r="B277" s="39"/>
      <c r="C277" s="61"/>
      <c r="D277" s="204" t="s">
        <v>142</v>
      </c>
      <c r="E277" s="61"/>
      <c r="F277" s="225" t="s">
        <v>396</v>
      </c>
      <c r="G277" s="61"/>
      <c r="H277" s="61"/>
      <c r="I277" s="161"/>
      <c r="J277" s="61"/>
      <c r="K277" s="61"/>
      <c r="L277" s="59"/>
      <c r="M277" s="226"/>
      <c r="N277" s="40"/>
      <c r="O277" s="40"/>
      <c r="P277" s="40"/>
      <c r="Q277" s="40"/>
      <c r="R277" s="40"/>
      <c r="S277" s="40"/>
      <c r="T277" s="76"/>
      <c r="AT277" s="22" t="s">
        <v>142</v>
      </c>
      <c r="AU277" s="22" t="s">
        <v>81</v>
      </c>
    </row>
    <row r="278" spans="2:51" s="11" customFormat="1" ht="12">
      <c r="B278" s="202"/>
      <c r="C278" s="203"/>
      <c r="D278" s="204" t="s">
        <v>130</v>
      </c>
      <c r="E278" s="205" t="s">
        <v>21</v>
      </c>
      <c r="F278" s="206" t="s">
        <v>397</v>
      </c>
      <c r="G278" s="203"/>
      <c r="H278" s="207">
        <v>1</v>
      </c>
      <c r="I278" s="208"/>
      <c r="J278" s="203"/>
      <c r="K278" s="203"/>
      <c r="L278" s="209"/>
      <c r="M278" s="210"/>
      <c r="N278" s="211"/>
      <c r="O278" s="211"/>
      <c r="P278" s="211"/>
      <c r="Q278" s="211"/>
      <c r="R278" s="211"/>
      <c r="S278" s="211"/>
      <c r="T278" s="212"/>
      <c r="AT278" s="213" t="s">
        <v>130</v>
      </c>
      <c r="AU278" s="213" t="s">
        <v>81</v>
      </c>
      <c r="AV278" s="11" t="s">
        <v>81</v>
      </c>
      <c r="AW278" s="11" t="s">
        <v>34</v>
      </c>
      <c r="AX278" s="11" t="s">
        <v>76</v>
      </c>
      <c r="AY278" s="213" t="s">
        <v>122</v>
      </c>
    </row>
    <row r="279" spans="2:65" s="1" customFormat="1" ht="14.4" customHeight="1">
      <c r="B279" s="39"/>
      <c r="C279" s="190" t="s">
        <v>398</v>
      </c>
      <c r="D279" s="190" t="s">
        <v>124</v>
      </c>
      <c r="E279" s="191" t="s">
        <v>399</v>
      </c>
      <c r="F279" s="192" t="s">
        <v>400</v>
      </c>
      <c r="G279" s="193" t="s">
        <v>212</v>
      </c>
      <c r="H279" s="194">
        <v>4.01</v>
      </c>
      <c r="I279" s="195"/>
      <c r="J279" s="196">
        <f>ROUND(I279*H279,2)</f>
        <v>0</v>
      </c>
      <c r="K279" s="192" t="s">
        <v>140</v>
      </c>
      <c r="L279" s="59"/>
      <c r="M279" s="197" t="s">
        <v>21</v>
      </c>
      <c r="N279" s="198" t="s">
        <v>42</v>
      </c>
      <c r="O279" s="40"/>
      <c r="P279" s="199">
        <f>O279*H279</f>
        <v>0</v>
      </c>
      <c r="Q279" s="199">
        <v>0</v>
      </c>
      <c r="R279" s="199">
        <f>Q279*H279</f>
        <v>0</v>
      </c>
      <c r="S279" s="199">
        <v>0</v>
      </c>
      <c r="T279" s="200">
        <f>S279*H279</f>
        <v>0</v>
      </c>
      <c r="AR279" s="22" t="s">
        <v>128</v>
      </c>
      <c r="AT279" s="22" t="s">
        <v>124</v>
      </c>
      <c r="AU279" s="22" t="s">
        <v>81</v>
      </c>
      <c r="AY279" s="22" t="s">
        <v>122</v>
      </c>
      <c r="BE279" s="201">
        <f>IF(N279="základní",J279,0)</f>
        <v>0</v>
      </c>
      <c r="BF279" s="201">
        <f>IF(N279="snížená",J279,0)</f>
        <v>0</v>
      </c>
      <c r="BG279" s="201">
        <f>IF(N279="zákl. přenesená",J279,0)</f>
        <v>0</v>
      </c>
      <c r="BH279" s="201">
        <f>IF(N279="sníž. přenesená",J279,0)</f>
        <v>0</v>
      </c>
      <c r="BI279" s="201">
        <f>IF(N279="nulová",J279,0)</f>
        <v>0</v>
      </c>
      <c r="BJ279" s="22" t="s">
        <v>76</v>
      </c>
      <c r="BK279" s="201">
        <f>ROUND(I279*H279,2)</f>
        <v>0</v>
      </c>
      <c r="BL279" s="22" t="s">
        <v>128</v>
      </c>
      <c r="BM279" s="22" t="s">
        <v>401</v>
      </c>
    </row>
    <row r="280" spans="2:47" s="1" customFormat="1" ht="12">
      <c r="B280" s="39"/>
      <c r="C280" s="61"/>
      <c r="D280" s="204" t="s">
        <v>142</v>
      </c>
      <c r="E280" s="61"/>
      <c r="F280" s="225" t="s">
        <v>402</v>
      </c>
      <c r="G280" s="61"/>
      <c r="H280" s="61"/>
      <c r="I280" s="161"/>
      <c r="J280" s="61"/>
      <c r="K280" s="61"/>
      <c r="L280" s="59"/>
      <c r="M280" s="226"/>
      <c r="N280" s="40"/>
      <c r="O280" s="40"/>
      <c r="P280" s="40"/>
      <c r="Q280" s="40"/>
      <c r="R280" s="40"/>
      <c r="S280" s="40"/>
      <c r="T280" s="76"/>
      <c r="AT280" s="22" t="s">
        <v>142</v>
      </c>
      <c r="AU280" s="22" t="s">
        <v>81</v>
      </c>
    </row>
    <row r="281" spans="2:51" s="11" customFormat="1" ht="12">
      <c r="B281" s="202"/>
      <c r="C281" s="203"/>
      <c r="D281" s="204" t="s">
        <v>130</v>
      </c>
      <c r="E281" s="205" t="s">
        <v>21</v>
      </c>
      <c r="F281" s="206" t="s">
        <v>403</v>
      </c>
      <c r="G281" s="203"/>
      <c r="H281" s="207">
        <v>4.012</v>
      </c>
      <c r="I281" s="208"/>
      <c r="J281" s="203"/>
      <c r="K281" s="203"/>
      <c r="L281" s="209"/>
      <c r="M281" s="210"/>
      <c r="N281" s="211"/>
      <c r="O281" s="211"/>
      <c r="P281" s="211"/>
      <c r="Q281" s="211"/>
      <c r="R281" s="211"/>
      <c r="S281" s="211"/>
      <c r="T281" s="212"/>
      <c r="AT281" s="213" t="s">
        <v>130</v>
      </c>
      <c r="AU281" s="213" t="s">
        <v>81</v>
      </c>
      <c r="AV281" s="11" t="s">
        <v>81</v>
      </c>
      <c r="AW281" s="11" t="s">
        <v>34</v>
      </c>
      <c r="AX281" s="11" t="s">
        <v>71</v>
      </c>
      <c r="AY281" s="213" t="s">
        <v>122</v>
      </c>
    </row>
    <row r="282" spans="2:51" s="12" customFormat="1" ht="12">
      <c r="B282" s="214"/>
      <c r="C282" s="215"/>
      <c r="D282" s="204" t="s">
        <v>130</v>
      </c>
      <c r="E282" s="216" t="s">
        <v>21</v>
      </c>
      <c r="F282" s="217" t="s">
        <v>132</v>
      </c>
      <c r="G282" s="215"/>
      <c r="H282" s="218">
        <v>4.012</v>
      </c>
      <c r="I282" s="219"/>
      <c r="J282" s="215"/>
      <c r="K282" s="215"/>
      <c r="L282" s="220"/>
      <c r="M282" s="221"/>
      <c r="N282" s="222"/>
      <c r="O282" s="222"/>
      <c r="P282" s="222"/>
      <c r="Q282" s="222"/>
      <c r="R282" s="222"/>
      <c r="S282" s="222"/>
      <c r="T282" s="223"/>
      <c r="AT282" s="224" t="s">
        <v>130</v>
      </c>
      <c r="AU282" s="224" t="s">
        <v>81</v>
      </c>
      <c r="AV282" s="12" t="s">
        <v>128</v>
      </c>
      <c r="AW282" s="12" t="s">
        <v>34</v>
      </c>
      <c r="AX282" s="12" t="s">
        <v>71</v>
      </c>
      <c r="AY282" s="224" t="s">
        <v>122</v>
      </c>
    </row>
    <row r="283" spans="2:51" s="11" customFormat="1" ht="12">
      <c r="B283" s="202"/>
      <c r="C283" s="203"/>
      <c r="D283" s="204" t="s">
        <v>130</v>
      </c>
      <c r="E283" s="205" t="s">
        <v>21</v>
      </c>
      <c r="F283" s="206" t="s">
        <v>404</v>
      </c>
      <c r="G283" s="203"/>
      <c r="H283" s="207">
        <v>4.01</v>
      </c>
      <c r="I283" s="208"/>
      <c r="J283" s="203"/>
      <c r="K283" s="203"/>
      <c r="L283" s="209"/>
      <c r="M283" s="210"/>
      <c r="N283" s="211"/>
      <c r="O283" s="211"/>
      <c r="P283" s="211"/>
      <c r="Q283" s="211"/>
      <c r="R283" s="211"/>
      <c r="S283" s="211"/>
      <c r="T283" s="212"/>
      <c r="AT283" s="213" t="s">
        <v>130</v>
      </c>
      <c r="AU283" s="213" t="s">
        <v>81</v>
      </c>
      <c r="AV283" s="11" t="s">
        <v>81</v>
      </c>
      <c r="AW283" s="11" t="s">
        <v>34</v>
      </c>
      <c r="AX283" s="11" t="s">
        <v>76</v>
      </c>
      <c r="AY283" s="213" t="s">
        <v>122</v>
      </c>
    </row>
    <row r="284" spans="2:63" s="10" customFormat="1" ht="29.85" customHeight="1">
      <c r="B284" s="174"/>
      <c r="C284" s="175"/>
      <c r="D284" s="176" t="s">
        <v>70</v>
      </c>
      <c r="E284" s="188" t="s">
        <v>81</v>
      </c>
      <c r="F284" s="188" t="s">
        <v>405</v>
      </c>
      <c r="G284" s="175"/>
      <c r="H284" s="175"/>
      <c r="I284" s="178"/>
      <c r="J284" s="189">
        <f>BK284</f>
        <v>0</v>
      </c>
      <c r="K284" s="175"/>
      <c r="L284" s="180"/>
      <c r="M284" s="181"/>
      <c r="N284" s="182"/>
      <c r="O284" s="182"/>
      <c r="P284" s="183">
        <f>SUM(P285:P289)</f>
        <v>0</v>
      </c>
      <c r="Q284" s="182"/>
      <c r="R284" s="183">
        <f>SUM(R285:R289)</f>
        <v>3.1588759999999994</v>
      </c>
      <c r="S284" s="182"/>
      <c r="T284" s="184">
        <f>SUM(T285:T289)</f>
        <v>0</v>
      </c>
      <c r="AR284" s="185" t="s">
        <v>76</v>
      </c>
      <c r="AT284" s="186" t="s">
        <v>70</v>
      </c>
      <c r="AU284" s="186" t="s">
        <v>76</v>
      </c>
      <c r="AY284" s="185" t="s">
        <v>122</v>
      </c>
      <c r="BK284" s="187">
        <f>SUM(BK285:BK289)</f>
        <v>0</v>
      </c>
    </row>
    <row r="285" spans="2:65" s="1" customFormat="1" ht="14.4" customHeight="1">
      <c r="B285" s="39"/>
      <c r="C285" s="190" t="s">
        <v>406</v>
      </c>
      <c r="D285" s="190" t="s">
        <v>124</v>
      </c>
      <c r="E285" s="191" t="s">
        <v>407</v>
      </c>
      <c r="F285" s="192" t="s">
        <v>408</v>
      </c>
      <c r="G285" s="193" t="s">
        <v>212</v>
      </c>
      <c r="H285" s="194">
        <v>1.4</v>
      </c>
      <c r="I285" s="195"/>
      <c r="J285" s="196">
        <f>ROUND(I285*H285,2)</f>
        <v>0</v>
      </c>
      <c r="K285" s="192" t="s">
        <v>140</v>
      </c>
      <c r="L285" s="59"/>
      <c r="M285" s="197" t="s">
        <v>21</v>
      </c>
      <c r="N285" s="198" t="s">
        <v>42</v>
      </c>
      <c r="O285" s="40"/>
      <c r="P285" s="199">
        <f>O285*H285</f>
        <v>0</v>
      </c>
      <c r="Q285" s="199">
        <v>2.25634</v>
      </c>
      <c r="R285" s="199">
        <f>Q285*H285</f>
        <v>3.1588759999999994</v>
      </c>
      <c r="S285" s="199">
        <v>0</v>
      </c>
      <c r="T285" s="200">
        <f>S285*H285</f>
        <v>0</v>
      </c>
      <c r="AR285" s="22" t="s">
        <v>128</v>
      </c>
      <c r="AT285" s="22" t="s">
        <v>124</v>
      </c>
      <c r="AU285" s="22" t="s">
        <v>81</v>
      </c>
      <c r="AY285" s="22" t="s">
        <v>122</v>
      </c>
      <c r="BE285" s="201">
        <f>IF(N285="základní",J285,0)</f>
        <v>0</v>
      </c>
      <c r="BF285" s="201">
        <f>IF(N285="snížená",J285,0)</f>
        <v>0</v>
      </c>
      <c r="BG285" s="201">
        <f>IF(N285="zákl. přenesená",J285,0)</f>
        <v>0</v>
      </c>
      <c r="BH285" s="201">
        <f>IF(N285="sníž. přenesená",J285,0)</f>
        <v>0</v>
      </c>
      <c r="BI285" s="201">
        <f>IF(N285="nulová",J285,0)</f>
        <v>0</v>
      </c>
      <c r="BJ285" s="22" t="s">
        <v>76</v>
      </c>
      <c r="BK285" s="201">
        <f>ROUND(I285*H285,2)</f>
        <v>0</v>
      </c>
      <c r="BL285" s="22" t="s">
        <v>128</v>
      </c>
      <c r="BM285" s="22" t="s">
        <v>409</v>
      </c>
    </row>
    <row r="286" spans="2:47" s="1" customFormat="1" ht="24">
      <c r="B286" s="39"/>
      <c r="C286" s="61"/>
      <c r="D286" s="204" t="s">
        <v>142</v>
      </c>
      <c r="E286" s="61"/>
      <c r="F286" s="225" t="s">
        <v>410</v>
      </c>
      <c r="G286" s="61"/>
      <c r="H286" s="61"/>
      <c r="I286" s="161"/>
      <c r="J286" s="61"/>
      <c r="K286" s="61"/>
      <c r="L286" s="59"/>
      <c r="M286" s="226"/>
      <c r="N286" s="40"/>
      <c r="O286" s="40"/>
      <c r="P286" s="40"/>
      <c r="Q286" s="40"/>
      <c r="R286" s="40"/>
      <c r="S286" s="40"/>
      <c r="T286" s="76"/>
      <c r="AT286" s="22" t="s">
        <v>142</v>
      </c>
      <c r="AU286" s="22" t="s">
        <v>81</v>
      </c>
    </row>
    <row r="287" spans="2:51" s="11" customFormat="1" ht="12">
      <c r="B287" s="202"/>
      <c r="C287" s="203"/>
      <c r="D287" s="204" t="s">
        <v>130</v>
      </c>
      <c r="E287" s="205" t="s">
        <v>21</v>
      </c>
      <c r="F287" s="206" t="s">
        <v>411</v>
      </c>
      <c r="G287" s="203"/>
      <c r="H287" s="207">
        <v>1.404</v>
      </c>
      <c r="I287" s="208"/>
      <c r="J287" s="203"/>
      <c r="K287" s="203"/>
      <c r="L287" s="209"/>
      <c r="M287" s="210"/>
      <c r="N287" s="211"/>
      <c r="O287" s="211"/>
      <c r="P287" s="211"/>
      <c r="Q287" s="211"/>
      <c r="R287" s="211"/>
      <c r="S287" s="211"/>
      <c r="T287" s="212"/>
      <c r="AT287" s="213" t="s">
        <v>130</v>
      </c>
      <c r="AU287" s="213" t="s">
        <v>81</v>
      </c>
      <c r="AV287" s="11" t="s">
        <v>81</v>
      </c>
      <c r="AW287" s="11" t="s">
        <v>34</v>
      </c>
      <c r="AX287" s="11" t="s">
        <v>71</v>
      </c>
      <c r="AY287" s="213" t="s">
        <v>122</v>
      </c>
    </row>
    <row r="288" spans="2:51" s="12" customFormat="1" ht="12">
      <c r="B288" s="214"/>
      <c r="C288" s="215"/>
      <c r="D288" s="204" t="s">
        <v>130</v>
      </c>
      <c r="E288" s="216" t="s">
        <v>21</v>
      </c>
      <c r="F288" s="217" t="s">
        <v>132</v>
      </c>
      <c r="G288" s="215"/>
      <c r="H288" s="218">
        <v>1.404</v>
      </c>
      <c r="I288" s="219"/>
      <c r="J288" s="215"/>
      <c r="K288" s="215"/>
      <c r="L288" s="220"/>
      <c r="M288" s="221"/>
      <c r="N288" s="222"/>
      <c r="O288" s="222"/>
      <c r="P288" s="222"/>
      <c r="Q288" s="222"/>
      <c r="R288" s="222"/>
      <c r="S288" s="222"/>
      <c r="T288" s="223"/>
      <c r="AT288" s="224" t="s">
        <v>130</v>
      </c>
      <c r="AU288" s="224" t="s">
        <v>81</v>
      </c>
      <c r="AV288" s="12" t="s">
        <v>128</v>
      </c>
      <c r="AW288" s="12" t="s">
        <v>34</v>
      </c>
      <c r="AX288" s="12" t="s">
        <v>71</v>
      </c>
      <c r="AY288" s="224" t="s">
        <v>122</v>
      </c>
    </row>
    <row r="289" spans="2:51" s="11" customFormat="1" ht="12">
      <c r="B289" s="202"/>
      <c r="C289" s="203"/>
      <c r="D289" s="204" t="s">
        <v>130</v>
      </c>
      <c r="E289" s="205" t="s">
        <v>21</v>
      </c>
      <c r="F289" s="206" t="s">
        <v>412</v>
      </c>
      <c r="G289" s="203"/>
      <c r="H289" s="207">
        <v>1.4</v>
      </c>
      <c r="I289" s="208"/>
      <c r="J289" s="203"/>
      <c r="K289" s="203"/>
      <c r="L289" s="209"/>
      <c r="M289" s="210"/>
      <c r="N289" s="211"/>
      <c r="O289" s="211"/>
      <c r="P289" s="211"/>
      <c r="Q289" s="211"/>
      <c r="R289" s="211"/>
      <c r="S289" s="211"/>
      <c r="T289" s="212"/>
      <c r="AT289" s="213" t="s">
        <v>130</v>
      </c>
      <c r="AU289" s="213" t="s">
        <v>81</v>
      </c>
      <c r="AV289" s="11" t="s">
        <v>81</v>
      </c>
      <c r="AW289" s="11" t="s">
        <v>34</v>
      </c>
      <c r="AX289" s="11" t="s">
        <v>76</v>
      </c>
      <c r="AY289" s="213" t="s">
        <v>122</v>
      </c>
    </row>
    <row r="290" spans="2:63" s="10" customFormat="1" ht="29.85" customHeight="1">
      <c r="B290" s="174"/>
      <c r="C290" s="175"/>
      <c r="D290" s="176" t="s">
        <v>70</v>
      </c>
      <c r="E290" s="188" t="s">
        <v>128</v>
      </c>
      <c r="F290" s="188" t="s">
        <v>413</v>
      </c>
      <c r="G290" s="175"/>
      <c r="H290" s="175"/>
      <c r="I290" s="178"/>
      <c r="J290" s="189">
        <f>BK290</f>
        <v>0</v>
      </c>
      <c r="K290" s="175"/>
      <c r="L290" s="180"/>
      <c r="M290" s="181"/>
      <c r="N290" s="182"/>
      <c r="O290" s="182"/>
      <c r="P290" s="183">
        <f>SUM(P291:P387)</f>
        <v>0</v>
      </c>
      <c r="Q290" s="182"/>
      <c r="R290" s="183">
        <f>SUM(R291:R387)</f>
        <v>136.89860196</v>
      </c>
      <c r="S290" s="182"/>
      <c r="T290" s="184">
        <f>SUM(T291:T387)</f>
        <v>0</v>
      </c>
      <c r="AR290" s="185" t="s">
        <v>76</v>
      </c>
      <c r="AT290" s="186" t="s">
        <v>70</v>
      </c>
      <c r="AU290" s="186" t="s">
        <v>76</v>
      </c>
      <c r="AY290" s="185" t="s">
        <v>122</v>
      </c>
      <c r="BK290" s="187">
        <f>SUM(BK291:BK387)</f>
        <v>0</v>
      </c>
    </row>
    <row r="291" spans="2:65" s="1" customFormat="1" ht="22.8" customHeight="1">
      <c r="B291" s="39"/>
      <c r="C291" s="190" t="s">
        <v>414</v>
      </c>
      <c r="D291" s="190" t="s">
        <v>124</v>
      </c>
      <c r="E291" s="191" t="s">
        <v>415</v>
      </c>
      <c r="F291" s="192" t="s">
        <v>416</v>
      </c>
      <c r="G291" s="193" t="s">
        <v>127</v>
      </c>
      <c r="H291" s="194">
        <v>121.25</v>
      </c>
      <c r="I291" s="195"/>
      <c r="J291" s="196">
        <f>ROUND(I291*H291,2)</f>
        <v>0</v>
      </c>
      <c r="K291" s="192" t="s">
        <v>140</v>
      </c>
      <c r="L291" s="59"/>
      <c r="M291" s="197" t="s">
        <v>21</v>
      </c>
      <c r="N291" s="198" t="s">
        <v>42</v>
      </c>
      <c r="O291" s="40"/>
      <c r="P291" s="199">
        <f>O291*H291</f>
        <v>0</v>
      </c>
      <c r="Q291" s="199">
        <v>0.25505</v>
      </c>
      <c r="R291" s="199">
        <f>Q291*H291</f>
        <v>30.9248125</v>
      </c>
      <c r="S291" s="199">
        <v>0</v>
      </c>
      <c r="T291" s="200">
        <f>S291*H291</f>
        <v>0</v>
      </c>
      <c r="AR291" s="22" t="s">
        <v>128</v>
      </c>
      <c r="AT291" s="22" t="s">
        <v>124</v>
      </c>
      <c r="AU291" s="22" t="s">
        <v>81</v>
      </c>
      <c r="AY291" s="22" t="s">
        <v>122</v>
      </c>
      <c r="BE291" s="201">
        <f>IF(N291="základní",J291,0)</f>
        <v>0</v>
      </c>
      <c r="BF291" s="201">
        <f>IF(N291="snížená",J291,0)</f>
        <v>0</v>
      </c>
      <c r="BG291" s="201">
        <f>IF(N291="zákl. přenesená",J291,0)</f>
        <v>0</v>
      </c>
      <c r="BH291" s="201">
        <f>IF(N291="sníž. přenesená",J291,0)</f>
        <v>0</v>
      </c>
      <c r="BI291" s="201">
        <f>IF(N291="nulová",J291,0)</f>
        <v>0</v>
      </c>
      <c r="BJ291" s="22" t="s">
        <v>76</v>
      </c>
      <c r="BK291" s="201">
        <f>ROUND(I291*H291,2)</f>
        <v>0</v>
      </c>
      <c r="BL291" s="22" t="s">
        <v>128</v>
      </c>
      <c r="BM291" s="22" t="s">
        <v>417</v>
      </c>
    </row>
    <row r="292" spans="2:47" s="1" customFormat="1" ht="24">
      <c r="B292" s="39"/>
      <c r="C292" s="61"/>
      <c r="D292" s="204" t="s">
        <v>142</v>
      </c>
      <c r="E292" s="61"/>
      <c r="F292" s="225" t="s">
        <v>418</v>
      </c>
      <c r="G292" s="61"/>
      <c r="H292" s="61"/>
      <c r="I292" s="161"/>
      <c r="J292" s="61"/>
      <c r="K292" s="61"/>
      <c r="L292" s="59"/>
      <c r="M292" s="226"/>
      <c r="N292" s="40"/>
      <c r="O292" s="40"/>
      <c r="P292" s="40"/>
      <c r="Q292" s="40"/>
      <c r="R292" s="40"/>
      <c r="S292" s="40"/>
      <c r="T292" s="76"/>
      <c r="AT292" s="22" t="s">
        <v>142</v>
      </c>
      <c r="AU292" s="22" t="s">
        <v>81</v>
      </c>
    </row>
    <row r="293" spans="2:51" s="11" customFormat="1" ht="12">
      <c r="B293" s="202"/>
      <c r="C293" s="203"/>
      <c r="D293" s="204" t="s">
        <v>130</v>
      </c>
      <c r="E293" s="205" t="s">
        <v>21</v>
      </c>
      <c r="F293" s="206" t="s">
        <v>419</v>
      </c>
      <c r="G293" s="203"/>
      <c r="H293" s="207">
        <v>6.6</v>
      </c>
      <c r="I293" s="208"/>
      <c r="J293" s="203"/>
      <c r="K293" s="203"/>
      <c r="L293" s="209"/>
      <c r="M293" s="210"/>
      <c r="N293" s="211"/>
      <c r="O293" s="211"/>
      <c r="P293" s="211"/>
      <c r="Q293" s="211"/>
      <c r="R293" s="211"/>
      <c r="S293" s="211"/>
      <c r="T293" s="212"/>
      <c r="AT293" s="213" t="s">
        <v>130</v>
      </c>
      <c r="AU293" s="213" t="s">
        <v>81</v>
      </c>
      <c r="AV293" s="11" t="s">
        <v>81</v>
      </c>
      <c r="AW293" s="11" t="s">
        <v>34</v>
      </c>
      <c r="AX293" s="11" t="s">
        <v>71</v>
      </c>
      <c r="AY293" s="213" t="s">
        <v>122</v>
      </c>
    </row>
    <row r="294" spans="2:51" s="13" customFormat="1" ht="12">
      <c r="B294" s="227"/>
      <c r="C294" s="228"/>
      <c r="D294" s="204" t="s">
        <v>130</v>
      </c>
      <c r="E294" s="229" t="s">
        <v>21</v>
      </c>
      <c r="F294" s="230" t="s">
        <v>420</v>
      </c>
      <c r="G294" s="228"/>
      <c r="H294" s="231">
        <v>6.6</v>
      </c>
      <c r="I294" s="232"/>
      <c r="J294" s="228"/>
      <c r="K294" s="228"/>
      <c r="L294" s="233"/>
      <c r="M294" s="234"/>
      <c r="N294" s="235"/>
      <c r="O294" s="235"/>
      <c r="P294" s="235"/>
      <c r="Q294" s="235"/>
      <c r="R294" s="235"/>
      <c r="S294" s="235"/>
      <c r="T294" s="236"/>
      <c r="AT294" s="237" t="s">
        <v>130</v>
      </c>
      <c r="AU294" s="237" t="s">
        <v>81</v>
      </c>
      <c r="AV294" s="13" t="s">
        <v>137</v>
      </c>
      <c r="AW294" s="13" t="s">
        <v>34</v>
      </c>
      <c r="AX294" s="13" t="s">
        <v>71</v>
      </c>
      <c r="AY294" s="237" t="s">
        <v>122</v>
      </c>
    </row>
    <row r="295" spans="2:51" s="11" customFormat="1" ht="12">
      <c r="B295" s="202"/>
      <c r="C295" s="203"/>
      <c r="D295" s="204" t="s">
        <v>130</v>
      </c>
      <c r="E295" s="205" t="s">
        <v>21</v>
      </c>
      <c r="F295" s="206" t="s">
        <v>421</v>
      </c>
      <c r="G295" s="203"/>
      <c r="H295" s="207">
        <v>21.75</v>
      </c>
      <c r="I295" s="208"/>
      <c r="J295" s="203"/>
      <c r="K295" s="203"/>
      <c r="L295" s="209"/>
      <c r="M295" s="210"/>
      <c r="N295" s="211"/>
      <c r="O295" s="211"/>
      <c r="P295" s="211"/>
      <c r="Q295" s="211"/>
      <c r="R295" s="211"/>
      <c r="S295" s="211"/>
      <c r="T295" s="212"/>
      <c r="AT295" s="213" t="s">
        <v>130</v>
      </c>
      <c r="AU295" s="213" t="s">
        <v>81</v>
      </c>
      <c r="AV295" s="11" t="s">
        <v>81</v>
      </c>
      <c r="AW295" s="11" t="s">
        <v>34</v>
      </c>
      <c r="AX295" s="11" t="s">
        <v>71</v>
      </c>
      <c r="AY295" s="213" t="s">
        <v>122</v>
      </c>
    </row>
    <row r="296" spans="2:51" s="13" customFormat="1" ht="12">
      <c r="B296" s="227"/>
      <c r="C296" s="228"/>
      <c r="D296" s="204" t="s">
        <v>130</v>
      </c>
      <c r="E296" s="229" t="s">
        <v>21</v>
      </c>
      <c r="F296" s="230" t="s">
        <v>229</v>
      </c>
      <c r="G296" s="228"/>
      <c r="H296" s="231">
        <v>21.75</v>
      </c>
      <c r="I296" s="232"/>
      <c r="J296" s="228"/>
      <c r="K296" s="228"/>
      <c r="L296" s="233"/>
      <c r="M296" s="234"/>
      <c r="N296" s="235"/>
      <c r="O296" s="235"/>
      <c r="P296" s="235"/>
      <c r="Q296" s="235"/>
      <c r="R296" s="235"/>
      <c r="S296" s="235"/>
      <c r="T296" s="236"/>
      <c r="AT296" s="237" t="s">
        <v>130</v>
      </c>
      <c r="AU296" s="237" t="s">
        <v>81</v>
      </c>
      <c r="AV296" s="13" t="s">
        <v>137</v>
      </c>
      <c r="AW296" s="13" t="s">
        <v>34</v>
      </c>
      <c r="AX296" s="13" t="s">
        <v>71</v>
      </c>
      <c r="AY296" s="237" t="s">
        <v>122</v>
      </c>
    </row>
    <row r="297" spans="2:51" s="11" customFormat="1" ht="12">
      <c r="B297" s="202"/>
      <c r="C297" s="203"/>
      <c r="D297" s="204" t="s">
        <v>130</v>
      </c>
      <c r="E297" s="205" t="s">
        <v>21</v>
      </c>
      <c r="F297" s="206" t="s">
        <v>422</v>
      </c>
      <c r="G297" s="203"/>
      <c r="H297" s="207">
        <v>16.7</v>
      </c>
      <c r="I297" s="208"/>
      <c r="J297" s="203"/>
      <c r="K297" s="203"/>
      <c r="L297" s="209"/>
      <c r="M297" s="210"/>
      <c r="N297" s="211"/>
      <c r="O297" s="211"/>
      <c r="P297" s="211"/>
      <c r="Q297" s="211"/>
      <c r="R297" s="211"/>
      <c r="S297" s="211"/>
      <c r="T297" s="212"/>
      <c r="AT297" s="213" t="s">
        <v>130</v>
      </c>
      <c r="AU297" s="213" t="s">
        <v>81</v>
      </c>
      <c r="AV297" s="11" t="s">
        <v>81</v>
      </c>
      <c r="AW297" s="11" t="s">
        <v>34</v>
      </c>
      <c r="AX297" s="11" t="s">
        <v>71</v>
      </c>
      <c r="AY297" s="213" t="s">
        <v>122</v>
      </c>
    </row>
    <row r="298" spans="2:51" s="13" customFormat="1" ht="12">
      <c r="B298" s="227"/>
      <c r="C298" s="228"/>
      <c r="D298" s="204" t="s">
        <v>130</v>
      </c>
      <c r="E298" s="229" t="s">
        <v>21</v>
      </c>
      <c r="F298" s="230" t="s">
        <v>423</v>
      </c>
      <c r="G298" s="228"/>
      <c r="H298" s="231">
        <v>16.7</v>
      </c>
      <c r="I298" s="232"/>
      <c r="J298" s="228"/>
      <c r="K298" s="228"/>
      <c r="L298" s="233"/>
      <c r="M298" s="234"/>
      <c r="N298" s="235"/>
      <c r="O298" s="235"/>
      <c r="P298" s="235"/>
      <c r="Q298" s="235"/>
      <c r="R298" s="235"/>
      <c r="S298" s="235"/>
      <c r="T298" s="236"/>
      <c r="AT298" s="237" t="s">
        <v>130</v>
      </c>
      <c r="AU298" s="237" t="s">
        <v>81</v>
      </c>
      <c r="AV298" s="13" t="s">
        <v>137</v>
      </c>
      <c r="AW298" s="13" t="s">
        <v>34</v>
      </c>
      <c r="AX298" s="13" t="s">
        <v>71</v>
      </c>
      <c r="AY298" s="237" t="s">
        <v>122</v>
      </c>
    </row>
    <row r="299" spans="2:51" s="11" customFormat="1" ht="12">
      <c r="B299" s="202"/>
      <c r="C299" s="203"/>
      <c r="D299" s="204" t="s">
        <v>130</v>
      </c>
      <c r="E299" s="205" t="s">
        <v>21</v>
      </c>
      <c r="F299" s="206" t="s">
        <v>424</v>
      </c>
      <c r="G299" s="203"/>
      <c r="H299" s="207">
        <v>10.2</v>
      </c>
      <c r="I299" s="208"/>
      <c r="J299" s="203"/>
      <c r="K299" s="203"/>
      <c r="L299" s="209"/>
      <c r="M299" s="210"/>
      <c r="N299" s="211"/>
      <c r="O299" s="211"/>
      <c r="P299" s="211"/>
      <c r="Q299" s="211"/>
      <c r="R299" s="211"/>
      <c r="S299" s="211"/>
      <c r="T299" s="212"/>
      <c r="AT299" s="213" t="s">
        <v>130</v>
      </c>
      <c r="AU299" s="213" t="s">
        <v>81</v>
      </c>
      <c r="AV299" s="11" t="s">
        <v>81</v>
      </c>
      <c r="AW299" s="11" t="s">
        <v>34</v>
      </c>
      <c r="AX299" s="11" t="s">
        <v>71</v>
      </c>
      <c r="AY299" s="213" t="s">
        <v>122</v>
      </c>
    </row>
    <row r="300" spans="2:51" s="13" customFormat="1" ht="12">
      <c r="B300" s="227"/>
      <c r="C300" s="228"/>
      <c r="D300" s="204" t="s">
        <v>130</v>
      </c>
      <c r="E300" s="229" t="s">
        <v>21</v>
      </c>
      <c r="F300" s="230" t="s">
        <v>233</v>
      </c>
      <c r="G300" s="228"/>
      <c r="H300" s="231">
        <v>10.2</v>
      </c>
      <c r="I300" s="232"/>
      <c r="J300" s="228"/>
      <c r="K300" s="228"/>
      <c r="L300" s="233"/>
      <c r="M300" s="234"/>
      <c r="N300" s="235"/>
      <c r="O300" s="235"/>
      <c r="P300" s="235"/>
      <c r="Q300" s="235"/>
      <c r="R300" s="235"/>
      <c r="S300" s="235"/>
      <c r="T300" s="236"/>
      <c r="AT300" s="237" t="s">
        <v>130</v>
      </c>
      <c r="AU300" s="237" t="s">
        <v>81</v>
      </c>
      <c r="AV300" s="13" t="s">
        <v>137</v>
      </c>
      <c r="AW300" s="13" t="s">
        <v>34</v>
      </c>
      <c r="AX300" s="13" t="s">
        <v>71</v>
      </c>
      <c r="AY300" s="237" t="s">
        <v>122</v>
      </c>
    </row>
    <row r="301" spans="2:51" s="11" customFormat="1" ht="12">
      <c r="B301" s="202"/>
      <c r="C301" s="203"/>
      <c r="D301" s="204" t="s">
        <v>130</v>
      </c>
      <c r="E301" s="205" t="s">
        <v>21</v>
      </c>
      <c r="F301" s="206" t="s">
        <v>425</v>
      </c>
      <c r="G301" s="203"/>
      <c r="H301" s="207">
        <v>9.2</v>
      </c>
      <c r="I301" s="208"/>
      <c r="J301" s="203"/>
      <c r="K301" s="203"/>
      <c r="L301" s="209"/>
      <c r="M301" s="210"/>
      <c r="N301" s="211"/>
      <c r="O301" s="211"/>
      <c r="P301" s="211"/>
      <c r="Q301" s="211"/>
      <c r="R301" s="211"/>
      <c r="S301" s="211"/>
      <c r="T301" s="212"/>
      <c r="AT301" s="213" t="s">
        <v>130</v>
      </c>
      <c r="AU301" s="213" t="s">
        <v>81</v>
      </c>
      <c r="AV301" s="11" t="s">
        <v>81</v>
      </c>
      <c r="AW301" s="11" t="s">
        <v>34</v>
      </c>
      <c r="AX301" s="11" t="s">
        <v>71</v>
      </c>
      <c r="AY301" s="213" t="s">
        <v>122</v>
      </c>
    </row>
    <row r="302" spans="2:51" s="13" customFormat="1" ht="12">
      <c r="B302" s="227"/>
      <c r="C302" s="228"/>
      <c r="D302" s="204" t="s">
        <v>130</v>
      </c>
      <c r="E302" s="229" t="s">
        <v>21</v>
      </c>
      <c r="F302" s="230" t="s">
        <v>235</v>
      </c>
      <c r="G302" s="228"/>
      <c r="H302" s="231">
        <v>9.2</v>
      </c>
      <c r="I302" s="232"/>
      <c r="J302" s="228"/>
      <c r="K302" s="228"/>
      <c r="L302" s="233"/>
      <c r="M302" s="234"/>
      <c r="N302" s="235"/>
      <c r="O302" s="235"/>
      <c r="P302" s="235"/>
      <c r="Q302" s="235"/>
      <c r="R302" s="235"/>
      <c r="S302" s="235"/>
      <c r="T302" s="236"/>
      <c r="AT302" s="237" t="s">
        <v>130</v>
      </c>
      <c r="AU302" s="237" t="s">
        <v>81</v>
      </c>
      <c r="AV302" s="13" t="s">
        <v>137</v>
      </c>
      <c r="AW302" s="13" t="s">
        <v>34</v>
      </c>
      <c r="AX302" s="13" t="s">
        <v>71</v>
      </c>
      <c r="AY302" s="237" t="s">
        <v>122</v>
      </c>
    </row>
    <row r="303" spans="2:51" s="11" customFormat="1" ht="12">
      <c r="B303" s="202"/>
      <c r="C303" s="203"/>
      <c r="D303" s="204" t="s">
        <v>130</v>
      </c>
      <c r="E303" s="205" t="s">
        <v>21</v>
      </c>
      <c r="F303" s="206" t="s">
        <v>426</v>
      </c>
      <c r="G303" s="203"/>
      <c r="H303" s="207">
        <v>14</v>
      </c>
      <c r="I303" s="208"/>
      <c r="J303" s="203"/>
      <c r="K303" s="203"/>
      <c r="L303" s="209"/>
      <c r="M303" s="210"/>
      <c r="N303" s="211"/>
      <c r="O303" s="211"/>
      <c r="P303" s="211"/>
      <c r="Q303" s="211"/>
      <c r="R303" s="211"/>
      <c r="S303" s="211"/>
      <c r="T303" s="212"/>
      <c r="AT303" s="213" t="s">
        <v>130</v>
      </c>
      <c r="AU303" s="213" t="s">
        <v>81</v>
      </c>
      <c r="AV303" s="11" t="s">
        <v>81</v>
      </c>
      <c r="AW303" s="11" t="s">
        <v>34</v>
      </c>
      <c r="AX303" s="11" t="s">
        <v>71</v>
      </c>
      <c r="AY303" s="213" t="s">
        <v>122</v>
      </c>
    </row>
    <row r="304" spans="2:51" s="13" customFormat="1" ht="12">
      <c r="B304" s="227"/>
      <c r="C304" s="228"/>
      <c r="D304" s="204" t="s">
        <v>130</v>
      </c>
      <c r="E304" s="229" t="s">
        <v>21</v>
      </c>
      <c r="F304" s="230" t="s">
        <v>237</v>
      </c>
      <c r="G304" s="228"/>
      <c r="H304" s="231">
        <v>14</v>
      </c>
      <c r="I304" s="232"/>
      <c r="J304" s="228"/>
      <c r="K304" s="228"/>
      <c r="L304" s="233"/>
      <c r="M304" s="234"/>
      <c r="N304" s="235"/>
      <c r="O304" s="235"/>
      <c r="P304" s="235"/>
      <c r="Q304" s="235"/>
      <c r="R304" s="235"/>
      <c r="S304" s="235"/>
      <c r="T304" s="236"/>
      <c r="AT304" s="237" t="s">
        <v>130</v>
      </c>
      <c r="AU304" s="237" t="s">
        <v>81</v>
      </c>
      <c r="AV304" s="13" t="s">
        <v>137</v>
      </c>
      <c r="AW304" s="13" t="s">
        <v>34</v>
      </c>
      <c r="AX304" s="13" t="s">
        <v>71</v>
      </c>
      <c r="AY304" s="237" t="s">
        <v>122</v>
      </c>
    </row>
    <row r="305" spans="2:51" s="11" customFormat="1" ht="12">
      <c r="B305" s="202"/>
      <c r="C305" s="203"/>
      <c r="D305" s="204" t="s">
        <v>130</v>
      </c>
      <c r="E305" s="205" t="s">
        <v>21</v>
      </c>
      <c r="F305" s="206" t="s">
        <v>427</v>
      </c>
      <c r="G305" s="203"/>
      <c r="H305" s="207">
        <v>11</v>
      </c>
      <c r="I305" s="208"/>
      <c r="J305" s="203"/>
      <c r="K305" s="203"/>
      <c r="L305" s="209"/>
      <c r="M305" s="210"/>
      <c r="N305" s="211"/>
      <c r="O305" s="211"/>
      <c r="P305" s="211"/>
      <c r="Q305" s="211"/>
      <c r="R305" s="211"/>
      <c r="S305" s="211"/>
      <c r="T305" s="212"/>
      <c r="AT305" s="213" t="s">
        <v>130</v>
      </c>
      <c r="AU305" s="213" t="s">
        <v>81</v>
      </c>
      <c r="AV305" s="11" t="s">
        <v>81</v>
      </c>
      <c r="AW305" s="11" t="s">
        <v>34</v>
      </c>
      <c r="AX305" s="11" t="s">
        <v>71</v>
      </c>
      <c r="AY305" s="213" t="s">
        <v>122</v>
      </c>
    </row>
    <row r="306" spans="2:51" s="13" customFormat="1" ht="12">
      <c r="B306" s="227"/>
      <c r="C306" s="228"/>
      <c r="D306" s="204" t="s">
        <v>130</v>
      </c>
      <c r="E306" s="229" t="s">
        <v>21</v>
      </c>
      <c r="F306" s="230" t="s">
        <v>239</v>
      </c>
      <c r="G306" s="228"/>
      <c r="H306" s="231">
        <v>11</v>
      </c>
      <c r="I306" s="232"/>
      <c r="J306" s="228"/>
      <c r="K306" s="228"/>
      <c r="L306" s="233"/>
      <c r="M306" s="234"/>
      <c r="N306" s="235"/>
      <c r="O306" s="235"/>
      <c r="P306" s="235"/>
      <c r="Q306" s="235"/>
      <c r="R306" s="235"/>
      <c r="S306" s="235"/>
      <c r="T306" s="236"/>
      <c r="AT306" s="237" t="s">
        <v>130</v>
      </c>
      <c r="AU306" s="237" t="s">
        <v>81</v>
      </c>
      <c r="AV306" s="13" t="s">
        <v>137</v>
      </c>
      <c r="AW306" s="13" t="s">
        <v>34</v>
      </c>
      <c r="AX306" s="13" t="s">
        <v>71</v>
      </c>
      <c r="AY306" s="237" t="s">
        <v>122</v>
      </c>
    </row>
    <row r="307" spans="2:51" s="11" customFormat="1" ht="12">
      <c r="B307" s="202"/>
      <c r="C307" s="203"/>
      <c r="D307" s="204" t="s">
        <v>130</v>
      </c>
      <c r="E307" s="205" t="s">
        <v>21</v>
      </c>
      <c r="F307" s="206" t="s">
        <v>428</v>
      </c>
      <c r="G307" s="203"/>
      <c r="H307" s="207">
        <v>7.8</v>
      </c>
      <c r="I307" s="208"/>
      <c r="J307" s="203"/>
      <c r="K307" s="203"/>
      <c r="L307" s="209"/>
      <c r="M307" s="210"/>
      <c r="N307" s="211"/>
      <c r="O307" s="211"/>
      <c r="P307" s="211"/>
      <c r="Q307" s="211"/>
      <c r="R307" s="211"/>
      <c r="S307" s="211"/>
      <c r="T307" s="212"/>
      <c r="AT307" s="213" t="s">
        <v>130</v>
      </c>
      <c r="AU307" s="213" t="s">
        <v>81</v>
      </c>
      <c r="AV307" s="11" t="s">
        <v>81</v>
      </c>
      <c r="AW307" s="11" t="s">
        <v>34</v>
      </c>
      <c r="AX307" s="11" t="s">
        <v>71</v>
      </c>
      <c r="AY307" s="213" t="s">
        <v>122</v>
      </c>
    </row>
    <row r="308" spans="2:51" s="13" customFormat="1" ht="12">
      <c r="B308" s="227"/>
      <c r="C308" s="228"/>
      <c r="D308" s="204" t="s">
        <v>130</v>
      </c>
      <c r="E308" s="229" t="s">
        <v>21</v>
      </c>
      <c r="F308" s="230" t="s">
        <v>429</v>
      </c>
      <c r="G308" s="228"/>
      <c r="H308" s="231">
        <v>7.8</v>
      </c>
      <c r="I308" s="232"/>
      <c r="J308" s="228"/>
      <c r="K308" s="228"/>
      <c r="L308" s="233"/>
      <c r="M308" s="234"/>
      <c r="N308" s="235"/>
      <c r="O308" s="235"/>
      <c r="P308" s="235"/>
      <c r="Q308" s="235"/>
      <c r="R308" s="235"/>
      <c r="S308" s="235"/>
      <c r="T308" s="236"/>
      <c r="AT308" s="237" t="s">
        <v>130</v>
      </c>
      <c r="AU308" s="237" t="s">
        <v>81</v>
      </c>
      <c r="AV308" s="13" t="s">
        <v>137</v>
      </c>
      <c r="AW308" s="13" t="s">
        <v>34</v>
      </c>
      <c r="AX308" s="13" t="s">
        <v>71</v>
      </c>
      <c r="AY308" s="237" t="s">
        <v>122</v>
      </c>
    </row>
    <row r="309" spans="2:51" s="11" customFormat="1" ht="12">
      <c r="B309" s="202"/>
      <c r="C309" s="203"/>
      <c r="D309" s="204" t="s">
        <v>130</v>
      </c>
      <c r="E309" s="205" t="s">
        <v>21</v>
      </c>
      <c r="F309" s="206" t="s">
        <v>430</v>
      </c>
      <c r="G309" s="203"/>
      <c r="H309" s="207">
        <v>24</v>
      </c>
      <c r="I309" s="208"/>
      <c r="J309" s="203"/>
      <c r="K309" s="203"/>
      <c r="L309" s="209"/>
      <c r="M309" s="210"/>
      <c r="N309" s="211"/>
      <c r="O309" s="211"/>
      <c r="P309" s="211"/>
      <c r="Q309" s="211"/>
      <c r="R309" s="211"/>
      <c r="S309" s="211"/>
      <c r="T309" s="212"/>
      <c r="AT309" s="213" t="s">
        <v>130</v>
      </c>
      <c r="AU309" s="213" t="s">
        <v>81</v>
      </c>
      <c r="AV309" s="11" t="s">
        <v>81</v>
      </c>
      <c r="AW309" s="11" t="s">
        <v>34</v>
      </c>
      <c r="AX309" s="11" t="s">
        <v>71</v>
      </c>
      <c r="AY309" s="213" t="s">
        <v>122</v>
      </c>
    </row>
    <row r="310" spans="2:51" s="13" customFormat="1" ht="12">
      <c r="B310" s="227"/>
      <c r="C310" s="228"/>
      <c r="D310" s="204" t="s">
        <v>130</v>
      </c>
      <c r="E310" s="229" t="s">
        <v>21</v>
      </c>
      <c r="F310" s="230" t="s">
        <v>243</v>
      </c>
      <c r="G310" s="228"/>
      <c r="H310" s="231">
        <v>24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AT310" s="237" t="s">
        <v>130</v>
      </c>
      <c r="AU310" s="237" t="s">
        <v>81</v>
      </c>
      <c r="AV310" s="13" t="s">
        <v>137</v>
      </c>
      <c r="AW310" s="13" t="s">
        <v>34</v>
      </c>
      <c r="AX310" s="13" t="s">
        <v>71</v>
      </c>
      <c r="AY310" s="237" t="s">
        <v>122</v>
      </c>
    </row>
    <row r="311" spans="2:51" s="12" customFormat="1" ht="12">
      <c r="B311" s="214"/>
      <c r="C311" s="215"/>
      <c r="D311" s="204" t="s">
        <v>130</v>
      </c>
      <c r="E311" s="216" t="s">
        <v>21</v>
      </c>
      <c r="F311" s="217" t="s">
        <v>132</v>
      </c>
      <c r="G311" s="215"/>
      <c r="H311" s="218">
        <v>121.25</v>
      </c>
      <c r="I311" s="219"/>
      <c r="J311" s="215"/>
      <c r="K311" s="215"/>
      <c r="L311" s="220"/>
      <c r="M311" s="221"/>
      <c r="N311" s="222"/>
      <c r="O311" s="222"/>
      <c r="P311" s="222"/>
      <c r="Q311" s="222"/>
      <c r="R311" s="222"/>
      <c r="S311" s="222"/>
      <c r="T311" s="223"/>
      <c r="AT311" s="224" t="s">
        <v>130</v>
      </c>
      <c r="AU311" s="224" t="s">
        <v>81</v>
      </c>
      <c r="AV311" s="12" t="s">
        <v>128</v>
      </c>
      <c r="AW311" s="12" t="s">
        <v>34</v>
      </c>
      <c r="AX311" s="12" t="s">
        <v>76</v>
      </c>
      <c r="AY311" s="224" t="s">
        <v>122</v>
      </c>
    </row>
    <row r="312" spans="2:65" s="1" customFormat="1" ht="14.4" customHeight="1">
      <c r="B312" s="39"/>
      <c r="C312" s="190" t="s">
        <v>431</v>
      </c>
      <c r="D312" s="190" t="s">
        <v>124</v>
      </c>
      <c r="E312" s="191" t="s">
        <v>432</v>
      </c>
      <c r="F312" s="192" t="s">
        <v>433</v>
      </c>
      <c r="G312" s="193" t="s">
        <v>212</v>
      </c>
      <c r="H312" s="194">
        <v>0.21</v>
      </c>
      <c r="I312" s="195"/>
      <c r="J312" s="196">
        <f>ROUND(I312*H312,2)</f>
        <v>0</v>
      </c>
      <c r="K312" s="192" t="s">
        <v>140</v>
      </c>
      <c r="L312" s="59"/>
      <c r="M312" s="197" t="s">
        <v>21</v>
      </c>
      <c r="N312" s="198" t="s">
        <v>42</v>
      </c>
      <c r="O312" s="40"/>
      <c r="P312" s="199">
        <f>O312*H312</f>
        <v>0</v>
      </c>
      <c r="Q312" s="199">
        <v>1.7034</v>
      </c>
      <c r="R312" s="199">
        <f>Q312*H312</f>
        <v>0.357714</v>
      </c>
      <c r="S312" s="199">
        <v>0</v>
      </c>
      <c r="T312" s="200">
        <f>S312*H312</f>
        <v>0</v>
      </c>
      <c r="AR312" s="22" t="s">
        <v>128</v>
      </c>
      <c r="AT312" s="22" t="s">
        <v>124</v>
      </c>
      <c r="AU312" s="22" t="s">
        <v>81</v>
      </c>
      <c r="AY312" s="22" t="s">
        <v>122</v>
      </c>
      <c r="BE312" s="201">
        <f>IF(N312="základní",J312,0)</f>
        <v>0</v>
      </c>
      <c r="BF312" s="201">
        <f>IF(N312="snížená",J312,0)</f>
        <v>0</v>
      </c>
      <c r="BG312" s="201">
        <f>IF(N312="zákl. přenesená",J312,0)</f>
        <v>0</v>
      </c>
      <c r="BH312" s="201">
        <f>IF(N312="sníž. přenesená",J312,0)</f>
        <v>0</v>
      </c>
      <c r="BI312" s="201">
        <f>IF(N312="nulová",J312,0)</f>
        <v>0</v>
      </c>
      <c r="BJ312" s="22" t="s">
        <v>76</v>
      </c>
      <c r="BK312" s="201">
        <f>ROUND(I312*H312,2)</f>
        <v>0</v>
      </c>
      <c r="BL312" s="22" t="s">
        <v>128</v>
      </c>
      <c r="BM312" s="22" t="s">
        <v>434</v>
      </c>
    </row>
    <row r="313" spans="2:47" s="1" customFormat="1" ht="24">
      <c r="B313" s="39"/>
      <c r="C313" s="61"/>
      <c r="D313" s="204" t="s">
        <v>142</v>
      </c>
      <c r="E313" s="61"/>
      <c r="F313" s="225" t="s">
        <v>435</v>
      </c>
      <c r="G313" s="61"/>
      <c r="H313" s="61"/>
      <c r="I313" s="161"/>
      <c r="J313" s="61"/>
      <c r="K313" s="61"/>
      <c r="L313" s="59"/>
      <c r="M313" s="226"/>
      <c r="N313" s="40"/>
      <c r="O313" s="40"/>
      <c r="P313" s="40"/>
      <c r="Q313" s="40"/>
      <c r="R313" s="40"/>
      <c r="S313" s="40"/>
      <c r="T313" s="76"/>
      <c r="AT313" s="22" t="s">
        <v>142</v>
      </c>
      <c r="AU313" s="22" t="s">
        <v>81</v>
      </c>
    </row>
    <row r="314" spans="2:51" s="11" customFormat="1" ht="12">
      <c r="B314" s="202"/>
      <c r="C314" s="203"/>
      <c r="D314" s="204" t="s">
        <v>130</v>
      </c>
      <c r="E314" s="205" t="s">
        <v>21</v>
      </c>
      <c r="F314" s="206" t="s">
        <v>436</v>
      </c>
      <c r="G314" s="203"/>
      <c r="H314" s="207">
        <v>0.21</v>
      </c>
      <c r="I314" s="208"/>
      <c r="J314" s="203"/>
      <c r="K314" s="203"/>
      <c r="L314" s="209"/>
      <c r="M314" s="210"/>
      <c r="N314" s="211"/>
      <c r="O314" s="211"/>
      <c r="P314" s="211"/>
      <c r="Q314" s="211"/>
      <c r="R314" s="211"/>
      <c r="S314" s="211"/>
      <c r="T314" s="212"/>
      <c r="AT314" s="213" t="s">
        <v>130</v>
      </c>
      <c r="AU314" s="213" t="s">
        <v>81</v>
      </c>
      <c r="AV314" s="11" t="s">
        <v>81</v>
      </c>
      <c r="AW314" s="11" t="s">
        <v>34</v>
      </c>
      <c r="AX314" s="11" t="s">
        <v>71</v>
      </c>
      <c r="AY314" s="213" t="s">
        <v>122</v>
      </c>
    </row>
    <row r="315" spans="2:51" s="12" customFormat="1" ht="12">
      <c r="B315" s="214"/>
      <c r="C315" s="215"/>
      <c r="D315" s="204" t="s">
        <v>130</v>
      </c>
      <c r="E315" s="216" t="s">
        <v>21</v>
      </c>
      <c r="F315" s="217" t="s">
        <v>132</v>
      </c>
      <c r="G315" s="215"/>
      <c r="H315" s="218">
        <v>0.21</v>
      </c>
      <c r="I315" s="219"/>
      <c r="J315" s="215"/>
      <c r="K315" s="215"/>
      <c r="L315" s="220"/>
      <c r="M315" s="221"/>
      <c r="N315" s="222"/>
      <c r="O315" s="222"/>
      <c r="P315" s="222"/>
      <c r="Q315" s="222"/>
      <c r="R315" s="222"/>
      <c r="S315" s="222"/>
      <c r="T315" s="223"/>
      <c r="AT315" s="224" t="s">
        <v>130</v>
      </c>
      <c r="AU315" s="224" t="s">
        <v>81</v>
      </c>
      <c r="AV315" s="12" t="s">
        <v>128</v>
      </c>
      <c r="AW315" s="12" t="s">
        <v>34</v>
      </c>
      <c r="AX315" s="12" t="s">
        <v>76</v>
      </c>
      <c r="AY315" s="224" t="s">
        <v>122</v>
      </c>
    </row>
    <row r="316" spans="2:65" s="1" customFormat="1" ht="14.4" customHeight="1">
      <c r="B316" s="39"/>
      <c r="C316" s="190" t="s">
        <v>437</v>
      </c>
      <c r="D316" s="190" t="s">
        <v>124</v>
      </c>
      <c r="E316" s="191" t="s">
        <v>438</v>
      </c>
      <c r="F316" s="192" t="s">
        <v>439</v>
      </c>
      <c r="G316" s="193" t="s">
        <v>135</v>
      </c>
      <c r="H316" s="194">
        <v>24</v>
      </c>
      <c r="I316" s="195"/>
      <c r="J316" s="196">
        <f>ROUND(I316*H316,2)</f>
        <v>0</v>
      </c>
      <c r="K316" s="192" t="s">
        <v>140</v>
      </c>
      <c r="L316" s="59"/>
      <c r="M316" s="197" t="s">
        <v>21</v>
      </c>
      <c r="N316" s="198" t="s">
        <v>42</v>
      </c>
      <c r="O316" s="40"/>
      <c r="P316" s="199">
        <f>O316*H316</f>
        <v>0</v>
      </c>
      <c r="Q316" s="199">
        <v>0.00165</v>
      </c>
      <c r="R316" s="199">
        <f>Q316*H316</f>
        <v>0.039599999999999996</v>
      </c>
      <c r="S316" s="199">
        <v>0</v>
      </c>
      <c r="T316" s="200">
        <f>S316*H316</f>
        <v>0</v>
      </c>
      <c r="AR316" s="22" t="s">
        <v>128</v>
      </c>
      <c r="AT316" s="22" t="s">
        <v>124</v>
      </c>
      <c r="AU316" s="22" t="s">
        <v>81</v>
      </c>
      <c r="AY316" s="22" t="s">
        <v>122</v>
      </c>
      <c r="BE316" s="201">
        <f>IF(N316="základní",J316,0)</f>
        <v>0</v>
      </c>
      <c r="BF316" s="201">
        <f>IF(N316="snížená",J316,0)</f>
        <v>0</v>
      </c>
      <c r="BG316" s="201">
        <f>IF(N316="zákl. přenesená",J316,0)</f>
        <v>0</v>
      </c>
      <c r="BH316" s="201">
        <f>IF(N316="sníž. přenesená",J316,0)</f>
        <v>0</v>
      </c>
      <c r="BI316" s="201">
        <f>IF(N316="nulová",J316,0)</f>
        <v>0</v>
      </c>
      <c r="BJ316" s="22" t="s">
        <v>76</v>
      </c>
      <c r="BK316" s="201">
        <f>ROUND(I316*H316,2)</f>
        <v>0</v>
      </c>
      <c r="BL316" s="22" t="s">
        <v>128</v>
      </c>
      <c r="BM316" s="22" t="s">
        <v>440</v>
      </c>
    </row>
    <row r="317" spans="2:47" s="1" customFormat="1" ht="24">
      <c r="B317" s="39"/>
      <c r="C317" s="61"/>
      <c r="D317" s="204" t="s">
        <v>142</v>
      </c>
      <c r="E317" s="61"/>
      <c r="F317" s="225" t="s">
        <v>441</v>
      </c>
      <c r="G317" s="61"/>
      <c r="H317" s="61"/>
      <c r="I317" s="161"/>
      <c r="J317" s="61"/>
      <c r="K317" s="61"/>
      <c r="L317" s="59"/>
      <c r="M317" s="226"/>
      <c r="N317" s="40"/>
      <c r="O317" s="40"/>
      <c r="P317" s="40"/>
      <c r="Q317" s="40"/>
      <c r="R317" s="40"/>
      <c r="S317" s="40"/>
      <c r="T317" s="76"/>
      <c r="AT317" s="22" t="s">
        <v>142</v>
      </c>
      <c r="AU317" s="22" t="s">
        <v>81</v>
      </c>
    </row>
    <row r="318" spans="2:51" s="11" customFormat="1" ht="12">
      <c r="B318" s="202"/>
      <c r="C318" s="203"/>
      <c r="D318" s="204" t="s">
        <v>130</v>
      </c>
      <c r="E318" s="205" t="s">
        <v>21</v>
      </c>
      <c r="F318" s="206" t="s">
        <v>442</v>
      </c>
      <c r="G318" s="203"/>
      <c r="H318" s="207">
        <v>2</v>
      </c>
      <c r="I318" s="208"/>
      <c r="J318" s="203"/>
      <c r="K318" s="203"/>
      <c r="L318" s="209"/>
      <c r="M318" s="210"/>
      <c r="N318" s="211"/>
      <c r="O318" s="211"/>
      <c r="P318" s="211"/>
      <c r="Q318" s="211"/>
      <c r="R318" s="211"/>
      <c r="S318" s="211"/>
      <c r="T318" s="212"/>
      <c r="AT318" s="213" t="s">
        <v>130</v>
      </c>
      <c r="AU318" s="213" t="s">
        <v>81</v>
      </c>
      <c r="AV318" s="11" t="s">
        <v>81</v>
      </c>
      <c r="AW318" s="11" t="s">
        <v>34</v>
      </c>
      <c r="AX318" s="11" t="s">
        <v>71</v>
      </c>
      <c r="AY318" s="213" t="s">
        <v>122</v>
      </c>
    </row>
    <row r="319" spans="2:51" s="11" customFormat="1" ht="12">
      <c r="B319" s="202"/>
      <c r="C319" s="203"/>
      <c r="D319" s="204" t="s">
        <v>130</v>
      </c>
      <c r="E319" s="205" t="s">
        <v>21</v>
      </c>
      <c r="F319" s="206" t="s">
        <v>443</v>
      </c>
      <c r="G319" s="203"/>
      <c r="H319" s="207">
        <v>2</v>
      </c>
      <c r="I319" s="208"/>
      <c r="J319" s="203"/>
      <c r="K319" s="203"/>
      <c r="L319" s="209"/>
      <c r="M319" s="210"/>
      <c r="N319" s="211"/>
      <c r="O319" s="211"/>
      <c r="P319" s="211"/>
      <c r="Q319" s="211"/>
      <c r="R319" s="211"/>
      <c r="S319" s="211"/>
      <c r="T319" s="212"/>
      <c r="AT319" s="213" t="s">
        <v>130</v>
      </c>
      <c r="AU319" s="213" t="s">
        <v>81</v>
      </c>
      <c r="AV319" s="11" t="s">
        <v>81</v>
      </c>
      <c r="AW319" s="11" t="s">
        <v>34</v>
      </c>
      <c r="AX319" s="11" t="s">
        <v>71</v>
      </c>
      <c r="AY319" s="213" t="s">
        <v>122</v>
      </c>
    </row>
    <row r="320" spans="2:51" s="11" customFormat="1" ht="12">
      <c r="B320" s="202"/>
      <c r="C320" s="203"/>
      <c r="D320" s="204" t="s">
        <v>130</v>
      </c>
      <c r="E320" s="205" t="s">
        <v>21</v>
      </c>
      <c r="F320" s="206" t="s">
        <v>444</v>
      </c>
      <c r="G320" s="203"/>
      <c r="H320" s="207">
        <v>4</v>
      </c>
      <c r="I320" s="208"/>
      <c r="J320" s="203"/>
      <c r="K320" s="203"/>
      <c r="L320" s="209"/>
      <c r="M320" s="210"/>
      <c r="N320" s="211"/>
      <c r="O320" s="211"/>
      <c r="P320" s="211"/>
      <c r="Q320" s="211"/>
      <c r="R320" s="211"/>
      <c r="S320" s="211"/>
      <c r="T320" s="212"/>
      <c r="AT320" s="213" t="s">
        <v>130</v>
      </c>
      <c r="AU320" s="213" t="s">
        <v>81</v>
      </c>
      <c r="AV320" s="11" t="s">
        <v>81</v>
      </c>
      <c r="AW320" s="11" t="s">
        <v>34</v>
      </c>
      <c r="AX320" s="11" t="s">
        <v>71</v>
      </c>
      <c r="AY320" s="213" t="s">
        <v>122</v>
      </c>
    </row>
    <row r="321" spans="2:51" s="11" customFormat="1" ht="12">
      <c r="B321" s="202"/>
      <c r="C321" s="203"/>
      <c r="D321" s="204" t="s">
        <v>130</v>
      </c>
      <c r="E321" s="205" t="s">
        <v>21</v>
      </c>
      <c r="F321" s="206" t="s">
        <v>445</v>
      </c>
      <c r="G321" s="203"/>
      <c r="H321" s="207">
        <v>4</v>
      </c>
      <c r="I321" s="208"/>
      <c r="J321" s="203"/>
      <c r="K321" s="203"/>
      <c r="L321" s="209"/>
      <c r="M321" s="210"/>
      <c r="N321" s="211"/>
      <c r="O321" s="211"/>
      <c r="P321" s="211"/>
      <c r="Q321" s="211"/>
      <c r="R321" s="211"/>
      <c r="S321" s="211"/>
      <c r="T321" s="212"/>
      <c r="AT321" s="213" t="s">
        <v>130</v>
      </c>
      <c r="AU321" s="213" t="s">
        <v>81</v>
      </c>
      <c r="AV321" s="11" t="s">
        <v>81</v>
      </c>
      <c r="AW321" s="11" t="s">
        <v>34</v>
      </c>
      <c r="AX321" s="11" t="s">
        <v>71</v>
      </c>
      <c r="AY321" s="213" t="s">
        <v>122</v>
      </c>
    </row>
    <row r="322" spans="2:51" s="11" customFormat="1" ht="12">
      <c r="B322" s="202"/>
      <c r="C322" s="203"/>
      <c r="D322" s="204" t="s">
        <v>130</v>
      </c>
      <c r="E322" s="205" t="s">
        <v>21</v>
      </c>
      <c r="F322" s="206" t="s">
        <v>446</v>
      </c>
      <c r="G322" s="203"/>
      <c r="H322" s="207">
        <v>2</v>
      </c>
      <c r="I322" s="208"/>
      <c r="J322" s="203"/>
      <c r="K322" s="203"/>
      <c r="L322" s="209"/>
      <c r="M322" s="210"/>
      <c r="N322" s="211"/>
      <c r="O322" s="211"/>
      <c r="P322" s="211"/>
      <c r="Q322" s="211"/>
      <c r="R322" s="211"/>
      <c r="S322" s="211"/>
      <c r="T322" s="212"/>
      <c r="AT322" s="213" t="s">
        <v>130</v>
      </c>
      <c r="AU322" s="213" t="s">
        <v>81</v>
      </c>
      <c r="AV322" s="11" t="s">
        <v>81</v>
      </c>
      <c r="AW322" s="11" t="s">
        <v>34</v>
      </c>
      <c r="AX322" s="11" t="s">
        <v>71</v>
      </c>
      <c r="AY322" s="213" t="s">
        <v>122</v>
      </c>
    </row>
    <row r="323" spans="2:51" s="11" customFormat="1" ht="12">
      <c r="B323" s="202"/>
      <c r="C323" s="203"/>
      <c r="D323" s="204" t="s">
        <v>130</v>
      </c>
      <c r="E323" s="205" t="s">
        <v>21</v>
      </c>
      <c r="F323" s="206" t="s">
        <v>447</v>
      </c>
      <c r="G323" s="203"/>
      <c r="H323" s="207">
        <v>4</v>
      </c>
      <c r="I323" s="208"/>
      <c r="J323" s="203"/>
      <c r="K323" s="203"/>
      <c r="L323" s="209"/>
      <c r="M323" s="210"/>
      <c r="N323" s="211"/>
      <c r="O323" s="211"/>
      <c r="P323" s="211"/>
      <c r="Q323" s="211"/>
      <c r="R323" s="211"/>
      <c r="S323" s="211"/>
      <c r="T323" s="212"/>
      <c r="AT323" s="213" t="s">
        <v>130</v>
      </c>
      <c r="AU323" s="213" t="s">
        <v>81</v>
      </c>
      <c r="AV323" s="11" t="s">
        <v>81</v>
      </c>
      <c r="AW323" s="11" t="s">
        <v>34</v>
      </c>
      <c r="AX323" s="11" t="s">
        <v>71</v>
      </c>
      <c r="AY323" s="213" t="s">
        <v>122</v>
      </c>
    </row>
    <row r="324" spans="2:51" s="11" customFormat="1" ht="12">
      <c r="B324" s="202"/>
      <c r="C324" s="203"/>
      <c r="D324" s="204" t="s">
        <v>130</v>
      </c>
      <c r="E324" s="205" t="s">
        <v>21</v>
      </c>
      <c r="F324" s="206" t="s">
        <v>448</v>
      </c>
      <c r="G324" s="203"/>
      <c r="H324" s="207">
        <v>2</v>
      </c>
      <c r="I324" s="208"/>
      <c r="J324" s="203"/>
      <c r="K324" s="203"/>
      <c r="L324" s="209"/>
      <c r="M324" s="210"/>
      <c r="N324" s="211"/>
      <c r="O324" s="211"/>
      <c r="P324" s="211"/>
      <c r="Q324" s="211"/>
      <c r="R324" s="211"/>
      <c r="S324" s="211"/>
      <c r="T324" s="212"/>
      <c r="AT324" s="213" t="s">
        <v>130</v>
      </c>
      <c r="AU324" s="213" t="s">
        <v>81</v>
      </c>
      <c r="AV324" s="11" t="s">
        <v>81</v>
      </c>
      <c r="AW324" s="11" t="s">
        <v>34</v>
      </c>
      <c r="AX324" s="11" t="s">
        <v>71</v>
      </c>
      <c r="AY324" s="213" t="s">
        <v>122</v>
      </c>
    </row>
    <row r="325" spans="2:51" s="11" customFormat="1" ht="12">
      <c r="B325" s="202"/>
      <c r="C325" s="203"/>
      <c r="D325" s="204" t="s">
        <v>130</v>
      </c>
      <c r="E325" s="205" t="s">
        <v>21</v>
      </c>
      <c r="F325" s="206" t="s">
        <v>449</v>
      </c>
      <c r="G325" s="203"/>
      <c r="H325" s="207">
        <v>4</v>
      </c>
      <c r="I325" s="208"/>
      <c r="J325" s="203"/>
      <c r="K325" s="203"/>
      <c r="L325" s="209"/>
      <c r="M325" s="210"/>
      <c r="N325" s="211"/>
      <c r="O325" s="211"/>
      <c r="P325" s="211"/>
      <c r="Q325" s="211"/>
      <c r="R325" s="211"/>
      <c r="S325" s="211"/>
      <c r="T325" s="212"/>
      <c r="AT325" s="213" t="s">
        <v>130</v>
      </c>
      <c r="AU325" s="213" t="s">
        <v>81</v>
      </c>
      <c r="AV325" s="11" t="s">
        <v>81</v>
      </c>
      <c r="AW325" s="11" t="s">
        <v>34</v>
      </c>
      <c r="AX325" s="11" t="s">
        <v>71</v>
      </c>
      <c r="AY325" s="213" t="s">
        <v>122</v>
      </c>
    </row>
    <row r="326" spans="2:51" s="12" customFormat="1" ht="12">
      <c r="B326" s="214"/>
      <c r="C326" s="215"/>
      <c r="D326" s="204" t="s">
        <v>130</v>
      </c>
      <c r="E326" s="216" t="s">
        <v>21</v>
      </c>
      <c r="F326" s="217" t="s">
        <v>132</v>
      </c>
      <c r="G326" s="215"/>
      <c r="H326" s="218">
        <v>24</v>
      </c>
      <c r="I326" s="219"/>
      <c r="J326" s="215"/>
      <c r="K326" s="215"/>
      <c r="L326" s="220"/>
      <c r="M326" s="221"/>
      <c r="N326" s="222"/>
      <c r="O326" s="222"/>
      <c r="P326" s="222"/>
      <c r="Q326" s="222"/>
      <c r="R326" s="222"/>
      <c r="S326" s="222"/>
      <c r="T326" s="223"/>
      <c r="AT326" s="224" t="s">
        <v>130</v>
      </c>
      <c r="AU326" s="224" t="s">
        <v>81</v>
      </c>
      <c r="AV326" s="12" t="s">
        <v>128</v>
      </c>
      <c r="AW326" s="12" t="s">
        <v>34</v>
      </c>
      <c r="AX326" s="12" t="s">
        <v>76</v>
      </c>
      <c r="AY326" s="224" t="s">
        <v>122</v>
      </c>
    </row>
    <row r="327" spans="2:65" s="1" customFormat="1" ht="22.8" customHeight="1">
      <c r="B327" s="39"/>
      <c r="C327" s="238" t="s">
        <v>450</v>
      </c>
      <c r="D327" s="238" t="s">
        <v>323</v>
      </c>
      <c r="E327" s="239" t="s">
        <v>451</v>
      </c>
      <c r="F327" s="240" t="s">
        <v>452</v>
      </c>
      <c r="G327" s="241" t="s">
        <v>135</v>
      </c>
      <c r="H327" s="242">
        <v>24.24</v>
      </c>
      <c r="I327" s="243"/>
      <c r="J327" s="244">
        <f>ROUND(I327*H327,2)</f>
        <v>0</v>
      </c>
      <c r="K327" s="240" t="s">
        <v>21</v>
      </c>
      <c r="L327" s="245"/>
      <c r="M327" s="246" t="s">
        <v>21</v>
      </c>
      <c r="N327" s="247" t="s">
        <v>42</v>
      </c>
      <c r="O327" s="40"/>
      <c r="P327" s="199">
        <f>O327*H327</f>
        <v>0</v>
      </c>
      <c r="Q327" s="199">
        <v>0.045</v>
      </c>
      <c r="R327" s="199">
        <f>Q327*H327</f>
        <v>1.0908</v>
      </c>
      <c r="S327" s="199">
        <v>0</v>
      </c>
      <c r="T327" s="200">
        <f>S327*H327</f>
        <v>0</v>
      </c>
      <c r="AR327" s="22" t="s">
        <v>165</v>
      </c>
      <c r="AT327" s="22" t="s">
        <v>323</v>
      </c>
      <c r="AU327" s="22" t="s">
        <v>81</v>
      </c>
      <c r="AY327" s="22" t="s">
        <v>122</v>
      </c>
      <c r="BE327" s="201">
        <f>IF(N327="základní",J327,0)</f>
        <v>0</v>
      </c>
      <c r="BF327" s="201">
        <f>IF(N327="snížená",J327,0)</f>
        <v>0</v>
      </c>
      <c r="BG327" s="201">
        <f>IF(N327="zákl. přenesená",J327,0)</f>
        <v>0</v>
      </c>
      <c r="BH327" s="201">
        <f>IF(N327="sníž. přenesená",J327,0)</f>
        <v>0</v>
      </c>
      <c r="BI327" s="201">
        <f>IF(N327="nulová",J327,0)</f>
        <v>0</v>
      </c>
      <c r="BJ327" s="22" t="s">
        <v>76</v>
      </c>
      <c r="BK327" s="201">
        <f>ROUND(I327*H327,2)</f>
        <v>0</v>
      </c>
      <c r="BL327" s="22" t="s">
        <v>128</v>
      </c>
      <c r="BM327" s="22" t="s">
        <v>453</v>
      </c>
    </row>
    <row r="328" spans="2:47" s="1" customFormat="1" ht="12">
      <c r="B328" s="39"/>
      <c r="C328" s="61"/>
      <c r="D328" s="204" t="s">
        <v>142</v>
      </c>
      <c r="E328" s="61"/>
      <c r="F328" s="225" t="s">
        <v>452</v>
      </c>
      <c r="G328" s="61"/>
      <c r="H328" s="61"/>
      <c r="I328" s="161"/>
      <c r="J328" s="61"/>
      <c r="K328" s="61"/>
      <c r="L328" s="59"/>
      <c r="M328" s="226"/>
      <c r="N328" s="40"/>
      <c r="O328" s="40"/>
      <c r="P328" s="40"/>
      <c r="Q328" s="40"/>
      <c r="R328" s="40"/>
      <c r="S328" s="40"/>
      <c r="T328" s="76"/>
      <c r="AT328" s="22" t="s">
        <v>142</v>
      </c>
      <c r="AU328" s="22" t="s">
        <v>81</v>
      </c>
    </row>
    <row r="329" spans="2:51" s="11" customFormat="1" ht="12">
      <c r="B329" s="202"/>
      <c r="C329" s="203"/>
      <c r="D329" s="204" t="s">
        <v>130</v>
      </c>
      <c r="E329" s="205" t="s">
        <v>21</v>
      </c>
      <c r="F329" s="206" t="s">
        <v>454</v>
      </c>
      <c r="G329" s="203"/>
      <c r="H329" s="207">
        <v>4.04</v>
      </c>
      <c r="I329" s="208"/>
      <c r="J329" s="203"/>
      <c r="K329" s="203"/>
      <c r="L329" s="209"/>
      <c r="M329" s="210"/>
      <c r="N329" s="211"/>
      <c r="O329" s="211"/>
      <c r="P329" s="211"/>
      <c r="Q329" s="211"/>
      <c r="R329" s="211"/>
      <c r="S329" s="211"/>
      <c r="T329" s="212"/>
      <c r="AT329" s="213" t="s">
        <v>130</v>
      </c>
      <c r="AU329" s="213" t="s">
        <v>81</v>
      </c>
      <c r="AV329" s="11" t="s">
        <v>81</v>
      </c>
      <c r="AW329" s="11" t="s">
        <v>34</v>
      </c>
      <c r="AX329" s="11" t="s">
        <v>71</v>
      </c>
      <c r="AY329" s="213" t="s">
        <v>122</v>
      </c>
    </row>
    <row r="330" spans="2:51" s="11" customFormat="1" ht="12">
      <c r="B330" s="202"/>
      <c r="C330" s="203"/>
      <c r="D330" s="204" t="s">
        <v>130</v>
      </c>
      <c r="E330" s="205" t="s">
        <v>21</v>
      </c>
      <c r="F330" s="206" t="s">
        <v>455</v>
      </c>
      <c r="G330" s="203"/>
      <c r="H330" s="207">
        <v>4.04</v>
      </c>
      <c r="I330" s="208"/>
      <c r="J330" s="203"/>
      <c r="K330" s="203"/>
      <c r="L330" s="209"/>
      <c r="M330" s="210"/>
      <c r="N330" s="211"/>
      <c r="O330" s="211"/>
      <c r="P330" s="211"/>
      <c r="Q330" s="211"/>
      <c r="R330" s="211"/>
      <c r="S330" s="211"/>
      <c r="T330" s="212"/>
      <c r="AT330" s="213" t="s">
        <v>130</v>
      </c>
      <c r="AU330" s="213" t="s">
        <v>81</v>
      </c>
      <c r="AV330" s="11" t="s">
        <v>81</v>
      </c>
      <c r="AW330" s="11" t="s">
        <v>34</v>
      </c>
      <c r="AX330" s="11" t="s">
        <v>71</v>
      </c>
      <c r="AY330" s="213" t="s">
        <v>122</v>
      </c>
    </row>
    <row r="331" spans="2:51" s="11" customFormat="1" ht="12">
      <c r="B331" s="202"/>
      <c r="C331" s="203"/>
      <c r="D331" s="204" t="s">
        <v>130</v>
      </c>
      <c r="E331" s="205" t="s">
        <v>21</v>
      </c>
      <c r="F331" s="206" t="s">
        <v>456</v>
      </c>
      <c r="G331" s="203"/>
      <c r="H331" s="207">
        <v>4.04</v>
      </c>
      <c r="I331" s="208"/>
      <c r="J331" s="203"/>
      <c r="K331" s="203"/>
      <c r="L331" s="209"/>
      <c r="M331" s="210"/>
      <c r="N331" s="211"/>
      <c r="O331" s="211"/>
      <c r="P331" s="211"/>
      <c r="Q331" s="211"/>
      <c r="R331" s="211"/>
      <c r="S331" s="211"/>
      <c r="T331" s="212"/>
      <c r="AT331" s="213" t="s">
        <v>130</v>
      </c>
      <c r="AU331" s="213" t="s">
        <v>81</v>
      </c>
      <c r="AV331" s="11" t="s">
        <v>81</v>
      </c>
      <c r="AW331" s="11" t="s">
        <v>34</v>
      </c>
      <c r="AX331" s="11" t="s">
        <v>71</v>
      </c>
      <c r="AY331" s="213" t="s">
        <v>122</v>
      </c>
    </row>
    <row r="332" spans="2:51" s="11" customFormat="1" ht="12">
      <c r="B332" s="202"/>
      <c r="C332" s="203"/>
      <c r="D332" s="204" t="s">
        <v>130</v>
      </c>
      <c r="E332" s="205" t="s">
        <v>21</v>
      </c>
      <c r="F332" s="206" t="s">
        <v>457</v>
      </c>
      <c r="G332" s="203"/>
      <c r="H332" s="207">
        <v>2.02</v>
      </c>
      <c r="I332" s="208"/>
      <c r="J332" s="203"/>
      <c r="K332" s="203"/>
      <c r="L332" s="209"/>
      <c r="M332" s="210"/>
      <c r="N332" s="211"/>
      <c r="O332" s="211"/>
      <c r="P332" s="211"/>
      <c r="Q332" s="211"/>
      <c r="R332" s="211"/>
      <c r="S332" s="211"/>
      <c r="T332" s="212"/>
      <c r="AT332" s="213" t="s">
        <v>130</v>
      </c>
      <c r="AU332" s="213" t="s">
        <v>81</v>
      </c>
      <c r="AV332" s="11" t="s">
        <v>81</v>
      </c>
      <c r="AW332" s="11" t="s">
        <v>34</v>
      </c>
      <c r="AX332" s="11" t="s">
        <v>71</v>
      </c>
      <c r="AY332" s="213" t="s">
        <v>122</v>
      </c>
    </row>
    <row r="333" spans="2:51" s="11" customFormat="1" ht="12">
      <c r="B333" s="202"/>
      <c r="C333" s="203"/>
      <c r="D333" s="204" t="s">
        <v>130</v>
      </c>
      <c r="E333" s="205" t="s">
        <v>21</v>
      </c>
      <c r="F333" s="206" t="s">
        <v>458</v>
      </c>
      <c r="G333" s="203"/>
      <c r="H333" s="207">
        <v>4.04</v>
      </c>
      <c r="I333" s="208"/>
      <c r="J333" s="203"/>
      <c r="K333" s="203"/>
      <c r="L333" s="209"/>
      <c r="M333" s="210"/>
      <c r="N333" s="211"/>
      <c r="O333" s="211"/>
      <c r="P333" s="211"/>
      <c r="Q333" s="211"/>
      <c r="R333" s="211"/>
      <c r="S333" s="211"/>
      <c r="T333" s="212"/>
      <c r="AT333" s="213" t="s">
        <v>130</v>
      </c>
      <c r="AU333" s="213" t="s">
        <v>81</v>
      </c>
      <c r="AV333" s="11" t="s">
        <v>81</v>
      </c>
      <c r="AW333" s="11" t="s">
        <v>34</v>
      </c>
      <c r="AX333" s="11" t="s">
        <v>71</v>
      </c>
      <c r="AY333" s="213" t="s">
        <v>122</v>
      </c>
    </row>
    <row r="334" spans="2:51" s="11" customFormat="1" ht="12">
      <c r="B334" s="202"/>
      <c r="C334" s="203"/>
      <c r="D334" s="204" t="s">
        <v>130</v>
      </c>
      <c r="E334" s="205" t="s">
        <v>21</v>
      </c>
      <c r="F334" s="206" t="s">
        <v>459</v>
      </c>
      <c r="G334" s="203"/>
      <c r="H334" s="207">
        <v>2.02</v>
      </c>
      <c r="I334" s="208"/>
      <c r="J334" s="203"/>
      <c r="K334" s="203"/>
      <c r="L334" s="209"/>
      <c r="M334" s="210"/>
      <c r="N334" s="211"/>
      <c r="O334" s="211"/>
      <c r="P334" s="211"/>
      <c r="Q334" s="211"/>
      <c r="R334" s="211"/>
      <c r="S334" s="211"/>
      <c r="T334" s="212"/>
      <c r="AT334" s="213" t="s">
        <v>130</v>
      </c>
      <c r="AU334" s="213" t="s">
        <v>81</v>
      </c>
      <c r="AV334" s="11" t="s">
        <v>81</v>
      </c>
      <c r="AW334" s="11" t="s">
        <v>34</v>
      </c>
      <c r="AX334" s="11" t="s">
        <v>71</v>
      </c>
      <c r="AY334" s="213" t="s">
        <v>122</v>
      </c>
    </row>
    <row r="335" spans="2:51" s="11" customFormat="1" ht="12">
      <c r="B335" s="202"/>
      <c r="C335" s="203"/>
      <c r="D335" s="204" t="s">
        <v>130</v>
      </c>
      <c r="E335" s="205" t="s">
        <v>21</v>
      </c>
      <c r="F335" s="206" t="s">
        <v>460</v>
      </c>
      <c r="G335" s="203"/>
      <c r="H335" s="207">
        <v>4.04</v>
      </c>
      <c r="I335" s="208"/>
      <c r="J335" s="203"/>
      <c r="K335" s="203"/>
      <c r="L335" s="209"/>
      <c r="M335" s="210"/>
      <c r="N335" s="211"/>
      <c r="O335" s="211"/>
      <c r="P335" s="211"/>
      <c r="Q335" s="211"/>
      <c r="R335" s="211"/>
      <c r="S335" s="211"/>
      <c r="T335" s="212"/>
      <c r="AT335" s="213" t="s">
        <v>130</v>
      </c>
      <c r="AU335" s="213" t="s">
        <v>81</v>
      </c>
      <c r="AV335" s="11" t="s">
        <v>81</v>
      </c>
      <c r="AW335" s="11" t="s">
        <v>34</v>
      </c>
      <c r="AX335" s="11" t="s">
        <v>71</v>
      </c>
      <c r="AY335" s="213" t="s">
        <v>122</v>
      </c>
    </row>
    <row r="336" spans="2:51" s="12" customFormat="1" ht="12">
      <c r="B336" s="214"/>
      <c r="C336" s="215"/>
      <c r="D336" s="204" t="s">
        <v>130</v>
      </c>
      <c r="E336" s="216" t="s">
        <v>21</v>
      </c>
      <c r="F336" s="217" t="s">
        <v>132</v>
      </c>
      <c r="G336" s="215"/>
      <c r="H336" s="218">
        <v>24.24</v>
      </c>
      <c r="I336" s="219"/>
      <c r="J336" s="215"/>
      <c r="K336" s="215"/>
      <c r="L336" s="220"/>
      <c r="M336" s="221"/>
      <c r="N336" s="222"/>
      <c r="O336" s="222"/>
      <c r="P336" s="222"/>
      <c r="Q336" s="222"/>
      <c r="R336" s="222"/>
      <c r="S336" s="222"/>
      <c r="T336" s="223"/>
      <c r="AT336" s="224" t="s">
        <v>130</v>
      </c>
      <c r="AU336" s="224" t="s">
        <v>81</v>
      </c>
      <c r="AV336" s="12" t="s">
        <v>128</v>
      </c>
      <c r="AW336" s="12" t="s">
        <v>34</v>
      </c>
      <c r="AX336" s="12" t="s">
        <v>76</v>
      </c>
      <c r="AY336" s="224" t="s">
        <v>122</v>
      </c>
    </row>
    <row r="337" spans="2:65" s="1" customFormat="1" ht="22.8" customHeight="1">
      <c r="B337" s="39"/>
      <c r="C337" s="190" t="s">
        <v>461</v>
      </c>
      <c r="D337" s="190" t="s">
        <v>124</v>
      </c>
      <c r="E337" s="191" t="s">
        <v>462</v>
      </c>
      <c r="F337" s="192" t="s">
        <v>463</v>
      </c>
      <c r="G337" s="193" t="s">
        <v>212</v>
      </c>
      <c r="H337" s="194">
        <v>4.01</v>
      </c>
      <c r="I337" s="195"/>
      <c r="J337" s="196">
        <f>ROUND(I337*H337,2)</f>
        <v>0</v>
      </c>
      <c r="K337" s="192" t="s">
        <v>140</v>
      </c>
      <c r="L337" s="59"/>
      <c r="M337" s="197" t="s">
        <v>21</v>
      </c>
      <c r="N337" s="198" t="s">
        <v>42</v>
      </c>
      <c r="O337" s="40"/>
      <c r="P337" s="199">
        <f>O337*H337</f>
        <v>0</v>
      </c>
      <c r="Q337" s="199">
        <v>2.429</v>
      </c>
      <c r="R337" s="199">
        <f>Q337*H337</f>
        <v>9.740289999999998</v>
      </c>
      <c r="S337" s="199">
        <v>0</v>
      </c>
      <c r="T337" s="200">
        <f>S337*H337</f>
        <v>0</v>
      </c>
      <c r="AR337" s="22" t="s">
        <v>128</v>
      </c>
      <c r="AT337" s="22" t="s">
        <v>124</v>
      </c>
      <c r="AU337" s="22" t="s">
        <v>81</v>
      </c>
      <c r="AY337" s="22" t="s">
        <v>122</v>
      </c>
      <c r="BE337" s="201">
        <f>IF(N337="základní",J337,0)</f>
        <v>0</v>
      </c>
      <c r="BF337" s="201">
        <f>IF(N337="snížená",J337,0)</f>
        <v>0</v>
      </c>
      <c r="BG337" s="201">
        <f>IF(N337="zákl. přenesená",J337,0)</f>
        <v>0</v>
      </c>
      <c r="BH337" s="201">
        <f>IF(N337="sníž. přenesená",J337,0)</f>
        <v>0</v>
      </c>
      <c r="BI337" s="201">
        <f>IF(N337="nulová",J337,0)</f>
        <v>0</v>
      </c>
      <c r="BJ337" s="22" t="s">
        <v>76</v>
      </c>
      <c r="BK337" s="201">
        <f>ROUND(I337*H337,2)</f>
        <v>0</v>
      </c>
      <c r="BL337" s="22" t="s">
        <v>128</v>
      </c>
      <c r="BM337" s="22" t="s">
        <v>464</v>
      </c>
    </row>
    <row r="338" spans="2:47" s="1" customFormat="1" ht="24">
      <c r="B338" s="39"/>
      <c r="C338" s="61"/>
      <c r="D338" s="204" t="s">
        <v>142</v>
      </c>
      <c r="E338" s="61"/>
      <c r="F338" s="225" t="s">
        <v>465</v>
      </c>
      <c r="G338" s="61"/>
      <c r="H338" s="61"/>
      <c r="I338" s="161"/>
      <c r="J338" s="61"/>
      <c r="K338" s="61"/>
      <c r="L338" s="59"/>
      <c r="M338" s="226"/>
      <c r="N338" s="40"/>
      <c r="O338" s="40"/>
      <c r="P338" s="40"/>
      <c r="Q338" s="40"/>
      <c r="R338" s="40"/>
      <c r="S338" s="40"/>
      <c r="T338" s="76"/>
      <c r="AT338" s="22" t="s">
        <v>142</v>
      </c>
      <c r="AU338" s="22" t="s">
        <v>81</v>
      </c>
    </row>
    <row r="339" spans="2:51" s="11" customFormat="1" ht="12">
      <c r="B339" s="202"/>
      <c r="C339" s="203"/>
      <c r="D339" s="204" t="s">
        <v>130</v>
      </c>
      <c r="E339" s="205" t="s">
        <v>21</v>
      </c>
      <c r="F339" s="206" t="s">
        <v>466</v>
      </c>
      <c r="G339" s="203"/>
      <c r="H339" s="207">
        <v>0.3</v>
      </c>
      <c r="I339" s="208"/>
      <c r="J339" s="203"/>
      <c r="K339" s="203"/>
      <c r="L339" s="209"/>
      <c r="M339" s="210"/>
      <c r="N339" s="211"/>
      <c r="O339" s="211"/>
      <c r="P339" s="211"/>
      <c r="Q339" s="211"/>
      <c r="R339" s="211"/>
      <c r="S339" s="211"/>
      <c r="T339" s="212"/>
      <c r="AT339" s="213" t="s">
        <v>130</v>
      </c>
      <c r="AU339" s="213" t="s">
        <v>81</v>
      </c>
      <c r="AV339" s="11" t="s">
        <v>81</v>
      </c>
      <c r="AW339" s="11" t="s">
        <v>34</v>
      </c>
      <c r="AX339" s="11" t="s">
        <v>71</v>
      </c>
      <c r="AY339" s="213" t="s">
        <v>122</v>
      </c>
    </row>
    <row r="340" spans="2:51" s="11" customFormat="1" ht="12">
      <c r="B340" s="202"/>
      <c r="C340" s="203"/>
      <c r="D340" s="204" t="s">
        <v>130</v>
      </c>
      <c r="E340" s="205" t="s">
        <v>21</v>
      </c>
      <c r="F340" s="206" t="s">
        <v>467</v>
      </c>
      <c r="G340" s="203"/>
      <c r="H340" s="207">
        <v>0.52</v>
      </c>
      <c r="I340" s="208"/>
      <c r="J340" s="203"/>
      <c r="K340" s="203"/>
      <c r="L340" s="209"/>
      <c r="M340" s="210"/>
      <c r="N340" s="211"/>
      <c r="O340" s="211"/>
      <c r="P340" s="211"/>
      <c r="Q340" s="211"/>
      <c r="R340" s="211"/>
      <c r="S340" s="211"/>
      <c r="T340" s="212"/>
      <c r="AT340" s="213" t="s">
        <v>130</v>
      </c>
      <c r="AU340" s="213" t="s">
        <v>81</v>
      </c>
      <c r="AV340" s="11" t="s">
        <v>81</v>
      </c>
      <c r="AW340" s="11" t="s">
        <v>34</v>
      </c>
      <c r="AX340" s="11" t="s">
        <v>71</v>
      </c>
      <c r="AY340" s="213" t="s">
        <v>122</v>
      </c>
    </row>
    <row r="341" spans="2:51" s="11" customFormat="1" ht="12">
      <c r="B341" s="202"/>
      <c r="C341" s="203"/>
      <c r="D341" s="204" t="s">
        <v>130</v>
      </c>
      <c r="E341" s="205" t="s">
        <v>21</v>
      </c>
      <c r="F341" s="206" t="s">
        <v>468</v>
      </c>
      <c r="G341" s="203"/>
      <c r="H341" s="207">
        <v>0.54</v>
      </c>
      <c r="I341" s="208"/>
      <c r="J341" s="203"/>
      <c r="K341" s="203"/>
      <c r="L341" s="209"/>
      <c r="M341" s="210"/>
      <c r="N341" s="211"/>
      <c r="O341" s="211"/>
      <c r="P341" s="211"/>
      <c r="Q341" s="211"/>
      <c r="R341" s="211"/>
      <c r="S341" s="211"/>
      <c r="T341" s="212"/>
      <c r="AT341" s="213" t="s">
        <v>130</v>
      </c>
      <c r="AU341" s="213" t="s">
        <v>81</v>
      </c>
      <c r="AV341" s="11" t="s">
        <v>81</v>
      </c>
      <c r="AW341" s="11" t="s">
        <v>34</v>
      </c>
      <c r="AX341" s="11" t="s">
        <v>71</v>
      </c>
      <c r="AY341" s="213" t="s">
        <v>122</v>
      </c>
    </row>
    <row r="342" spans="2:51" s="11" customFormat="1" ht="12">
      <c r="B342" s="202"/>
      <c r="C342" s="203"/>
      <c r="D342" s="204" t="s">
        <v>130</v>
      </c>
      <c r="E342" s="205" t="s">
        <v>21</v>
      </c>
      <c r="F342" s="206" t="s">
        <v>469</v>
      </c>
      <c r="G342" s="203"/>
      <c r="H342" s="207">
        <v>0.57</v>
      </c>
      <c r="I342" s="208"/>
      <c r="J342" s="203"/>
      <c r="K342" s="203"/>
      <c r="L342" s="209"/>
      <c r="M342" s="210"/>
      <c r="N342" s="211"/>
      <c r="O342" s="211"/>
      <c r="P342" s="211"/>
      <c r="Q342" s="211"/>
      <c r="R342" s="211"/>
      <c r="S342" s="211"/>
      <c r="T342" s="212"/>
      <c r="AT342" s="213" t="s">
        <v>130</v>
      </c>
      <c r="AU342" s="213" t="s">
        <v>81</v>
      </c>
      <c r="AV342" s="11" t="s">
        <v>81</v>
      </c>
      <c r="AW342" s="11" t="s">
        <v>34</v>
      </c>
      <c r="AX342" s="11" t="s">
        <v>71</v>
      </c>
      <c r="AY342" s="213" t="s">
        <v>122</v>
      </c>
    </row>
    <row r="343" spans="2:51" s="11" customFormat="1" ht="12">
      <c r="B343" s="202"/>
      <c r="C343" s="203"/>
      <c r="D343" s="204" t="s">
        <v>130</v>
      </c>
      <c r="E343" s="205" t="s">
        <v>21</v>
      </c>
      <c r="F343" s="206" t="s">
        <v>470</v>
      </c>
      <c r="G343" s="203"/>
      <c r="H343" s="207">
        <v>0.24</v>
      </c>
      <c r="I343" s="208"/>
      <c r="J343" s="203"/>
      <c r="K343" s="203"/>
      <c r="L343" s="209"/>
      <c r="M343" s="210"/>
      <c r="N343" s="211"/>
      <c r="O343" s="211"/>
      <c r="P343" s="211"/>
      <c r="Q343" s="211"/>
      <c r="R343" s="211"/>
      <c r="S343" s="211"/>
      <c r="T343" s="212"/>
      <c r="AT343" s="213" t="s">
        <v>130</v>
      </c>
      <c r="AU343" s="213" t="s">
        <v>81</v>
      </c>
      <c r="AV343" s="11" t="s">
        <v>81</v>
      </c>
      <c r="AW343" s="11" t="s">
        <v>34</v>
      </c>
      <c r="AX343" s="11" t="s">
        <v>71</v>
      </c>
      <c r="AY343" s="213" t="s">
        <v>122</v>
      </c>
    </row>
    <row r="344" spans="2:51" s="11" customFormat="1" ht="12">
      <c r="B344" s="202"/>
      <c r="C344" s="203"/>
      <c r="D344" s="204" t="s">
        <v>130</v>
      </c>
      <c r="E344" s="205" t="s">
        <v>21</v>
      </c>
      <c r="F344" s="206" t="s">
        <v>471</v>
      </c>
      <c r="G344" s="203"/>
      <c r="H344" s="207">
        <v>0.76</v>
      </c>
      <c r="I344" s="208"/>
      <c r="J344" s="203"/>
      <c r="K344" s="203"/>
      <c r="L344" s="209"/>
      <c r="M344" s="210"/>
      <c r="N344" s="211"/>
      <c r="O344" s="211"/>
      <c r="P344" s="211"/>
      <c r="Q344" s="211"/>
      <c r="R344" s="211"/>
      <c r="S344" s="211"/>
      <c r="T344" s="212"/>
      <c r="AT344" s="213" t="s">
        <v>130</v>
      </c>
      <c r="AU344" s="213" t="s">
        <v>81</v>
      </c>
      <c r="AV344" s="11" t="s">
        <v>81</v>
      </c>
      <c r="AW344" s="11" t="s">
        <v>34</v>
      </c>
      <c r="AX344" s="11" t="s">
        <v>71</v>
      </c>
      <c r="AY344" s="213" t="s">
        <v>122</v>
      </c>
    </row>
    <row r="345" spans="2:51" s="11" customFormat="1" ht="12">
      <c r="B345" s="202"/>
      <c r="C345" s="203"/>
      <c r="D345" s="204" t="s">
        <v>130</v>
      </c>
      <c r="E345" s="205" t="s">
        <v>21</v>
      </c>
      <c r="F345" s="206" t="s">
        <v>472</v>
      </c>
      <c r="G345" s="203"/>
      <c r="H345" s="207">
        <v>0.26</v>
      </c>
      <c r="I345" s="208"/>
      <c r="J345" s="203"/>
      <c r="K345" s="203"/>
      <c r="L345" s="209"/>
      <c r="M345" s="210"/>
      <c r="N345" s="211"/>
      <c r="O345" s="211"/>
      <c r="P345" s="211"/>
      <c r="Q345" s="211"/>
      <c r="R345" s="211"/>
      <c r="S345" s="211"/>
      <c r="T345" s="212"/>
      <c r="AT345" s="213" t="s">
        <v>130</v>
      </c>
      <c r="AU345" s="213" t="s">
        <v>81</v>
      </c>
      <c r="AV345" s="11" t="s">
        <v>81</v>
      </c>
      <c r="AW345" s="11" t="s">
        <v>34</v>
      </c>
      <c r="AX345" s="11" t="s">
        <v>71</v>
      </c>
      <c r="AY345" s="213" t="s">
        <v>122</v>
      </c>
    </row>
    <row r="346" spans="2:51" s="11" customFormat="1" ht="12">
      <c r="B346" s="202"/>
      <c r="C346" s="203"/>
      <c r="D346" s="204" t="s">
        <v>130</v>
      </c>
      <c r="E346" s="205" t="s">
        <v>21</v>
      </c>
      <c r="F346" s="206" t="s">
        <v>473</v>
      </c>
      <c r="G346" s="203"/>
      <c r="H346" s="207">
        <v>0.82</v>
      </c>
      <c r="I346" s="208"/>
      <c r="J346" s="203"/>
      <c r="K346" s="203"/>
      <c r="L346" s="209"/>
      <c r="M346" s="210"/>
      <c r="N346" s="211"/>
      <c r="O346" s="211"/>
      <c r="P346" s="211"/>
      <c r="Q346" s="211"/>
      <c r="R346" s="211"/>
      <c r="S346" s="211"/>
      <c r="T346" s="212"/>
      <c r="AT346" s="213" t="s">
        <v>130</v>
      </c>
      <c r="AU346" s="213" t="s">
        <v>81</v>
      </c>
      <c r="AV346" s="11" t="s">
        <v>81</v>
      </c>
      <c r="AW346" s="11" t="s">
        <v>34</v>
      </c>
      <c r="AX346" s="11" t="s">
        <v>71</v>
      </c>
      <c r="AY346" s="213" t="s">
        <v>122</v>
      </c>
    </row>
    <row r="347" spans="2:51" s="12" customFormat="1" ht="12">
      <c r="B347" s="214"/>
      <c r="C347" s="215"/>
      <c r="D347" s="204" t="s">
        <v>130</v>
      </c>
      <c r="E347" s="216" t="s">
        <v>21</v>
      </c>
      <c r="F347" s="217" t="s">
        <v>132</v>
      </c>
      <c r="G347" s="215"/>
      <c r="H347" s="218">
        <v>4.01</v>
      </c>
      <c r="I347" s="219"/>
      <c r="J347" s="215"/>
      <c r="K347" s="215"/>
      <c r="L347" s="220"/>
      <c r="M347" s="221"/>
      <c r="N347" s="222"/>
      <c r="O347" s="222"/>
      <c r="P347" s="222"/>
      <c r="Q347" s="222"/>
      <c r="R347" s="222"/>
      <c r="S347" s="222"/>
      <c r="T347" s="223"/>
      <c r="AT347" s="224" t="s">
        <v>130</v>
      </c>
      <c r="AU347" s="224" t="s">
        <v>81</v>
      </c>
      <c r="AV347" s="12" t="s">
        <v>128</v>
      </c>
      <c r="AW347" s="12" t="s">
        <v>34</v>
      </c>
      <c r="AX347" s="12" t="s">
        <v>76</v>
      </c>
      <c r="AY347" s="224" t="s">
        <v>122</v>
      </c>
    </row>
    <row r="348" spans="2:65" s="1" customFormat="1" ht="22.8" customHeight="1">
      <c r="B348" s="39"/>
      <c r="C348" s="190" t="s">
        <v>348</v>
      </c>
      <c r="D348" s="190" t="s">
        <v>124</v>
      </c>
      <c r="E348" s="191" t="s">
        <v>474</v>
      </c>
      <c r="F348" s="192" t="s">
        <v>475</v>
      </c>
      <c r="G348" s="193" t="s">
        <v>212</v>
      </c>
      <c r="H348" s="194">
        <v>1.8</v>
      </c>
      <c r="I348" s="195"/>
      <c r="J348" s="196">
        <f>ROUND(I348*H348,2)</f>
        <v>0</v>
      </c>
      <c r="K348" s="192" t="s">
        <v>21</v>
      </c>
      <c r="L348" s="59"/>
      <c r="M348" s="197" t="s">
        <v>21</v>
      </c>
      <c r="N348" s="198" t="s">
        <v>42</v>
      </c>
      <c r="O348" s="40"/>
      <c r="P348" s="199">
        <f>O348*H348</f>
        <v>0</v>
      </c>
      <c r="Q348" s="199">
        <v>2.49255</v>
      </c>
      <c r="R348" s="199">
        <f>Q348*H348</f>
        <v>4.4865900000000005</v>
      </c>
      <c r="S348" s="199">
        <v>0</v>
      </c>
      <c r="T348" s="200">
        <f>S348*H348</f>
        <v>0</v>
      </c>
      <c r="AR348" s="22" t="s">
        <v>128</v>
      </c>
      <c r="AT348" s="22" t="s">
        <v>124</v>
      </c>
      <c r="AU348" s="22" t="s">
        <v>81</v>
      </c>
      <c r="AY348" s="22" t="s">
        <v>122</v>
      </c>
      <c r="BE348" s="201">
        <f>IF(N348="základní",J348,0)</f>
        <v>0</v>
      </c>
      <c r="BF348" s="201">
        <f>IF(N348="snížená",J348,0)</f>
        <v>0</v>
      </c>
      <c r="BG348" s="201">
        <f>IF(N348="zákl. přenesená",J348,0)</f>
        <v>0</v>
      </c>
      <c r="BH348" s="201">
        <f>IF(N348="sníž. přenesená",J348,0)</f>
        <v>0</v>
      </c>
      <c r="BI348" s="201">
        <f>IF(N348="nulová",J348,0)</f>
        <v>0</v>
      </c>
      <c r="BJ348" s="22" t="s">
        <v>76</v>
      </c>
      <c r="BK348" s="201">
        <f>ROUND(I348*H348,2)</f>
        <v>0</v>
      </c>
      <c r="BL348" s="22" t="s">
        <v>128</v>
      </c>
      <c r="BM348" s="22" t="s">
        <v>476</v>
      </c>
    </row>
    <row r="349" spans="2:47" s="1" customFormat="1" ht="24">
      <c r="B349" s="39"/>
      <c r="C349" s="61"/>
      <c r="D349" s="204" t="s">
        <v>142</v>
      </c>
      <c r="E349" s="61"/>
      <c r="F349" s="225" t="s">
        <v>477</v>
      </c>
      <c r="G349" s="61"/>
      <c r="H349" s="61"/>
      <c r="I349" s="161"/>
      <c r="J349" s="61"/>
      <c r="K349" s="61"/>
      <c r="L349" s="59"/>
      <c r="M349" s="226"/>
      <c r="N349" s="40"/>
      <c r="O349" s="40"/>
      <c r="P349" s="40"/>
      <c r="Q349" s="40"/>
      <c r="R349" s="40"/>
      <c r="S349" s="40"/>
      <c r="T349" s="76"/>
      <c r="AT349" s="22" t="s">
        <v>142</v>
      </c>
      <c r="AU349" s="22" t="s">
        <v>81</v>
      </c>
    </row>
    <row r="350" spans="2:51" s="11" customFormat="1" ht="12">
      <c r="B350" s="202"/>
      <c r="C350" s="203"/>
      <c r="D350" s="204" t="s">
        <v>130</v>
      </c>
      <c r="E350" s="205" t="s">
        <v>21</v>
      </c>
      <c r="F350" s="206" t="s">
        <v>272</v>
      </c>
      <c r="G350" s="203"/>
      <c r="H350" s="207">
        <v>0.913</v>
      </c>
      <c r="I350" s="208"/>
      <c r="J350" s="203"/>
      <c r="K350" s="203"/>
      <c r="L350" s="209"/>
      <c r="M350" s="210"/>
      <c r="N350" s="211"/>
      <c r="O350" s="211"/>
      <c r="P350" s="211"/>
      <c r="Q350" s="211"/>
      <c r="R350" s="211"/>
      <c r="S350" s="211"/>
      <c r="T350" s="212"/>
      <c r="AT350" s="213" t="s">
        <v>130</v>
      </c>
      <c r="AU350" s="213" t="s">
        <v>81</v>
      </c>
      <c r="AV350" s="11" t="s">
        <v>81</v>
      </c>
      <c r="AW350" s="11" t="s">
        <v>34</v>
      </c>
      <c r="AX350" s="11" t="s">
        <v>71</v>
      </c>
      <c r="AY350" s="213" t="s">
        <v>122</v>
      </c>
    </row>
    <row r="351" spans="2:51" s="13" customFormat="1" ht="12">
      <c r="B351" s="227"/>
      <c r="C351" s="228"/>
      <c r="D351" s="204" t="s">
        <v>130</v>
      </c>
      <c r="E351" s="229" t="s">
        <v>21</v>
      </c>
      <c r="F351" s="230" t="s">
        <v>423</v>
      </c>
      <c r="G351" s="228"/>
      <c r="H351" s="231">
        <v>0.913</v>
      </c>
      <c r="I351" s="232"/>
      <c r="J351" s="228"/>
      <c r="K351" s="228"/>
      <c r="L351" s="233"/>
      <c r="M351" s="234"/>
      <c r="N351" s="235"/>
      <c r="O351" s="235"/>
      <c r="P351" s="235"/>
      <c r="Q351" s="235"/>
      <c r="R351" s="235"/>
      <c r="S351" s="235"/>
      <c r="T351" s="236"/>
      <c r="AT351" s="237" t="s">
        <v>130</v>
      </c>
      <c r="AU351" s="237" t="s">
        <v>81</v>
      </c>
      <c r="AV351" s="13" t="s">
        <v>137</v>
      </c>
      <c r="AW351" s="13" t="s">
        <v>34</v>
      </c>
      <c r="AX351" s="13" t="s">
        <v>71</v>
      </c>
      <c r="AY351" s="237" t="s">
        <v>122</v>
      </c>
    </row>
    <row r="352" spans="2:51" s="11" customFormat="1" ht="12">
      <c r="B352" s="202"/>
      <c r="C352" s="203"/>
      <c r="D352" s="204" t="s">
        <v>130</v>
      </c>
      <c r="E352" s="205" t="s">
        <v>21</v>
      </c>
      <c r="F352" s="206" t="s">
        <v>478</v>
      </c>
      <c r="G352" s="203"/>
      <c r="H352" s="207">
        <v>0.875</v>
      </c>
      <c r="I352" s="208"/>
      <c r="J352" s="203"/>
      <c r="K352" s="203"/>
      <c r="L352" s="209"/>
      <c r="M352" s="210"/>
      <c r="N352" s="211"/>
      <c r="O352" s="211"/>
      <c r="P352" s="211"/>
      <c r="Q352" s="211"/>
      <c r="R352" s="211"/>
      <c r="S352" s="211"/>
      <c r="T352" s="212"/>
      <c r="AT352" s="213" t="s">
        <v>130</v>
      </c>
      <c r="AU352" s="213" t="s">
        <v>81</v>
      </c>
      <c r="AV352" s="11" t="s">
        <v>81</v>
      </c>
      <c r="AW352" s="11" t="s">
        <v>34</v>
      </c>
      <c r="AX352" s="11" t="s">
        <v>71</v>
      </c>
      <c r="AY352" s="213" t="s">
        <v>122</v>
      </c>
    </row>
    <row r="353" spans="2:51" s="13" customFormat="1" ht="12">
      <c r="B353" s="227"/>
      <c r="C353" s="228"/>
      <c r="D353" s="204" t="s">
        <v>130</v>
      </c>
      <c r="E353" s="229" t="s">
        <v>21</v>
      </c>
      <c r="F353" s="230" t="s">
        <v>429</v>
      </c>
      <c r="G353" s="228"/>
      <c r="H353" s="231">
        <v>0.875</v>
      </c>
      <c r="I353" s="232"/>
      <c r="J353" s="228"/>
      <c r="K353" s="228"/>
      <c r="L353" s="233"/>
      <c r="M353" s="234"/>
      <c r="N353" s="235"/>
      <c r="O353" s="235"/>
      <c r="P353" s="235"/>
      <c r="Q353" s="235"/>
      <c r="R353" s="235"/>
      <c r="S353" s="235"/>
      <c r="T353" s="236"/>
      <c r="AT353" s="237" t="s">
        <v>130</v>
      </c>
      <c r="AU353" s="237" t="s">
        <v>81</v>
      </c>
      <c r="AV353" s="13" t="s">
        <v>137</v>
      </c>
      <c r="AW353" s="13" t="s">
        <v>34</v>
      </c>
      <c r="AX353" s="13" t="s">
        <v>71</v>
      </c>
      <c r="AY353" s="237" t="s">
        <v>122</v>
      </c>
    </row>
    <row r="354" spans="2:51" s="12" customFormat="1" ht="12">
      <c r="B354" s="214"/>
      <c r="C354" s="215"/>
      <c r="D354" s="204" t="s">
        <v>130</v>
      </c>
      <c r="E354" s="216" t="s">
        <v>21</v>
      </c>
      <c r="F354" s="217" t="s">
        <v>132</v>
      </c>
      <c r="G354" s="215"/>
      <c r="H354" s="218">
        <v>1.788</v>
      </c>
      <c r="I354" s="219"/>
      <c r="J354" s="215"/>
      <c r="K354" s="215"/>
      <c r="L354" s="220"/>
      <c r="M354" s="221"/>
      <c r="N354" s="222"/>
      <c r="O354" s="222"/>
      <c r="P354" s="222"/>
      <c r="Q354" s="222"/>
      <c r="R354" s="222"/>
      <c r="S354" s="222"/>
      <c r="T354" s="223"/>
      <c r="AT354" s="224" t="s">
        <v>130</v>
      </c>
      <c r="AU354" s="224" t="s">
        <v>81</v>
      </c>
      <c r="AV354" s="12" t="s">
        <v>128</v>
      </c>
      <c r="AW354" s="12" t="s">
        <v>34</v>
      </c>
      <c r="AX354" s="12" t="s">
        <v>71</v>
      </c>
      <c r="AY354" s="224" t="s">
        <v>122</v>
      </c>
    </row>
    <row r="355" spans="2:51" s="11" customFormat="1" ht="12">
      <c r="B355" s="202"/>
      <c r="C355" s="203"/>
      <c r="D355" s="204" t="s">
        <v>130</v>
      </c>
      <c r="E355" s="205" t="s">
        <v>21</v>
      </c>
      <c r="F355" s="206" t="s">
        <v>274</v>
      </c>
      <c r="G355" s="203"/>
      <c r="H355" s="207">
        <v>1.8</v>
      </c>
      <c r="I355" s="208"/>
      <c r="J355" s="203"/>
      <c r="K355" s="203"/>
      <c r="L355" s="209"/>
      <c r="M355" s="210"/>
      <c r="N355" s="211"/>
      <c r="O355" s="211"/>
      <c r="P355" s="211"/>
      <c r="Q355" s="211"/>
      <c r="R355" s="211"/>
      <c r="S355" s="211"/>
      <c r="T355" s="212"/>
      <c r="AT355" s="213" t="s">
        <v>130</v>
      </c>
      <c r="AU355" s="213" t="s">
        <v>81</v>
      </c>
      <c r="AV355" s="11" t="s">
        <v>81</v>
      </c>
      <c r="AW355" s="11" t="s">
        <v>34</v>
      </c>
      <c r="AX355" s="11" t="s">
        <v>76</v>
      </c>
      <c r="AY355" s="213" t="s">
        <v>122</v>
      </c>
    </row>
    <row r="356" spans="2:65" s="1" customFormat="1" ht="22.8" customHeight="1">
      <c r="B356" s="39"/>
      <c r="C356" s="190" t="s">
        <v>479</v>
      </c>
      <c r="D356" s="190" t="s">
        <v>124</v>
      </c>
      <c r="E356" s="191" t="s">
        <v>480</v>
      </c>
      <c r="F356" s="192" t="s">
        <v>481</v>
      </c>
      <c r="G356" s="193" t="s">
        <v>326</v>
      </c>
      <c r="H356" s="194">
        <v>0.162</v>
      </c>
      <c r="I356" s="195"/>
      <c r="J356" s="196">
        <f>ROUND(I356*H356,2)</f>
        <v>0</v>
      </c>
      <c r="K356" s="192" t="s">
        <v>140</v>
      </c>
      <c r="L356" s="59"/>
      <c r="M356" s="197" t="s">
        <v>21</v>
      </c>
      <c r="N356" s="198" t="s">
        <v>42</v>
      </c>
      <c r="O356" s="40"/>
      <c r="P356" s="199">
        <f>O356*H356</f>
        <v>0</v>
      </c>
      <c r="Q356" s="199">
        <v>0.84758</v>
      </c>
      <c r="R356" s="199">
        <f>Q356*H356</f>
        <v>0.13730796</v>
      </c>
      <c r="S356" s="199">
        <v>0</v>
      </c>
      <c r="T356" s="200">
        <f>S356*H356</f>
        <v>0</v>
      </c>
      <c r="AR356" s="22" t="s">
        <v>128</v>
      </c>
      <c r="AT356" s="22" t="s">
        <v>124</v>
      </c>
      <c r="AU356" s="22" t="s">
        <v>81</v>
      </c>
      <c r="AY356" s="22" t="s">
        <v>122</v>
      </c>
      <c r="BE356" s="201">
        <f>IF(N356="základní",J356,0)</f>
        <v>0</v>
      </c>
      <c r="BF356" s="201">
        <f>IF(N356="snížená",J356,0)</f>
        <v>0</v>
      </c>
      <c r="BG356" s="201">
        <f>IF(N356="zákl. přenesená",J356,0)</f>
        <v>0</v>
      </c>
      <c r="BH356" s="201">
        <f>IF(N356="sníž. přenesená",J356,0)</f>
        <v>0</v>
      </c>
      <c r="BI356" s="201">
        <f>IF(N356="nulová",J356,0)</f>
        <v>0</v>
      </c>
      <c r="BJ356" s="22" t="s">
        <v>76</v>
      </c>
      <c r="BK356" s="201">
        <f>ROUND(I356*H356,2)</f>
        <v>0</v>
      </c>
      <c r="BL356" s="22" t="s">
        <v>128</v>
      </c>
      <c r="BM356" s="22" t="s">
        <v>482</v>
      </c>
    </row>
    <row r="357" spans="2:47" s="1" customFormat="1" ht="24">
      <c r="B357" s="39"/>
      <c r="C357" s="61"/>
      <c r="D357" s="204" t="s">
        <v>142</v>
      </c>
      <c r="E357" s="61"/>
      <c r="F357" s="225" t="s">
        <v>483</v>
      </c>
      <c r="G357" s="61"/>
      <c r="H357" s="61"/>
      <c r="I357" s="161"/>
      <c r="J357" s="61"/>
      <c r="K357" s="61"/>
      <c r="L357" s="59"/>
      <c r="M357" s="226"/>
      <c r="N357" s="40"/>
      <c r="O357" s="40"/>
      <c r="P357" s="40"/>
      <c r="Q357" s="40"/>
      <c r="R357" s="40"/>
      <c r="S357" s="40"/>
      <c r="T357" s="76"/>
      <c r="AT357" s="22" t="s">
        <v>142</v>
      </c>
      <c r="AU357" s="22" t="s">
        <v>81</v>
      </c>
    </row>
    <row r="358" spans="2:51" s="11" customFormat="1" ht="12">
      <c r="B358" s="202"/>
      <c r="C358" s="203"/>
      <c r="D358" s="204" t="s">
        <v>130</v>
      </c>
      <c r="E358" s="205" t="s">
        <v>21</v>
      </c>
      <c r="F358" s="206" t="s">
        <v>484</v>
      </c>
      <c r="G358" s="203"/>
      <c r="H358" s="207">
        <v>0.012</v>
      </c>
      <c r="I358" s="208"/>
      <c r="J358" s="203"/>
      <c r="K358" s="203"/>
      <c r="L358" s="209"/>
      <c r="M358" s="210"/>
      <c r="N358" s="211"/>
      <c r="O358" s="211"/>
      <c r="P358" s="211"/>
      <c r="Q358" s="211"/>
      <c r="R358" s="211"/>
      <c r="S358" s="211"/>
      <c r="T358" s="212"/>
      <c r="AT358" s="213" t="s">
        <v>130</v>
      </c>
      <c r="AU358" s="213" t="s">
        <v>81</v>
      </c>
      <c r="AV358" s="11" t="s">
        <v>81</v>
      </c>
      <c r="AW358" s="11" t="s">
        <v>34</v>
      </c>
      <c r="AX358" s="11" t="s">
        <v>71</v>
      </c>
      <c r="AY358" s="213" t="s">
        <v>122</v>
      </c>
    </row>
    <row r="359" spans="2:51" s="11" customFormat="1" ht="12">
      <c r="B359" s="202"/>
      <c r="C359" s="203"/>
      <c r="D359" s="204" t="s">
        <v>130</v>
      </c>
      <c r="E359" s="205" t="s">
        <v>21</v>
      </c>
      <c r="F359" s="206" t="s">
        <v>485</v>
      </c>
      <c r="G359" s="203"/>
      <c r="H359" s="207">
        <v>0.021</v>
      </c>
      <c r="I359" s="208"/>
      <c r="J359" s="203"/>
      <c r="K359" s="203"/>
      <c r="L359" s="209"/>
      <c r="M359" s="210"/>
      <c r="N359" s="211"/>
      <c r="O359" s="211"/>
      <c r="P359" s="211"/>
      <c r="Q359" s="211"/>
      <c r="R359" s="211"/>
      <c r="S359" s="211"/>
      <c r="T359" s="212"/>
      <c r="AT359" s="213" t="s">
        <v>130</v>
      </c>
      <c r="AU359" s="213" t="s">
        <v>81</v>
      </c>
      <c r="AV359" s="11" t="s">
        <v>81</v>
      </c>
      <c r="AW359" s="11" t="s">
        <v>34</v>
      </c>
      <c r="AX359" s="11" t="s">
        <v>71</v>
      </c>
      <c r="AY359" s="213" t="s">
        <v>122</v>
      </c>
    </row>
    <row r="360" spans="2:51" s="11" customFormat="1" ht="12">
      <c r="B360" s="202"/>
      <c r="C360" s="203"/>
      <c r="D360" s="204" t="s">
        <v>130</v>
      </c>
      <c r="E360" s="205" t="s">
        <v>21</v>
      </c>
      <c r="F360" s="206" t="s">
        <v>486</v>
      </c>
      <c r="G360" s="203"/>
      <c r="H360" s="207">
        <v>0.022</v>
      </c>
      <c r="I360" s="208"/>
      <c r="J360" s="203"/>
      <c r="K360" s="203"/>
      <c r="L360" s="209"/>
      <c r="M360" s="210"/>
      <c r="N360" s="211"/>
      <c r="O360" s="211"/>
      <c r="P360" s="211"/>
      <c r="Q360" s="211"/>
      <c r="R360" s="211"/>
      <c r="S360" s="211"/>
      <c r="T360" s="212"/>
      <c r="AT360" s="213" t="s">
        <v>130</v>
      </c>
      <c r="AU360" s="213" t="s">
        <v>81</v>
      </c>
      <c r="AV360" s="11" t="s">
        <v>81</v>
      </c>
      <c r="AW360" s="11" t="s">
        <v>34</v>
      </c>
      <c r="AX360" s="11" t="s">
        <v>71</v>
      </c>
      <c r="AY360" s="213" t="s">
        <v>122</v>
      </c>
    </row>
    <row r="361" spans="2:51" s="11" customFormat="1" ht="12">
      <c r="B361" s="202"/>
      <c r="C361" s="203"/>
      <c r="D361" s="204" t="s">
        <v>130</v>
      </c>
      <c r="E361" s="205" t="s">
        <v>21</v>
      </c>
      <c r="F361" s="206" t="s">
        <v>487</v>
      </c>
      <c r="G361" s="203"/>
      <c r="H361" s="207">
        <v>0.023</v>
      </c>
      <c r="I361" s="208"/>
      <c r="J361" s="203"/>
      <c r="K361" s="203"/>
      <c r="L361" s="209"/>
      <c r="M361" s="210"/>
      <c r="N361" s="211"/>
      <c r="O361" s="211"/>
      <c r="P361" s="211"/>
      <c r="Q361" s="211"/>
      <c r="R361" s="211"/>
      <c r="S361" s="211"/>
      <c r="T361" s="212"/>
      <c r="AT361" s="213" t="s">
        <v>130</v>
      </c>
      <c r="AU361" s="213" t="s">
        <v>81</v>
      </c>
      <c r="AV361" s="11" t="s">
        <v>81</v>
      </c>
      <c r="AW361" s="11" t="s">
        <v>34</v>
      </c>
      <c r="AX361" s="11" t="s">
        <v>71</v>
      </c>
      <c r="AY361" s="213" t="s">
        <v>122</v>
      </c>
    </row>
    <row r="362" spans="2:51" s="11" customFormat="1" ht="12">
      <c r="B362" s="202"/>
      <c r="C362" s="203"/>
      <c r="D362" s="204" t="s">
        <v>130</v>
      </c>
      <c r="E362" s="205" t="s">
        <v>21</v>
      </c>
      <c r="F362" s="206" t="s">
        <v>488</v>
      </c>
      <c r="G362" s="203"/>
      <c r="H362" s="207">
        <v>0.01</v>
      </c>
      <c r="I362" s="208"/>
      <c r="J362" s="203"/>
      <c r="K362" s="203"/>
      <c r="L362" s="209"/>
      <c r="M362" s="210"/>
      <c r="N362" s="211"/>
      <c r="O362" s="211"/>
      <c r="P362" s="211"/>
      <c r="Q362" s="211"/>
      <c r="R362" s="211"/>
      <c r="S362" s="211"/>
      <c r="T362" s="212"/>
      <c r="AT362" s="213" t="s">
        <v>130</v>
      </c>
      <c r="AU362" s="213" t="s">
        <v>81</v>
      </c>
      <c r="AV362" s="11" t="s">
        <v>81</v>
      </c>
      <c r="AW362" s="11" t="s">
        <v>34</v>
      </c>
      <c r="AX362" s="11" t="s">
        <v>71</v>
      </c>
      <c r="AY362" s="213" t="s">
        <v>122</v>
      </c>
    </row>
    <row r="363" spans="2:51" s="11" customFormat="1" ht="12">
      <c r="B363" s="202"/>
      <c r="C363" s="203"/>
      <c r="D363" s="204" t="s">
        <v>130</v>
      </c>
      <c r="E363" s="205" t="s">
        <v>21</v>
      </c>
      <c r="F363" s="206" t="s">
        <v>489</v>
      </c>
      <c r="G363" s="203"/>
      <c r="H363" s="207">
        <v>0.031</v>
      </c>
      <c r="I363" s="208"/>
      <c r="J363" s="203"/>
      <c r="K363" s="203"/>
      <c r="L363" s="209"/>
      <c r="M363" s="210"/>
      <c r="N363" s="211"/>
      <c r="O363" s="211"/>
      <c r="P363" s="211"/>
      <c r="Q363" s="211"/>
      <c r="R363" s="211"/>
      <c r="S363" s="211"/>
      <c r="T363" s="212"/>
      <c r="AT363" s="213" t="s">
        <v>130</v>
      </c>
      <c r="AU363" s="213" t="s">
        <v>81</v>
      </c>
      <c r="AV363" s="11" t="s">
        <v>81</v>
      </c>
      <c r="AW363" s="11" t="s">
        <v>34</v>
      </c>
      <c r="AX363" s="11" t="s">
        <v>71</v>
      </c>
      <c r="AY363" s="213" t="s">
        <v>122</v>
      </c>
    </row>
    <row r="364" spans="2:51" s="11" customFormat="1" ht="12">
      <c r="B364" s="202"/>
      <c r="C364" s="203"/>
      <c r="D364" s="204" t="s">
        <v>130</v>
      </c>
      <c r="E364" s="205" t="s">
        <v>21</v>
      </c>
      <c r="F364" s="206" t="s">
        <v>490</v>
      </c>
      <c r="G364" s="203"/>
      <c r="H364" s="207">
        <v>0.01</v>
      </c>
      <c r="I364" s="208"/>
      <c r="J364" s="203"/>
      <c r="K364" s="203"/>
      <c r="L364" s="209"/>
      <c r="M364" s="210"/>
      <c r="N364" s="211"/>
      <c r="O364" s="211"/>
      <c r="P364" s="211"/>
      <c r="Q364" s="211"/>
      <c r="R364" s="211"/>
      <c r="S364" s="211"/>
      <c r="T364" s="212"/>
      <c r="AT364" s="213" t="s">
        <v>130</v>
      </c>
      <c r="AU364" s="213" t="s">
        <v>81</v>
      </c>
      <c r="AV364" s="11" t="s">
        <v>81</v>
      </c>
      <c r="AW364" s="11" t="s">
        <v>34</v>
      </c>
      <c r="AX364" s="11" t="s">
        <v>71</v>
      </c>
      <c r="AY364" s="213" t="s">
        <v>122</v>
      </c>
    </row>
    <row r="365" spans="2:51" s="11" customFormat="1" ht="12">
      <c r="B365" s="202"/>
      <c r="C365" s="203"/>
      <c r="D365" s="204" t="s">
        <v>130</v>
      </c>
      <c r="E365" s="205" t="s">
        <v>21</v>
      </c>
      <c r="F365" s="206" t="s">
        <v>491</v>
      </c>
      <c r="G365" s="203"/>
      <c r="H365" s="207">
        <v>0.033</v>
      </c>
      <c r="I365" s="208"/>
      <c r="J365" s="203"/>
      <c r="K365" s="203"/>
      <c r="L365" s="209"/>
      <c r="M365" s="210"/>
      <c r="N365" s="211"/>
      <c r="O365" s="211"/>
      <c r="P365" s="211"/>
      <c r="Q365" s="211"/>
      <c r="R365" s="211"/>
      <c r="S365" s="211"/>
      <c r="T365" s="212"/>
      <c r="AT365" s="213" t="s">
        <v>130</v>
      </c>
      <c r="AU365" s="213" t="s">
        <v>81</v>
      </c>
      <c r="AV365" s="11" t="s">
        <v>81</v>
      </c>
      <c r="AW365" s="11" t="s">
        <v>34</v>
      </c>
      <c r="AX365" s="11" t="s">
        <v>71</v>
      </c>
      <c r="AY365" s="213" t="s">
        <v>122</v>
      </c>
    </row>
    <row r="366" spans="2:51" s="12" customFormat="1" ht="12">
      <c r="B366" s="214"/>
      <c r="C366" s="215"/>
      <c r="D366" s="204" t="s">
        <v>130</v>
      </c>
      <c r="E366" s="216" t="s">
        <v>21</v>
      </c>
      <c r="F366" s="217" t="s">
        <v>132</v>
      </c>
      <c r="G366" s="215"/>
      <c r="H366" s="218">
        <v>0.162</v>
      </c>
      <c r="I366" s="219"/>
      <c r="J366" s="215"/>
      <c r="K366" s="215"/>
      <c r="L366" s="220"/>
      <c r="M366" s="221"/>
      <c r="N366" s="222"/>
      <c r="O366" s="222"/>
      <c r="P366" s="222"/>
      <c r="Q366" s="222"/>
      <c r="R366" s="222"/>
      <c r="S366" s="222"/>
      <c r="T366" s="223"/>
      <c r="AT366" s="224" t="s">
        <v>130</v>
      </c>
      <c r="AU366" s="224" t="s">
        <v>81</v>
      </c>
      <c r="AV366" s="12" t="s">
        <v>128</v>
      </c>
      <c r="AW366" s="12" t="s">
        <v>34</v>
      </c>
      <c r="AX366" s="12" t="s">
        <v>76</v>
      </c>
      <c r="AY366" s="224" t="s">
        <v>122</v>
      </c>
    </row>
    <row r="367" spans="2:65" s="1" customFormat="1" ht="22.8" customHeight="1">
      <c r="B367" s="39"/>
      <c r="C367" s="190" t="s">
        <v>492</v>
      </c>
      <c r="D367" s="190" t="s">
        <v>124</v>
      </c>
      <c r="E367" s="191" t="s">
        <v>493</v>
      </c>
      <c r="F367" s="192" t="s">
        <v>494</v>
      </c>
      <c r="G367" s="193" t="s">
        <v>127</v>
      </c>
      <c r="H367" s="194">
        <v>121.25</v>
      </c>
      <c r="I367" s="195"/>
      <c r="J367" s="196">
        <f>ROUND(I367*H367,2)</f>
        <v>0</v>
      </c>
      <c r="K367" s="192" t="s">
        <v>21</v>
      </c>
      <c r="L367" s="59"/>
      <c r="M367" s="197" t="s">
        <v>21</v>
      </c>
      <c r="N367" s="198" t="s">
        <v>42</v>
      </c>
      <c r="O367" s="40"/>
      <c r="P367" s="199">
        <f>O367*H367</f>
        <v>0</v>
      </c>
      <c r="Q367" s="199">
        <v>0.74327</v>
      </c>
      <c r="R367" s="199">
        <f>Q367*H367</f>
        <v>90.1214875</v>
      </c>
      <c r="S367" s="199">
        <v>0</v>
      </c>
      <c r="T367" s="200">
        <f>S367*H367</f>
        <v>0</v>
      </c>
      <c r="AR367" s="22" t="s">
        <v>128</v>
      </c>
      <c r="AT367" s="22" t="s">
        <v>124</v>
      </c>
      <c r="AU367" s="22" t="s">
        <v>81</v>
      </c>
      <c r="AY367" s="22" t="s">
        <v>122</v>
      </c>
      <c r="BE367" s="201">
        <f>IF(N367="základní",J367,0)</f>
        <v>0</v>
      </c>
      <c r="BF367" s="201">
        <f>IF(N367="snížená",J367,0)</f>
        <v>0</v>
      </c>
      <c r="BG367" s="201">
        <f>IF(N367="zákl. přenesená",J367,0)</f>
        <v>0</v>
      </c>
      <c r="BH367" s="201">
        <f>IF(N367="sníž. přenesená",J367,0)</f>
        <v>0</v>
      </c>
      <c r="BI367" s="201">
        <f>IF(N367="nulová",J367,0)</f>
        <v>0</v>
      </c>
      <c r="BJ367" s="22" t="s">
        <v>76</v>
      </c>
      <c r="BK367" s="201">
        <f>ROUND(I367*H367,2)</f>
        <v>0</v>
      </c>
      <c r="BL367" s="22" t="s">
        <v>128</v>
      </c>
      <c r="BM367" s="22" t="s">
        <v>495</v>
      </c>
    </row>
    <row r="368" spans="2:47" s="1" customFormat="1" ht="24">
      <c r="B368" s="39"/>
      <c r="C368" s="61"/>
      <c r="D368" s="204" t="s">
        <v>142</v>
      </c>
      <c r="E368" s="61"/>
      <c r="F368" s="225" t="s">
        <v>496</v>
      </c>
      <c r="G368" s="61"/>
      <c r="H368" s="61"/>
      <c r="I368" s="161"/>
      <c r="J368" s="61"/>
      <c r="K368" s="61"/>
      <c r="L368" s="59"/>
      <c r="M368" s="226"/>
      <c r="N368" s="40"/>
      <c r="O368" s="40"/>
      <c r="P368" s="40"/>
      <c r="Q368" s="40"/>
      <c r="R368" s="40"/>
      <c r="S368" s="40"/>
      <c r="T368" s="76"/>
      <c r="AT368" s="22" t="s">
        <v>142</v>
      </c>
      <c r="AU368" s="22" t="s">
        <v>81</v>
      </c>
    </row>
    <row r="369" spans="2:51" s="11" customFormat="1" ht="12">
      <c r="B369" s="202"/>
      <c r="C369" s="203"/>
      <c r="D369" s="204" t="s">
        <v>130</v>
      </c>
      <c r="E369" s="205" t="s">
        <v>21</v>
      </c>
      <c r="F369" s="206" t="s">
        <v>497</v>
      </c>
      <c r="G369" s="203"/>
      <c r="H369" s="207">
        <v>6.6</v>
      </c>
      <c r="I369" s="208"/>
      <c r="J369" s="203"/>
      <c r="K369" s="203"/>
      <c r="L369" s="209"/>
      <c r="M369" s="210"/>
      <c r="N369" s="211"/>
      <c r="O369" s="211"/>
      <c r="P369" s="211"/>
      <c r="Q369" s="211"/>
      <c r="R369" s="211"/>
      <c r="S369" s="211"/>
      <c r="T369" s="212"/>
      <c r="AT369" s="213" t="s">
        <v>130</v>
      </c>
      <c r="AU369" s="213" t="s">
        <v>81</v>
      </c>
      <c r="AV369" s="11" t="s">
        <v>81</v>
      </c>
      <c r="AW369" s="11" t="s">
        <v>34</v>
      </c>
      <c r="AX369" s="11" t="s">
        <v>71</v>
      </c>
      <c r="AY369" s="213" t="s">
        <v>122</v>
      </c>
    </row>
    <row r="370" spans="2:51" s="13" customFormat="1" ht="12">
      <c r="B370" s="227"/>
      <c r="C370" s="228"/>
      <c r="D370" s="204" t="s">
        <v>130</v>
      </c>
      <c r="E370" s="229" t="s">
        <v>21</v>
      </c>
      <c r="F370" s="230" t="s">
        <v>420</v>
      </c>
      <c r="G370" s="228"/>
      <c r="H370" s="231">
        <v>6.6</v>
      </c>
      <c r="I370" s="232"/>
      <c r="J370" s="228"/>
      <c r="K370" s="228"/>
      <c r="L370" s="233"/>
      <c r="M370" s="234"/>
      <c r="N370" s="235"/>
      <c r="O370" s="235"/>
      <c r="P370" s="235"/>
      <c r="Q370" s="235"/>
      <c r="R370" s="235"/>
      <c r="S370" s="235"/>
      <c r="T370" s="236"/>
      <c r="AT370" s="237" t="s">
        <v>130</v>
      </c>
      <c r="AU370" s="237" t="s">
        <v>81</v>
      </c>
      <c r="AV370" s="13" t="s">
        <v>137</v>
      </c>
      <c r="AW370" s="13" t="s">
        <v>34</v>
      </c>
      <c r="AX370" s="13" t="s">
        <v>71</v>
      </c>
      <c r="AY370" s="237" t="s">
        <v>122</v>
      </c>
    </row>
    <row r="371" spans="2:51" s="11" customFormat="1" ht="12">
      <c r="B371" s="202"/>
      <c r="C371" s="203"/>
      <c r="D371" s="204" t="s">
        <v>130</v>
      </c>
      <c r="E371" s="205" t="s">
        <v>21</v>
      </c>
      <c r="F371" s="206" t="s">
        <v>498</v>
      </c>
      <c r="G371" s="203"/>
      <c r="H371" s="207">
        <v>21.75</v>
      </c>
      <c r="I371" s="208"/>
      <c r="J371" s="203"/>
      <c r="K371" s="203"/>
      <c r="L371" s="209"/>
      <c r="M371" s="210"/>
      <c r="N371" s="211"/>
      <c r="O371" s="211"/>
      <c r="P371" s="211"/>
      <c r="Q371" s="211"/>
      <c r="R371" s="211"/>
      <c r="S371" s="211"/>
      <c r="T371" s="212"/>
      <c r="AT371" s="213" t="s">
        <v>130</v>
      </c>
      <c r="AU371" s="213" t="s">
        <v>81</v>
      </c>
      <c r="AV371" s="11" t="s">
        <v>81</v>
      </c>
      <c r="AW371" s="11" t="s">
        <v>34</v>
      </c>
      <c r="AX371" s="11" t="s">
        <v>71</v>
      </c>
      <c r="AY371" s="213" t="s">
        <v>122</v>
      </c>
    </row>
    <row r="372" spans="2:51" s="13" customFormat="1" ht="12">
      <c r="B372" s="227"/>
      <c r="C372" s="228"/>
      <c r="D372" s="204" t="s">
        <v>130</v>
      </c>
      <c r="E372" s="229" t="s">
        <v>21</v>
      </c>
      <c r="F372" s="230" t="s">
        <v>229</v>
      </c>
      <c r="G372" s="228"/>
      <c r="H372" s="231">
        <v>21.75</v>
      </c>
      <c r="I372" s="232"/>
      <c r="J372" s="228"/>
      <c r="K372" s="228"/>
      <c r="L372" s="233"/>
      <c r="M372" s="234"/>
      <c r="N372" s="235"/>
      <c r="O372" s="235"/>
      <c r="P372" s="235"/>
      <c r="Q372" s="235"/>
      <c r="R372" s="235"/>
      <c r="S372" s="235"/>
      <c r="T372" s="236"/>
      <c r="AT372" s="237" t="s">
        <v>130</v>
      </c>
      <c r="AU372" s="237" t="s">
        <v>81</v>
      </c>
      <c r="AV372" s="13" t="s">
        <v>137</v>
      </c>
      <c r="AW372" s="13" t="s">
        <v>34</v>
      </c>
      <c r="AX372" s="13" t="s">
        <v>71</v>
      </c>
      <c r="AY372" s="237" t="s">
        <v>122</v>
      </c>
    </row>
    <row r="373" spans="2:51" s="11" customFormat="1" ht="12">
      <c r="B373" s="202"/>
      <c r="C373" s="203"/>
      <c r="D373" s="204" t="s">
        <v>130</v>
      </c>
      <c r="E373" s="205" t="s">
        <v>21</v>
      </c>
      <c r="F373" s="206" t="s">
        <v>499</v>
      </c>
      <c r="G373" s="203"/>
      <c r="H373" s="207">
        <v>16.7</v>
      </c>
      <c r="I373" s="208"/>
      <c r="J373" s="203"/>
      <c r="K373" s="203"/>
      <c r="L373" s="209"/>
      <c r="M373" s="210"/>
      <c r="N373" s="211"/>
      <c r="O373" s="211"/>
      <c r="P373" s="211"/>
      <c r="Q373" s="211"/>
      <c r="R373" s="211"/>
      <c r="S373" s="211"/>
      <c r="T373" s="212"/>
      <c r="AT373" s="213" t="s">
        <v>130</v>
      </c>
      <c r="AU373" s="213" t="s">
        <v>81</v>
      </c>
      <c r="AV373" s="11" t="s">
        <v>81</v>
      </c>
      <c r="AW373" s="11" t="s">
        <v>34</v>
      </c>
      <c r="AX373" s="11" t="s">
        <v>71</v>
      </c>
      <c r="AY373" s="213" t="s">
        <v>122</v>
      </c>
    </row>
    <row r="374" spans="2:51" s="13" customFormat="1" ht="12">
      <c r="B374" s="227"/>
      <c r="C374" s="228"/>
      <c r="D374" s="204" t="s">
        <v>130</v>
      </c>
      <c r="E374" s="229" t="s">
        <v>21</v>
      </c>
      <c r="F374" s="230" t="s">
        <v>423</v>
      </c>
      <c r="G374" s="228"/>
      <c r="H374" s="231">
        <v>16.7</v>
      </c>
      <c r="I374" s="232"/>
      <c r="J374" s="228"/>
      <c r="K374" s="228"/>
      <c r="L374" s="233"/>
      <c r="M374" s="234"/>
      <c r="N374" s="235"/>
      <c r="O374" s="235"/>
      <c r="P374" s="235"/>
      <c r="Q374" s="235"/>
      <c r="R374" s="235"/>
      <c r="S374" s="235"/>
      <c r="T374" s="236"/>
      <c r="AT374" s="237" t="s">
        <v>130</v>
      </c>
      <c r="AU374" s="237" t="s">
        <v>81</v>
      </c>
      <c r="AV374" s="13" t="s">
        <v>137</v>
      </c>
      <c r="AW374" s="13" t="s">
        <v>34</v>
      </c>
      <c r="AX374" s="13" t="s">
        <v>71</v>
      </c>
      <c r="AY374" s="237" t="s">
        <v>122</v>
      </c>
    </row>
    <row r="375" spans="2:51" s="11" customFormat="1" ht="12">
      <c r="B375" s="202"/>
      <c r="C375" s="203"/>
      <c r="D375" s="204" t="s">
        <v>130</v>
      </c>
      <c r="E375" s="205" t="s">
        <v>21</v>
      </c>
      <c r="F375" s="206" t="s">
        <v>500</v>
      </c>
      <c r="G375" s="203"/>
      <c r="H375" s="207">
        <v>10.2</v>
      </c>
      <c r="I375" s="208"/>
      <c r="J375" s="203"/>
      <c r="K375" s="203"/>
      <c r="L375" s="209"/>
      <c r="M375" s="210"/>
      <c r="N375" s="211"/>
      <c r="O375" s="211"/>
      <c r="P375" s="211"/>
      <c r="Q375" s="211"/>
      <c r="R375" s="211"/>
      <c r="S375" s="211"/>
      <c r="T375" s="212"/>
      <c r="AT375" s="213" t="s">
        <v>130</v>
      </c>
      <c r="AU375" s="213" t="s">
        <v>81</v>
      </c>
      <c r="AV375" s="11" t="s">
        <v>81</v>
      </c>
      <c r="AW375" s="11" t="s">
        <v>34</v>
      </c>
      <c r="AX375" s="11" t="s">
        <v>71</v>
      </c>
      <c r="AY375" s="213" t="s">
        <v>122</v>
      </c>
    </row>
    <row r="376" spans="2:51" s="13" customFormat="1" ht="12">
      <c r="B376" s="227"/>
      <c r="C376" s="228"/>
      <c r="D376" s="204" t="s">
        <v>130</v>
      </c>
      <c r="E376" s="229" t="s">
        <v>21</v>
      </c>
      <c r="F376" s="230" t="s">
        <v>233</v>
      </c>
      <c r="G376" s="228"/>
      <c r="H376" s="231">
        <v>10.2</v>
      </c>
      <c r="I376" s="232"/>
      <c r="J376" s="228"/>
      <c r="K376" s="228"/>
      <c r="L376" s="233"/>
      <c r="M376" s="234"/>
      <c r="N376" s="235"/>
      <c r="O376" s="235"/>
      <c r="P376" s="235"/>
      <c r="Q376" s="235"/>
      <c r="R376" s="235"/>
      <c r="S376" s="235"/>
      <c r="T376" s="236"/>
      <c r="AT376" s="237" t="s">
        <v>130</v>
      </c>
      <c r="AU376" s="237" t="s">
        <v>81</v>
      </c>
      <c r="AV376" s="13" t="s">
        <v>137</v>
      </c>
      <c r="AW376" s="13" t="s">
        <v>34</v>
      </c>
      <c r="AX376" s="13" t="s">
        <v>71</v>
      </c>
      <c r="AY376" s="237" t="s">
        <v>122</v>
      </c>
    </row>
    <row r="377" spans="2:51" s="11" customFormat="1" ht="12">
      <c r="B377" s="202"/>
      <c r="C377" s="203"/>
      <c r="D377" s="204" t="s">
        <v>130</v>
      </c>
      <c r="E377" s="205" t="s">
        <v>21</v>
      </c>
      <c r="F377" s="206" t="s">
        <v>501</v>
      </c>
      <c r="G377" s="203"/>
      <c r="H377" s="207">
        <v>9.2</v>
      </c>
      <c r="I377" s="208"/>
      <c r="J377" s="203"/>
      <c r="K377" s="203"/>
      <c r="L377" s="209"/>
      <c r="M377" s="210"/>
      <c r="N377" s="211"/>
      <c r="O377" s="211"/>
      <c r="P377" s="211"/>
      <c r="Q377" s="211"/>
      <c r="R377" s="211"/>
      <c r="S377" s="211"/>
      <c r="T377" s="212"/>
      <c r="AT377" s="213" t="s">
        <v>130</v>
      </c>
      <c r="AU377" s="213" t="s">
        <v>81</v>
      </c>
      <c r="AV377" s="11" t="s">
        <v>81</v>
      </c>
      <c r="AW377" s="11" t="s">
        <v>34</v>
      </c>
      <c r="AX377" s="11" t="s">
        <v>71</v>
      </c>
      <c r="AY377" s="213" t="s">
        <v>122</v>
      </c>
    </row>
    <row r="378" spans="2:51" s="13" customFormat="1" ht="12">
      <c r="B378" s="227"/>
      <c r="C378" s="228"/>
      <c r="D378" s="204" t="s">
        <v>130</v>
      </c>
      <c r="E378" s="229" t="s">
        <v>21</v>
      </c>
      <c r="F378" s="230" t="s">
        <v>235</v>
      </c>
      <c r="G378" s="228"/>
      <c r="H378" s="231">
        <v>9.2</v>
      </c>
      <c r="I378" s="232"/>
      <c r="J378" s="228"/>
      <c r="K378" s="228"/>
      <c r="L378" s="233"/>
      <c r="M378" s="234"/>
      <c r="N378" s="235"/>
      <c r="O378" s="235"/>
      <c r="P378" s="235"/>
      <c r="Q378" s="235"/>
      <c r="R378" s="235"/>
      <c r="S378" s="235"/>
      <c r="T378" s="236"/>
      <c r="AT378" s="237" t="s">
        <v>130</v>
      </c>
      <c r="AU378" s="237" t="s">
        <v>81</v>
      </c>
      <c r="AV378" s="13" t="s">
        <v>137</v>
      </c>
      <c r="AW378" s="13" t="s">
        <v>34</v>
      </c>
      <c r="AX378" s="13" t="s">
        <v>71</v>
      </c>
      <c r="AY378" s="237" t="s">
        <v>122</v>
      </c>
    </row>
    <row r="379" spans="2:51" s="11" customFormat="1" ht="12">
      <c r="B379" s="202"/>
      <c r="C379" s="203"/>
      <c r="D379" s="204" t="s">
        <v>130</v>
      </c>
      <c r="E379" s="205" t="s">
        <v>21</v>
      </c>
      <c r="F379" s="206" t="s">
        <v>502</v>
      </c>
      <c r="G379" s="203"/>
      <c r="H379" s="207">
        <v>14</v>
      </c>
      <c r="I379" s="208"/>
      <c r="J379" s="203"/>
      <c r="K379" s="203"/>
      <c r="L379" s="209"/>
      <c r="M379" s="210"/>
      <c r="N379" s="211"/>
      <c r="O379" s="211"/>
      <c r="P379" s="211"/>
      <c r="Q379" s="211"/>
      <c r="R379" s="211"/>
      <c r="S379" s="211"/>
      <c r="T379" s="212"/>
      <c r="AT379" s="213" t="s">
        <v>130</v>
      </c>
      <c r="AU379" s="213" t="s">
        <v>81</v>
      </c>
      <c r="AV379" s="11" t="s">
        <v>81</v>
      </c>
      <c r="AW379" s="11" t="s">
        <v>34</v>
      </c>
      <c r="AX379" s="11" t="s">
        <v>71</v>
      </c>
      <c r="AY379" s="213" t="s">
        <v>122</v>
      </c>
    </row>
    <row r="380" spans="2:51" s="13" customFormat="1" ht="12">
      <c r="B380" s="227"/>
      <c r="C380" s="228"/>
      <c r="D380" s="204" t="s">
        <v>130</v>
      </c>
      <c r="E380" s="229" t="s">
        <v>21</v>
      </c>
      <c r="F380" s="230" t="s">
        <v>237</v>
      </c>
      <c r="G380" s="228"/>
      <c r="H380" s="231">
        <v>14</v>
      </c>
      <c r="I380" s="232"/>
      <c r="J380" s="228"/>
      <c r="K380" s="228"/>
      <c r="L380" s="233"/>
      <c r="M380" s="234"/>
      <c r="N380" s="235"/>
      <c r="O380" s="235"/>
      <c r="P380" s="235"/>
      <c r="Q380" s="235"/>
      <c r="R380" s="235"/>
      <c r="S380" s="235"/>
      <c r="T380" s="236"/>
      <c r="AT380" s="237" t="s">
        <v>130</v>
      </c>
      <c r="AU380" s="237" t="s">
        <v>81</v>
      </c>
      <c r="AV380" s="13" t="s">
        <v>137</v>
      </c>
      <c r="AW380" s="13" t="s">
        <v>34</v>
      </c>
      <c r="AX380" s="13" t="s">
        <v>71</v>
      </c>
      <c r="AY380" s="237" t="s">
        <v>122</v>
      </c>
    </row>
    <row r="381" spans="2:51" s="11" customFormat="1" ht="12">
      <c r="B381" s="202"/>
      <c r="C381" s="203"/>
      <c r="D381" s="204" t="s">
        <v>130</v>
      </c>
      <c r="E381" s="205" t="s">
        <v>21</v>
      </c>
      <c r="F381" s="206" t="s">
        <v>503</v>
      </c>
      <c r="G381" s="203"/>
      <c r="H381" s="207">
        <v>11</v>
      </c>
      <c r="I381" s="208"/>
      <c r="J381" s="203"/>
      <c r="K381" s="203"/>
      <c r="L381" s="209"/>
      <c r="M381" s="210"/>
      <c r="N381" s="211"/>
      <c r="O381" s="211"/>
      <c r="P381" s="211"/>
      <c r="Q381" s="211"/>
      <c r="R381" s="211"/>
      <c r="S381" s="211"/>
      <c r="T381" s="212"/>
      <c r="AT381" s="213" t="s">
        <v>130</v>
      </c>
      <c r="AU381" s="213" t="s">
        <v>81</v>
      </c>
      <c r="AV381" s="11" t="s">
        <v>81</v>
      </c>
      <c r="AW381" s="11" t="s">
        <v>34</v>
      </c>
      <c r="AX381" s="11" t="s">
        <v>71</v>
      </c>
      <c r="AY381" s="213" t="s">
        <v>122</v>
      </c>
    </row>
    <row r="382" spans="2:51" s="13" customFormat="1" ht="12">
      <c r="B382" s="227"/>
      <c r="C382" s="228"/>
      <c r="D382" s="204" t="s">
        <v>130</v>
      </c>
      <c r="E382" s="229" t="s">
        <v>21</v>
      </c>
      <c r="F382" s="230" t="s">
        <v>239</v>
      </c>
      <c r="G382" s="228"/>
      <c r="H382" s="231">
        <v>11</v>
      </c>
      <c r="I382" s="232"/>
      <c r="J382" s="228"/>
      <c r="K382" s="228"/>
      <c r="L382" s="233"/>
      <c r="M382" s="234"/>
      <c r="N382" s="235"/>
      <c r="O382" s="235"/>
      <c r="P382" s="235"/>
      <c r="Q382" s="235"/>
      <c r="R382" s="235"/>
      <c r="S382" s="235"/>
      <c r="T382" s="236"/>
      <c r="AT382" s="237" t="s">
        <v>130</v>
      </c>
      <c r="AU382" s="237" t="s">
        <v>81</v>
      </c>
      <c r="AV382" s="13" t="s">
        <v>137</v>
      </c>
      <c r="AW382" s="13" t="s">
        <v>34</v>
      </c>
      <c r="AX382" s="13" t="s">
        <v>71</v>
      </c>
      <c r="AY382" s="237" t="s">
        <v>122</v>
      </c>
    </row>
    <row r="383" spans="2:51" s="11" customFormat="1" ht="12">
      <c r="B383" s="202"/>
      <c r="C383" s="203"/>
      <c r="D383" s="204" t="s">
        <v>130</v>
      </c>
      <c r="E383" s="205" t="s">
        <v>21</v>
      </c>
      <c r="F383" s="206" t="s">
        <v>504</v>
      </c>
      <c r="G383" s="203"/>
      <c r="H383" s="207">
        <v>7.8</v>
      </c>
      <c r="I383" s="208"/>
      <c r="J383" s="203"/>
      <c r="K383" s="203"/>
      <c r="L383" s="209"/>
      <c r="M383" s="210"/>
      <c r="N383" s="211"/>
      <c r="O383" s="211"/>
      <c r="P383" s="211"/>
      <c r="Q383" s="211"/>
      <c r="R383" s="211"/>
      <c r="S383" s="211"/>
      <c r="T383" s="212"/>
      <c r="AT383" s="213" t="s">
        <v>130</v>
      </c>
      <c r="AU383" s="213" t="s">
        <v>81</v>
      </c>
      <c r="AV383" s="11" t="s">
        <v>81</v>
      </c>
      <c r="AW383" s="11" t="s">
        <v>34</v>
      </c>
      <c r="AX383" s="11" t="s">
        <v>71</v>
      </c>
      <c r="AY383" s="213" t="s">
        <v>122</v>
      </c>
    </row>
    <row r="384" spans="2:51" s="13" customFormat="1" ht="12">
      <c r="B384" s="227"/>
      <c r="C384" s="228"/>
      <c r="D384" s="204" t="s">
        <v>130</v>
      </c>
      <c r="E384" s="229" t="s">
        <v>21</v>
      </c>
      <c r="F384" s="230" t="s">
        <v>429</v>
      </c>
      <c r="G384" s="228"/>
      <c r="H384" s="231">
        <v>7.8</v>
      </c>
      <c r="I384" s="232"/>
      <c r="J384" s="228"/>
      <c r="K384" s="228"/>
      <c r="L384" s="233"/>
      <c r="M384" s="234"/>
      <c r="N384" s="235"/>
      <c r="O384" s="235"/>
      <c r="P384" s="235"/>
      <c r="Q384" s="235"/>
      <c r="R384" s="235"/>
      <c r="S384" s="235"/>
      <c r="T384" s="236"/>
      <c r="AT384" s="237" t="s">
        <v>130</v>
      </c>
      <c r="AU384" s="237" t="s">
        <v>81</v>
      </c>
      <c r="AV384" s="13" t="s">
        <v>137</v>
      </c>
      <c r="AW384" s="13" t="s">
        <v>34</v>
      </c>
      <c r="AX384" s="13" t="s">
        <v>71</v>
      </c>
      <c r="AY384" s="237" t="s">
        <v>122</v>
      </c>
    </row>
    <row r="385" spans="2:51" s="11" customFormat="1" ht="12">
      <c r="B385" s="202"/>
      <c r="C385" s="203"/>
      <c r="D385" s="204" t="s">
        <v>130</v>
      </c>
      <c r="E385" s="205" t="s">
        <v>21</v>
      </c>
      <c r="F385" s="206" t="s">
        <v>505</v>
      </c>
      <c r="G385" s="203"/>
      <c r="H385" s="207">
        <v>24</v>
      </c>
      <c r="I385" s="208"/>
      <c r="J385" s="203"/>
      <c r="K385" s="203"/>
      <c r="L385" s="209"/>
      <c r="M385" s="210"/>
      <c r="N385" s="211"/>
      <c r="O385" s="211"/>
      <c r="P385" s="211"/>
      <c r="Q385" s="211"/>
      <c r="R385" s="211"/>
      <c r="S385" s="211"/>
      <c r="T385" s="212"/>
      <c r="AT385" s="213" t="s">
        <v>130</v>
      </c>
      <c r="AU385" s="213" t="s">
        <v>81</v>
      </c>
      <c r="AV385" s="11" t="s">
        <v>81</v>
      </c>
      <c r="AW385" s="11" t="s">
        <v>34</v>
      </c>
      <c r="AX385" s="11" t="s">
        <v>71</v>
      </c>
      <c r="AY385" s="213" t="s">
        <v>122</v>
      </c>
    </row>
    <row r="386" spans="2:51" s="13" customFormat="1" ht="12">
      <c r="B386" s="227"/>
      <c r="C386" s="228"/>
      <c r="D386" s="204" t="s">
        <v>130</v>
      </c>
      <c r="E386" s="229" t="s">
        <v>21</v>
      </c>
      <c r="F386" s="230" t="s">
        <v>243</v>
      </c>
      <c r="G386" s="228"/>
      <c r="H386" s="231">
        <v>24</v>
      </c>
      <c r="I386" s="232"/>
      <c r="J386" s="228"/>
      <c r="K386" s="228"/>
      <c r="L386" s="233"/>
      <c r="M386" s="234"/>
      <c r="N386" s="235"/>
      <c r="O386" s="235"/>
      <c r="P386" s="235"/>
      <c r="Q386" s="235"/>
      <c r="R386" s="235"/>
      <c r="S386" s="235"/>
      <c r="T386" s="236"/>
      <c r="AT386" s="237" t="s">
        <v>130</v>
      </c>
      <c r="AU386" s="237" t="s">
        <v>81</v>
      </c>
      <c r="AV386" s="13" t="s">
        <v>137</v>
      </c>
      <c r="AW386" s="13" t="s">
        <v>34</v>
      </c>
      <c r="AX386" s="13" t="s">
        <v>71</v>
      </c>
      <c r="AY386" s="237" t="s">
        <v>122</v>
      </c>
    </row>
    <row r="387" spans="2:51" s="12" customFormat="1" ht="12">
      <c r="B387" s="214"/>
      <c r="C387" s="215"/>
      <c r="D387" s="204" t="s">
        <v>130</v>
      </c>
      <c r="E387" s="216" t="s">
        <v>21</v>
      </c>
      <c r="F387" s="217" t="s">
        <v>132</v>
      </c>
      <c r="G387" s="215"/>
      <c r="H387" s="218">
        <v>121.25</v>
      </c>
      <c r="I387" s="219"/>
      <c r="J387" s="215"/>
      <c r="K387" s="215"/>
      <c r="L387" s="220"/>
      <c r="M387" s="221"/>
      <c r="N387" s="222"/>
      <c r="O387" s="222"/>
      <c r="P387" s="222"/>
      <c r="Q387" s="222"/>
      <c r="R387" s="222"/>
      <c r="S387" s="222"/>
      <c r="T387" s="223"/>
      <c r="AT387" s="224" t="s">
        <v>130</v>
      </c>
      <c r="AU387" s="224" t="s">
        <v>81</v>
      </c>
      <c r="AV387" s="12" t="s">
        <v>128</v>
      </c>
      <c r="AW387" s="12" t="s">
        <v>34</v>
      </c>
      <c r="AX387" s="12" t="s">
        <v>76</v>
      </c>
      <c r="AY387" s="224" t="s">
        <v>122</v>
      </c>
    </row>
    <row r="388" spans="2:63" s="10" customFormat="1" ht="29.85" customHeight="1">
      <c r="B388" s="174"/>
      <c r="C388" s="175"/>
      <c r="D388" s="176" t="s">
        <v>70</v>
      </c>
      <c r="E388" s="188" t="s">
        <v>148</v>
      </c>
      <c r="F388" s="188" t="s">
        <v>506</v>
      </c>
      <c r="G388" s="175"/>
      <c r="H388" s="175"/>
      <c r="I388" s="178"/>
      <c r="J388" s="189">
        <f>BK388</f>
        <v>0</v>
      </c>
      <c r="K388" s="175"/>
      <c r="L388" s="180"/>
      <c r="M388" s="181"/>
      <c r="N388" s="182"/>
      <c r="O388" s="182"/>
      <c r="P388" s="183">
        <f>SUM(P389:P433)</f>
        <v>0</v>
      </c>
      <c r="Q388" s="182"/>
      <c r="R388" s="183">
        <f>SUM(R389:R433)</f>
        <v>641.196</v>
      </c>
      <c r="S388" s="182"/>
      <c r="T388" s="184">
        <f>SUM(T389:T433)</f>
        <v>0</v>
      </c>
      <c r="AR388" s="185" t="s">
        <v>76</v>
      </c>
      <c r="AT388" s="186" t="s">
        <v>70</v>
      </c>
      <c r="AU388" s="186" t="s">
        <v>76</v>
      </c>
      <c r="AY388" s="185" t="s">
        <v>122</v>
      </c>
      <c r="BK388" s="187">
        <f>SUM(BK389:BK433)</f>
        <v>0</v>
      </c>
    </row>
    <row r="389" spans="2:65" s="1" customFormat="1" ht="14.4" customHeight="1">
      <c r="B389" s="39"/>
      <c r="C389" s="190" t="s">
        <v>507</v>
      </c>
      <c r="D389" s="190" t="s">
        <v>124</v>
      </c>
      <c r="E389" s="191" t="s">
        <v>508</v>
      </c>
      <c r="F389" s="192" t="s">
        <v>509</v>
      </c>
      <c r="G389" s="193" t="s">
        <v>127</v>
      </c>
      <c r="H389" s="194">
        <v>3696</v>
      </c>
      <c r="I389" s="195"/>
      <c r="J389" s="196">
        <f>ROUND(I389*H389,2)</f>
        <v>0</v>
      </c>
      <c r="K389" s="192" t="s">
        <v>140</v>
      </c>
      <c r="L389" s="59"/>
      <c r="M389" s="197" t="s">
        <v>21</v>
      </c>
      <c r="N389" s="198" t="s">
        <v>42</v>
      </c>
      <c r="O389" s="40"/>
      <c r="P389" s="199">
        <f>O389*H389</f>
        <v>0</v>
      </c>
      <c r="Q389" s="199">
        <v>0</v>
      </c>
      <c r="R389" s="199">
        <f>Q389*H389</f>
        <v>0</v>
      </c>
      <c r="S389" s="199">
        <v>0</v>
      </c>
      <c r="T389" s="200">
        <f>S389*H389</f>
        <v>0</v>
      </c>
      <c r="AR389" s="22" t="s">
        <v>128</v>
      </c>
      <c r="AT389" s="22" t="s">
        <v>124</v>
      </c>
      <c r="AU389" s="22" t="s">
        <v>81</v>
      </c>
      <c r="AY389" s="22" t="s">
        <v>122</v>
      </c>
      <c r="BE389" s="201">
        <f>IF(N389="základní",J389,0)</f>
        <v>0</v>
      </c>
      <c r="BF389" s="201">
        <f>IF(N389="snížená",J389,0)</f>
        <v>0</v>
      </c>
      <c r="BG389" s="201">
        <f>IF(N389="zákl. přenesená",J389,0)</f>
        <v>0</v>
      </c>
      <c r="BH389" s="201">
        <f>IF(N389="sníž. přenesená",J389,0)</f>
        <v>0</v>
      </c>
      <c r="BI389" s="201">
        <f>IF(N389="nulová",J389,0)</f>
        <v>0</v>
      </c>
      <c r="BJ389" s="22" t="s">
        <v>76</v>
      </c>
      <c r="BK389" s="201">
        <f>ROUND(I389*H389,2)</f>
        <v>0</v>
      </c>
      <c r="BL389" s="22" t="s">
        <v>128</v>
      </c>
      <c r="BM389" s="22" t="s">
        <v>510</v>
      </c>
    </row>
    <row r="390" spans="2:47" s="1" customFormat="1" ht="36">
      <c r="B390" s="39"/>
      <c r="C390" s="61"/>
      <c r="D390" s="204" t="s">
        <v>142</v>
      </c>
      <c r="E390" s="61"/>
      <c r="F390" s="225" t="s">
        <v>511</v>
      </c>
      <c r="G390" s="61"/>
      <c r="H390" s="61"/>
      <c r="I390" s="161"/>
      <c r="J390" s="61"/>
      <c r="K390" s="61"/>
      <c r="L390" s="59"/>
      <c r="M390" s="226"/>
      <c r="N390" s="40"/>
      <c r="O390" s="40"/>
      <c r="P390" s="40"/>
      <c r="Q390" s="40"/>
      <c r="R390" s="40"/>
      <c r="S390" s="40"/>
      <c r="T390" s="76"/>
      <c r="AT390" s="22" t="s">
        <v>142</v>
      </c>
      <c r="AU390" s="22" t="s">
        <v>81</v>
      </c>
    </row>
    <row r="391" spans="2:51" s="11" customFormat="1" ht="12">
      <c r="B391" s="202"/>
      <c r="C391" s="203"/>
      <c r="D391" s="204" t="s">
        <v>130</v>
      </c>
      <c r="E391" s="205" t="s">
        <v>21</v>
      </c>
      <c r="F391" s="206" t="s">
        <v>512</v>
      </c>
      <c r="G391" s="203"/>
      <c r="H391" s="207">
        <v>2520</v>
      </c>
      <c r="I391" s="208"/>
      <c r="J391" s="203"/>
      <c r="K391" s="203"/>
      <c r="L391" s="209"/>
      <c r="M391" s="210"/>
      <c r="N391" s="211"/>
      <c r="O391" s="211"/>
      <c r="P391" s="211"/>
      <c r="Q391" s="211"/>
      <c r="R391" s="211"/>
      <c r="S391" s="211"/>
      <c r="T391" s="212"/>
      <c r="AT391" s="213" t="s">
        <v>130</v>
      </c>
      <c r="AU391" s="213" t="s">
        <v>81</v>
      </c>
      <c r="AV391" s="11" t="s">
        <v>81</v>
      </c>
      <c r="AW391" s="11" t="s">
        <v>34</v>
      </c>
      <c r="AX391" s="11" t="s">
        <v>71</v>
      </c>
      <c r="AY391" s="213" t="s">
        <v>122</v>
      </c>
    </row>
    <row r="392" spans="2:51" s="11" customFormat="1" ht="12">
      <c r="B392" s="202"/>
      <c r="C392" s="203"/>
      <c r="D392" s="204" t="s">
        <v>130</v>
      </c>
      <c r="E392" s="205" t="s">
        <v>21</v>
      </c>
      <c r="F392" s="206" t="s">
        <v>513</v>
      </c>
      <c r="G392" s="203"/>
      <c r="H392" s="207">
        <v>1176</v>
      </c>
      <c r="I392" s="208"/>
      <c r="J392" s="203"/>
      <c r="K392" s="203"/>
      <c r="L392" s="209"/>
      <c r="M392" s="210"/>
      <c r="N392" s="211"/>
      <c r="O392" s="211"/>
      <c r="P392" s="211"/>
      <c r="Q392" s="211"/>
      <c r="R392" s="211"/>
      <c r="S392" s="211"/>
      <c r="T392" s="212"/>
      <c r="AT392" s="213" t="s">
        <v>130</v>
      </c>
      <c r="AU392" s="213" t="s">
        <v>81</v>
      </c>
      <c r="AV392" s="11" t="s">
        <v>81</v>
      </c>
      <c r="AW392" s="11" t="s">
        <v>34</v>
      </c>
      <c r="AX392" s="11" t="s">
        <v>71</v>
      </c>
      <c r="AY392" s="213" t="s">
        <v>122</v>
      </c>
    </row>
    <row r="393" spans="2:51" s="12" customFormat="1" ht="12">
      <c r="B393" s="214"/>
      <c r="C393" s="215"/>
      <c r="D393" s="204" t="s">
        <v>130</v>
      </c>
      <c r="E393" s="216" t="s">
        <v>21</v>
      </c>
      <c r="F393" s="217" t="s">
        <v>132</v>
      </c>
      <c r="G393" s="215"/>
      <c r="H393" s="218">
        <v>3696</v>
      </c>
      <c r="I393" s="219"/>
      <c r="J393" s="215"/>
      <c r="K393" s="215"/>
      <c r="L393" s="220"/>
      <c r="M393" s="221"/>
      <c r="N393" s="222"/>
      <c r="O393" s="222"/>
      <c r="P393" s="222"/>
      <c r="Q393" s="222"/>
      <c r="R393" s="222"/>
      <c r="S393" s="222"/>
      <c r="T393" s="223"/>
      <c r="AT393" s="224" t="s">
        <v>130</v>
      </c>
      <c r="AU393" s="224" t="s">
        <v>81</v>
      </c>
      <c r="AV393" s="12" t="s">
        <v>128</v>
      </c>
      <c r="AW393" s="12" t="s">
        <v>34</v>
      </c>
      <c r="AX393" s="12" t="s">
        <v>76</v>
      </c>
      <c r="AY393" s="224" t="s">
        <v>122</v>
      </c>
    </row>
    <row r="394" spans="2:65" s="1" customFormat="1" ht="22.8" customHeight="1">
      <c r="B394" s="39"/>
      <c r="C394" s="190" t="s">
        <v>514</v>
      </c>
      <c r="D394" s="190" t="s">
        <v>124</v>
      </c>
      <c r="E394" s="191" t="s">
        <v>515</v>
      </c>
      <c r="F394" s="192" t="s">
        <v>516</v>
      </c>
      <c r="G394" s="193" t="s">
        <v>127</v>
      </c>
      <c r="H394" s="194">
        <v>3867.75</v>
      </c>
      <c r="I394" s="195"/>
      <c r="J394" s="196">
        <f>ROUND(I394*H394,2)</f>
        <v>0</v>
      </c>
      <c r="K394" s="192" t="s">
        <v>140</v>
      </c>
      <c r="L394" s="59"/>
      <c r="M394" s="197" t="s">
        <v>21</v>
      </c>
      <c r="N394" s="198" t="s">
        <v>42</v>
      </c>
      <c r="O394" s="40"/>
      <c r="P394" s="199">
        <f>O394*H394</f>
        <v>0</v>
      </c>
      <c r="Q394" s="199">
        <v>0</v>
      </c>
      <c r="R394" s="199">
        <f>Q394*H394</f>
        <v>0</v>
      </c>
      <c r="S394" s="199">
        <v>0</v>
      </c>
      <c r="T394" s="200">
        <f>S394*H394</f>
        <v>0</v>
      </c>
      <c r="AR394" s="22" t="s">
        <v>128</v>
      </c>
      <c r="AT394" s="22" t="s">
        <v>124</v>
      </c>
      <c r="AU394" s="22" t="s">
        <v>81</v>
      </c>
      <c r="AY394" s="22" t="s">
        <v>122</v>
      </c>
      <c r="BE394" s="201">
        <f>IF(N394="základní",J394,0)</f>
        <v>0</v>
      </c>
      <c r="BF394" s="201">
        <f>IF(N394="snížená",J394,0)</f>
        <v>0</v>
      </c>
      <c r="BG394" s="201">
        <f>IF(N394="zákl. přenesená",J394,0)</f>
        <v>0</v>
      </c>
      <c r="BH394" s="201">
        <f>IF(N394="sníž. přenesená",J394,0)</f>
        <v>0</v>
      </c>
      <c r="BI394" s="201">
        <f>IF(N394="nulová",J394,0)</f>
        <v>0</v>
      </c>
      <c r="BJ394" s="22" t="s">
        <v>76</v>
      </c>
      <c r="BK394" s="201">
        <f>ROUND(I394*H394,2)</f>
        <v>0</v>
      </c>
      <c r="BL394" s="22" t="s">
        <v>128</v>
      </c>
      <c r="BM394" s="22" t="s">
        <v>517</v>
      </c>
    </row>
    <row r="395" spans="2:47" s="1" customFormat="1" ht="36">
      <c r="B395" s="39"/>
      <c r="C395" s="61"/>
      <c r="D395" s="204" t="s">
        <v>142</v>
      </c>
      <c r="E395" s="61"/>
      <c r="F395" s="225" t="s">
        <v>518</v>
      </c>
      <c r="G395" s="61"/>
      <c r="H395" s="61"/>
      <c r="I395" s="161"/>
      <c r="J395" s="61"/>
      <c r="K395" s="61"/>
      <c r="L395" s="59"/>
      <c r="M395" s="226"/>
      <c r="N395" s="40"/>
      <c r="O395" s="40"/>
      <c r="P395" s="40"/>
      <c r="Q395" s="40"/>
      <c r="R395" s="40"/>
      <c r="S395" s="40"/>
      <c r="T395" s="76"/>
      <c r="AT395" s="22" t="s">
        <v>142</v>
      </c>
      <c r="AU395" s="22" t="s">
        <v>81</v>
      </c>
    </row>
    <row r="396" spans="2:51" s="11" customFormat="1" ht="12">
      <c r="B396" s="202"/>
      <c r="C396" s="203"/>
      <c r="D396" s="204" t="s">
        <v>130</v>
      </c>
      <c r="E396" s="205" t="s">
        <v>21</v>
      </c>
      <c r="F396" s="206" t="s">
        <v>519</v>
      </c>
      <c r="G396" s="203"/>
      <c r="H396" s="207">
        <v>3168</v>
      </c>
      <c r="I396" s="208"/>
      <c r="J396" s="203"/>
      <c r="K396" s="203"/>
      <c r="L396" s="209"/>
      <c r="M396" s="210"/>
      <c r="N396" s="211"/>
      <c r="O396" s="211"/>
      <c r="P396" s="211"/>
      <c r="Q396" s="211"/>
      <c r="R396" s="211"/>
      <c r="S396" s="211"/>
      <c r="T396" s="212"/>
      <c r="AT396" s="213" t="s">
        <v>130</v>
      </c>
      <c r="AU396" s="213" t="s">
        <v>81</v>
      </c>
      <c r="AV396" s="11" t="s">
        <v>81</v>
      </c>
      <c r="AW396" s="11" t="s">
        <v>34</v>
      </c>
      <c r="AX396" s="11" t="s">
        <v>71</v>
      </c>
      <c r="AY396" s="213" t="s">
        <v>122</v>
      </c>
    </row>
    <row r="397" spans="2:51" s="11" customFormat="1" ht="12">
      <c r="B397" s="202"/>
      <c r="C397" s="203"/>
      <c r="D397" s="204" t="s">
        <v>130</v>
      </c>
      <c r="E397" s="205" t="s">
        <v>21</v>
      </c>
      <c r="F397" s="206" t="s">
        <v>520</v>
      </c>
      <c r="G397" s="203"/>
      <c r="H397" s="207">
        <v>699.752</v>
      </c>
      <c r="I397" s="208"/>
      <c r="J397" s="203"/>
      <c r="K397" s="203"/>
      <c r="L397" s="209"/>
      <c r="M397" s="210"/>
      <c r="N397" s="211"/>
      <c r="O397" s="211"/>
      <c r="P397" s="211"/>
      <c r="Q397" s="211"/>
      <c r="R397" s="211"/>
      <c r="S397" s="211"/>
      <c r="T397" s="212"/>
      <c r="AT397" s="213" t="s">
        <v>130</v>
      </c>
      <c r="AU397" s="213" t="s">
        <v>81</v>
      </c>
      <c r="AV397" s="11" t="s">
        <v>81</v>
      </c>
      <c r="AW397" s="11" t="s">
        <v>34</v>
      </c>
      <c r="AX397" s="11" t="s">
        <v>71</v>
      </c>
      <c r="AY397" s="213" t="s">
        <v>122</v>
      </c>
    </row>
    <row r="398" spans="2:51" s="12" customFormat="1" ht="12">
      <c r="B398" s="214"/>
      <c r="C398" s="215"/>
      <c r="D398" s="204" t="s">
        <v>130</v>
      </c>
      <c r="E398" s="216" t="s">
        <v>21</v>
      </c>
      <c r="F398" s="217" t="s">
        <v>132</v>
      </c>
      <c r="G398" s="215"/>
      <c r="H398" s="218">
        <v>3867.752</v>
      </c>
      <c r="I398" s="219"/>
      <c r="J398" s="215"/>
      <c r="K398" s="215"/>
      <c r="L398" s="220"/>
      <c r="M398" s="221"/>
      <c r="N398" s="222"/>
      <c r="O398" s="222"/>
      <c r="P398" s="222"/>
      <c r="Q398" s="222"/>
      <c r="R398" s="222"/>
      <c r="S398" s="222"/>
      <c r="T398" s="223"/>
      <c r="AT398" s="224" t="s">
        <v>130</v>
      </c>
      <c r="AU398" s="224" t="s">
        <v>81</v>
      </c>
      <c r="AV398" s="12" t="s">
        <v>128</v>
      </c>
      <c r="AW398" s="12" t="s">
        <v>34</v>
      </c>
      <c r="AX398" s="12" t="s">
        <v>71</v>
      </c>
      <c r="AY398" s="224" t="s">
        <v>122</v>
      </c>
    </row>
    <row r="399" spans="2:51" s="11" customFormat="1" ht="12">
      <c r="B399" s="202"/>
      <c r="C399" s="203"/>
      <c r="D399" s="204" t="s">
        <v>130</v>
      </c>
      <c r="E399" s="205" t="s">
        <v>21</v>
      </c>
      <c r="F399" s="206" t="s">
        <v>521</v>
      </c>
      <c r="G399" s="203"/>
      <c r="H399" s="207">
        <v>3867.75</v>
      </c>
      <c r="I399" s="208"/>
      <c r="J399" s="203"/>
      <c r="K399" s="203"/>
      <c r="L399" s="209"/>
      <c r="M399" s="210"/>
      <c r="N399" s="211"/>
      <c r="O399" s="211"/>
      <c r="P399" s="211"/>
      <c r="Q399" s="211"/>
      <c r="R399" s="211"/>
      <c r="S399" s="211"/>
      <c r="T399" s="212"/>
      <c r="AT399" s="213" t="s">
        <v>130</v>
      </c>
      <c r="AU399" s="213" t="s">
        <v>81</v>
      </c>
      <c r="AV399" s="11" t="s">
        <v>81</v>
      </c>
      <c r="AW399" s="11" t="s">
        <v>34</v>
      </c>
      <c r="AX399" s="11" t="s">
        <v>76</v>
      </c>
      <c r="AY399" s="213" t="s">
        <v>122</v>
      </c>
    </row>
    <row r="400" spans="2:65" s="1" customFormat="1" ht="22.8" customHeight="1">
      <c r="B400" s="39"/>
      <c r="C400" s="190" t="s">
        <v>522</v>
      </c>
      <c r="D400" s="190" t="s">
        <v>124</v>
      </c>
      <c r="E400" s="191" t="s">
        <v>523</v>
      </c>
      <c r="F400" s="192" t="s">
        <v>524</v>
      </c>
      <c r="G400" s="193" t="s">
        <v>127</v>
      </c>
      <c r="H400" s="194">
        <v>3648</v>
      </c>
      <c r="I400" s="195"/>
      <c r="J400" s="196">
        <f>ROUND(I400*H400,2)</f>
        <v>0</v>
      </c>
      <c r="K400" s="192" t="s">
        <v>140</v>
      </c>
      <c r="L400" s="59"/>
      <c r="M400" s="197" t="s">
        <v>21</v>
      </c>
      <c r="N400" s="198" t="s">
        <v>42</v>
      </c>
      <c r="O400" s="40"/>
      <c r="P400" s="199">
        <f>O400*H400</f>
        <v>0</v>
      </c>
      <c r="Q400" s="199">
        <v>0</v>
      </c>
      <c r="R400" s="199">
        <f>Q400*H400</f>
        <v>0</v>
      </c>
      <c r="S400" s="199">
        <v>0</v>
      </c>
      <c r="T400" s="200">
        <f>S400*H400</f>
        <v>0</v>
      </c>
      <c r="AR400" s="22" t="s">
        <v>128</v>
      </c>
      <c r="AT400" s="22" t="s">
        <v>124</v>
      </c>
      <c r="AU400" s="22" t="s">
        <v>81</v>
      </c>
      <c r="AY400" s="22" t="s">
        <v>122</v>
      </c>
      <c r="BE400" s="201">
        <f>IF(N400="základní",J400,0)</f>
        <v>0</v>
      </c>
      <c r="BF400" s="201">
        <f>IF(N400="snížená",J400,0)</f>
        <v>0</v>
      </c>
      <c r="BG400" s="201">
        <f>IF(N400="zákl. přenesená",J400,0)</f>
        <v>0</v>
      </c>
      <c r="BH400" s="201">
        <f>IF(N400="sníž. přenesená",J400,0)</f>
        <v>0</v>
      </c>
      <c r="BI400" s="201">
        <f>IF(N400="nulová",J400,0)</f>
        <v>0</v>
      </c>
      <c r="BJ400" s="22" t="s">
        <v>76</v>
      </c>
      <c r="BK400" s="201">
        <f>ROUND(I400*H400,2)</f>
        <v>0</v>
      </c>
      <c r="BL400" s="22" t="s">
        <v>128</v>
      </c>
      <c r="BM400" s="22" t="s">
        <v>525</v>
      </c>
    </row>
    <row r="401" spans="2:47" s="1" customFormat="1" ht="36">
      <c r="B401" s="39"/>
      <c r="C401" s="61"/>
      <c r="D401" s="204" t="s">
        <v>142</v>
      </c>
      <c r="E401" s="61"/>
      <c r="F401" s="225" t="s">
        <v>526</v>
      </c>
      <c r="G401" s="61"/>
      <c r="H401" s="61"/>
      <c r="I401" s="161"/>
      <c r="J401" s="61"/>
      <c r="K401" s="61"/>
      <c r="L401" s="59"/>
      <c r="M401" s="226"/>
      <c r="N401" s="40"/>
      <c r="O401" s="40"/>
      <c r="P401" s="40"/>
      <c r="Q401" s="40"/>
      <c r="R401" s="40"/>
      <c r="S401" s="40"/>
      <c r="T401" s="76"/>
      <c r="AT401" s="22" t="s">
        <v>142</v>
      </c>
      <c r="AU401" s="22" t="s">
        <v>81</v>
      </c>
    </row>
    <row r="402" spans="2:51" s="11" customFormat="1" ht="12">
      <c r="B402" s="202"/>
      <c r="C402" s="203"/>
      <c r="D402" s="204" t="s">
        <v>130</v>
      </c>
      <c r="E402" s="205" t="s">
        <v>21</v>
      </c>
      <c r="F402" s="206" t="s">
        <v>527</v>
      </c>
      <c r="G402" s="203"/>
      <c r="H402" s="207">
        <v>3648</v>
      </c>
      <c r="I402" s="208"/>
      <c r="J402" s="203"/>
      <c r="K402" s="203"/>
      <c r="L402" s="209"/>
      <c r="M402" s="210"/>
      <c r="N402" s="211"/>
      <c r="O402" s="211"/>
      <c r="P402" s="211"/>
      <c r="Q402" s="211"/>
      <c r="R402" s="211"/>
      <c r="S402" s="211"/>
      <c r="T402" s="212"/>
      <c r="AT402" s="213" t="s">
        <v>130</v>
      </c>
      <c r="AU402" s="213" t="s">
        <v>81</v>
      </c>
      <c r="AV402" s="11" t="s">
        <v>81</v>
      </c>
      <c r="AW402" s="11" t="s">
        <v>34</v>
      </c>
      <c r="AX402" s="11" t="s">
        <v>76</v>
      </c>
      <c r="AY402" s="213" t="s">
        <v>122</v>
      </c>
    </row>
    <row r="403" spans="2:65" s="1" customFormat="1" ht="22.8" customHeight="1">
      <c r="B403" s="39"/>
      <c r="C403" s="190" t="s">
        <v>528</v>
      </c>
      <c r="D403" s="190" t="s">
        <v>124</v>
      </c>
      <c r="E403" s="191" t="s">
        <v>529</v>
      </c>
      <c r="F403" s="192" t="s">
        <v>530</v>
      </c>
      <c r="G403" s="193" t="s">
        <v>127</v>
      </c>
      <c r="H403" s="194">
        <v>300</v>
      </c>
      <c r="I403" s="195"/>
      <c r="J403" s="196">
        <f>ROUND(I403*H403,2)</f>
        <v>0</v>
      </c>
      <c r="K403" s="192" t="s">
        <v>21</v>
      </c>
      <c r="L403" s="59"/>
      <c r="M403" s="197" t="s">
        <v>21</v>
      </c>
      <c r="N403" s="198" t="s">
        <v>42</v>
      </c>
      <c r="O403" s="40"/>
      <c r="P403" s="199">
        <f>O403*H403</f>
        <v>0</v>
      </c>
      <c r="Q403" s="199">
        <v>0.216</v>
      </c>
      <c r="R403" s="199">
        <f>Q403*H403</f>
        <v>64.8</v>
      </c>
      <c r="S403" s="199">
        <v>0</v>
      </c>
      <c r="T403" s="200">
        <f>S403*H403</f>
        <v>0</v>
      </c>
      <c r="AR403" s="22" t="s">
        <v>128</v>
      </c>
      <c r="AT403" s="22" t="s">
        <v>124</v>
      </c>
      <c r="AU403" s="22" t="s">
        <v>81</v>
      </c>
      <c r="AY403" s="22" t="s">
        <v>122</v>
      </c>
      <c r="BE403" s="201">
        <f>IF(N403="základní",J403,0)</f>
        <v>0</v>
      </c>
      <c r="BF403" s="201">
        <f>IF(N403="snížená",J403,0)</f>
        <v>0</v>
      </c>
      <c r="BG403" s="201">
        <f>IF(N403="zákl. přenesená",J403,0)</f>
        <v>0</v>
      </c>
      <c r="BH403" s="201">
        <f>IF(N403="sníž. přenesená",J403,0)</f>
        <v>0</v>
      </c>
      <c r="BI403" s="201">
        <f>IF(N403="nulová",J403,0)</f>
        <v>0</v>
      </c>
      <c r="BJ403" s="22" t="s">
        <v>76</v>
      </c>
      <c r="BK403" s="201">
        <f>ROUND(I403*H403,2)</f>
        <v>0</v>
      </c>
      <c r="BL403" s="22" t="s">
        <v>128</v>
      </c>
      <c r="BM403" s="22" t="s">
        <v>531</v>
      </c>
    </row>
    <row r="404" spans="2:47" s="1" customFormat="1" ht="24">
      <c r="B404" s="39"/>
      <c r="C404" s="61"/>
      <c r="D404" s="204" t="s">
        <v>142</v>
      </c>
      <c r="E404" s="61"/>
      <c r="F404" s="225" t="s">
        <v>532</v>
      </c>
      <c r="G404" s="61"/>
      <c r="H404" s="61"/>
      <c r="I404" s="161"/>
      <c r="J404" s="61"/>
      <c r="K404" s="61"/>
      <c r="L404" s="59"/>
      <c r="M404" s="226"/>
      <c r="N404" s="40"/>
      <c r="O404" s="40"/>
      <c r="P404" s="40"/>
      <c r="Q404" s="40"/>
      <c r="R404" s="40"/>
      <c r="S404" s="40"/>
      <c r="T404" s="76"/>
      <c r="AT404" s="22" t="s">
        <v>142</v>
      </c>
      <c r="AU404" s="22" t="s">
        <v>81</v>
      </c>
    </row>
    <row r="405" spans="2:51" s="11" customFormat="1" ht="12">
      <c r="B405" s="202"/>
      <c r="C405" s="203"/>
      <c r="D405" s="204" t="s">
        <v>130</v>
      </c>
      <c r="E405" s="205" t="s">
        <v>21</v>
      </c>
      <c r="F405" s="206" t="s">
        <v>533</v>
      </c>
      <c r="G405" s="203"/>
      <c r="H405" s="207">
        <v>129</v>
      </c>
      <c r="I405" s="208"/>
      <c r="J405" s="203"/>
      <c r="K405" s="203"/>
      <c r="L405" s="209"/>
      <c r="M405" s="210"/>
      <c r="N405" s="211"/>
      <c r="O405" s="211"/>
      <c r="P405" s="211"/>
      <c r="Q405" s="211"/>
      <c r="R405" s="211"/>
      <c r="S405" s="211"/>
      <c r="T405" s="212"/>
      <c r="AT405" s="213" t="s">
        <v>130</v>
      </c>
      <c r="AU405" s="213" t="s">
        <v>81</v>
      </c>
      <c r="AV405" s="11" t="s">
        <v>81</v>
      </c>
      <c r="AW405" s="11" t="s">
        <v>34</v>
      </c>
      <c r="AX405" s="11" t="s">
        <v>71</v>
      </c>
      <c r="AY405" s="213" t="s">
        <v>122</v>
      </c>
    </row>
    <row r="406" spans="2:51" s="11" customFormat="1" ht="12">
      <c r="B406" s="202"/>
      <c r="C406" s="203"/>
      <c r="D406" s="204" t="s">
        <v>130</v>
      </c>
      <c r="E406" s="205" t="s">
        <v>21</v>
      </c>
      <c r="F406" s="206" t="s">
        <v>534</v>
      </c>
      <c r="G406" s="203"/>
      <c r="H406" s="207">
        <v>171</v>
      </c>
      <c r="I406" s="208"/>
      <c r="J406" s="203"/>
      <c r="K406" s="203"/>
      <c r="L406" s="209"/>
      <c r="M406" s="210"/>
      <c r="N406" s="211"/>
      <c r="O406" s="211"/>
      <c r="P406" s="211"/>
      <c r="Q406" s="211"/>
      <c r="R406" s="211"/>
      <c r="S406" s="211"/>
      <c r="T406" s="212"/>
      <c r="AT406" s="213" t="s">
        <v>130</v>
      </c>
      <c r="AU406" s="213" t="s">
        <v>81</v>
      </c>
      <c r="AV406" s="11" t="s">
        <v>81</v>
      </c>
      <c r="AW406" s="11" t="s">
        <v>34</v>
      </c>
      <c r="AX406" s="11" t="s">
        <v>71</v>
      </c>
      <c r="AY406" s="213" t="s">
        <v>122</v>
      </c>
    </row>
    <row r="407" spans="2:51" s="12" customFormat="1" ht="12">
      <c r="B407" s="214"/>
      <c r="C407" s="215"/>
      <c r="D407" s="204" t="s">
        <v>130</v>
      </c>
      <c r="E407" s="216" t="s">
        <v>21</v>
      </c>
      <c r="F407" s="217" t="s">
        <v>132</v>
      </c>
      <c r="G407" s="215"/>
      <c r="H407" s="218">
        <v>300</v>
      </c>
      <c r="I407" s="219"/>
      <c r="J407" s="215"/>
      <c r="K407" s="215"/>
      <c r="L407" s="220"/>
      <c r="M407" s="221"/>
      <c r="N407" s="222"/>
      <c r="O407" s="222"/>
      <c r="P407" s="222"/>
      <c r="Q407" s="222"/>
      <c r="R407" s="222"/>
      <c r="S407" s="222"/>
      <c r="T407" s="223"/>
      <c r="AT407" s="224" t="s">
        <v>130</v>
      </c>
      <c r="AU407" s="224" t="s">
        <v>81</v>
      </c>
      <c r="AV407" s="12" t="s">
        <v>128</v>
      </c>
      <c r="AW407" s="12" t="s">
        <v>34</v>
      </c>
      <c r="AX407" s="12" t="s">
        <v>76</v>
      </c>
      <c r="AY407" s="224" t="s">
        <v>122</v>
      </c>
    </row>
    <row r="408" spans="2:65" s="1" customFormat="1" ht="22.8" customHeight="1">
      <c r="B408" s="39"/>
      <c r="C408" s="190" t="s">
        <v>535</v>
      </c>
      <c r="D408" s="190" t="s">
        <v>124</v>
      </c>
      <c r="E408" s="191" t="s">
        <v>536</v>
      </c>
      <c r="F408" s="192" t="s">
        <v>537</v>
      </c>
      <c r="G408" s="193" t="s">
        <v>127</v>
      </c>
      <c r="H408" s="194">
        <v>1779</v>
      </c>
      <c r="I408" s="195"/>
      <c r="J408" s="196">
        <f>ROUND(I408*H408,2)</f>
        <v>0</v>
      </c>
      <c r="K408" s="192" t="s">
        <v>21</v>
      </c>
      <c r="L408" s="59"/>
      <c r="M408" s="197" t="s">
        <v>21</v>
      </c>
      <c r="N408" s="198" t="s">
        <v>42</v>
      </c>
      <c r="O408" s="40"/>
      <c r="P408" s="199">
        <f>O408*H408</f>
        <v>0</v>
      </c>
      <c r="Q408" s="199">
        <v>0.324</v>
      </c>
      <c r="R408" s="199">
        <f>Q408*H408</f>
        <v>576.3960000000001</v>
      </c>
      <c r="S408" s="199">
        <v>0</v>
      </c>
      <c r="T408" s="200">
        <f>S408*H408</f>
        <v>0</v>
      </c>
      <c r="AR408" s="22" t="s">
        <v>128</v>
      </c>
      <c r="AT408" s="22" t="s">
        <v>124</v>
      </c>
      <c r="AU408" s="22" t="s">
        <v>81</v>
      </c>
      <c r="AY408" s="22" t="s">
        <v>122</v>
      </c>
      <c r="BE408" s="201">
        <f>IF(N408="základní",J408,0)</f>
        <v>0</v>
      </c>
      <c r="BF408" s="201">
        <f>IF(N408="snížená",J408,0)</f>
        <v>0</v>
      </c>
      <c r="BG408" s="201">
        <f>IF(N408="zákl. přenesená",J408,0)</f>
        <v>0</v>
      </c>
      <c r="BH408" s="201">
        <f>IF(N408="sníž. přenesená",J408,0)</f>
        <v>0</v>
      </c>
      <c r="BI408" s="201">
        <f>IF(N408="nulová",J408,0)</f>
        <v>0</v>
      </c>
      <c r="BJ408" s="22" t="s">
        <v>76</v>
      </c>
      <c r="BK408" s="201">
        <f>ROUND(I408*H408,2)</f>
        <v>0</v>
      </c>
      <c r="BL408" s="22" t="s">
        <v>128</v>
      </c>
      <c r="BM408" s="22" t="s">
        <v>538</v>
      </c>
    </row>
    <row r="409" spans="2:47" s="1" customFormat="1" ht="24">
      <c r="B409" s="39"/>
      <c r="C409" s="61"/>
      <c r="D409" s="204" t="s">
        <v>142</v>
      </c>
      <c r="E409" s="61"/>
      <c r="F409" s="225" t="s">
        <v>539</v>
      </c>
      <c r="G409" s="61"/>
      <c r="H409" s="61"/>
      <c r="I409" s="161"/>
      <c r="J409" s="61"/>
      <c r="K409" s="61"/>
      <c r="L409" s="59"/>
      <c r="M409" s="226"/>
      <c r="N409" s="40"/>
      <c r="O409" s="40"/>
      <c r="P409" s="40"/>
      <c r="Q409" s="40"/>
      <c r="R409" s="40"/>
      <c r="S409" s="40"/>
      <c r="T409" s="76"/>
      <c r="AT409" s="22" t="s">
        <v>142</v>
      </c>
      <c r="AU409" s="22" t="s">
        <v>81</v>
      </c>
    </row>
    <row r="410" spans="2:51" s="11" customFormat="1" ht="24">
      <c r="B410" s="202"/>
      <c r="C410" s="203"/>
      <c r="D410" s="204" t="s">
        <v>130</v>
      </c>
      <c r="E410" s="205" t="s">
        <v>21</v>
      </c>
      <c r="F410" s="206" t="s">
        <v>540</v>
      </c>
      <c r="G410" s="203"/>
      <c r="H410" s="207">
        <v>1779</v>
      </c>
      <c r="I410" s="208"/>
      <c r="J410" s="203"/>
      <c r="K410" s="203"/>
      <c r="L410" s="209"/>
      <c r="M410" s="210"/>
      <c r="N410" s="211"/>
      <c r="O410" s="211"/>
      <c r="P410" s="211"/>
      <c r="Q410" s="211"/>
      <c r="R410" s="211"/>
      <c r="S410" s="211"/>
      <c r="T410" s="212"/>
      <c r="AT410" s="213" t="s">
        <v>130</v>
      </c>
      <c r="AU410" s="213" t="s">
        <v>81</v>
      </c>
      <c r="AV410" s="11" t="s">
        <v>81</v>
      </c>
      <c r="AW410" s="11" t="s">
        <v>34</v>
      </c>
      <c r="AX410" s="11" t="s">
        <v>71</v>
      </c>
      <c r="AY410" s="213" t="s">
        <v>122</v>
      </c>
    </row>
    <row r="411" spans="2:51" s="12" customFormat="1" ht="12">
      <c r="B411" s="214"/>
      <c r="C411" s="215"/>
      <c r="D411" s="204" t="s">
        <v>130</v>
      </c>
      <c r="E411" s="216" t="s">
        <v>21</v>
      </c>
      <c r="F411" s="217" t="s">
        <v>132</v>
      </c>
      <c r="G411" s="215"/>
      <c r="H411" s="218">
        <v>1779</v>
      </c>
      <c r="I411" s="219"/>
      <c r="J411" s="215"/>
      <c r="K411" s="215"/>
      <c r="L411" s="220"/>
      <c r="M411" s="221"/>
      <c r="N411" s="222"/>
      <c r="O411" s="222"/>
      <c r="P411" s="222"/>
      <c r="Q411" s="222"/>
      <c r="R411" s="222"/>
      <c r="S411" s="222"/>
      <c r="T411" s="223"/>
      <c r="AT411" s="224" t="s">
        <v>130</v>
      </c>
      <c r="AU411" s="224" t="s">
        <v>81</v>
      </c>
      <c r="AV411" s="12" t="s">
        <v>128</v>
      </c>
      <c r="AW411" s="12" t="s">
        <v>34</v>
      </c>
      <c r="AX411" s="12" t="s">
        <v>76</v>
      </c>
      <c r="AY411" s="224" t="s">
        <v>122</v>
      </c>
    </row>
    <row r="412" spans="2:65" s="1" customFormat="1" ht="14.4" customHeight="1">
      <c r="B412" s="39"/>
      <c r="C412" s="190" t="s">
        <v>541</v>
      </c>
      <c r="D412" s="190" t="s">
        <v>124</v>
      </c>
      <c r="E412" s="191" t="s">
        <v>542</v>
      </c>
      <c r="F412" s="192" t="s">
        <v>543</v>
      </c>
      <c r="G412" s="193" t="s">
        <v>127</v>
      </c>
      <c r="H412" s="194">
        <v>34532</v>
      </c>
      <c r="I412" s="195"/>
      <c r="J412" s="196">
        <f>ROUND(I412*H412,2)</f>
        <v>0</v>
      </c>
      <c r="K412" s="192" t="s">
        <v>140</v>
      </c>
      <c r="L412" s="59"/>
      <c r="M412" s="197" t="s">
        <v>21</v>
      </c>
      <c r="N412" s="198" t="s">
        <v>42</v>
      </c>
      <c r="O412" s="40"/>
      <c r="P412" s="199">
        <f>O412*H412</f>
        <v>0</v>
      </c>
      <c r="Q412" s="199">
        <v>0</v>
      </c>
      <c r="R412" s="199">
        <f>Q412*H412</f>
        <v>0</v>
      </c>
      <c r="S412" s="199">
        <v>0</v>
      </c>
      <c r="T412" s="200">
        <f>S412*H412</f>
        <v>0</v>
      </c>
      <c r="AR412" s="22" t="s">
        <v>128</v>
      </c>
      <c r="AT412" s="22" t="s">
        <v>124</v>
      </c>
      <c r="AU412" s="22" t="s">
        <v>81</v>
      </c>
      <c r="AY412" s="22" t="s">
        <v>122</v>
      </c>
      <c r="BE412" s="201">
        <f>IF(N412="základní",J412,0)</f>
        <v>0</v>
      </c>
      <c r="BF412" s="201">
        <f>IF(N412="snížená",J412,0)</f>
        <v>0</v>
      </c>
      <c r="BG412" s="201">
        <f>IF(N412="zákl. přenesená",J412,0)</f>
        <v>0</v>
      </c>
      <c r="BH412" s="201">
        <f>IF(N412="sníž. přenesená",J412,0)</f>
        <v>0</v>
      </c>
      <c r="BI412" s="201">
        <f>IF(N412="nulová",J412,0)</f>
        <v>0</v>
      </c>
      <c r="BJ412" s="22" t="s">
        <v>76</v>
      </c>
      <c r="BK412" s="201">
        <f>ROUND(I412*H412,2)</f>
        <v>0</v>
      </c>
      <c r="BL412" s="22" t="s">
        <v>128</v>
      </c>
      <c r="BM412" s="22" t="s">
        <v>544</v>
      </c>
    </row>
    <row r="413" spans="2:47" s="1" customFormat="1" ht="24">
      <c r="B413" s="39"/>
      <c r="C413" s="61"/>
      <c r="D413" s="204" t="s">
        <v>142</v>
      </c>
      <c r="E413" s="61"/>
      <c r="F413" s="225" t="s">
        <v>545</v>
      </c>
      <c r="G413" s="61"/>
      <c r="H413" s="61"/>
      <c r="I413" s="161"/>
      <c r="J413" s="61"/>
      <c r="K413" s="61"/>
      <c r="L413" s="59"/>
      <c r="M413" s="226"/>
      <c r="N413" s="40"/>
      <c r="O413" s="40"/>
      <c r="P413" s="40"/>
      <c r="Q413" s="40"/>
      <c r="R413" s="40"/>
      <c r="S413" s="40"/>
      <c r="T413" s="76"/>
      <c r="AT413" s="22" t="s">
        <v>142</v>
      </c>
      <c r="AU413" s="22" t="s">
        <v>81</v>
      </c>
    </row>
    <row r="414" spans="2:51" s="11" customFormat="1" ht="12">
      <c r="B414" s="202"/>
      <c r="C414" s="203"/>
      <c r="D414" s="204" t="s">
        <v>130</v>
      </c>
      <c r="E414" s="205" t="s">
        <v>21</v>
      </c>
      <c r="F414" s="206" t="s">
        <v>546</v>
      </c>
      <c r="G414" s="203"/>
      <c r="H414" s="207">
        <v>34532</v>
      </c>
      <c r="I414" s="208"/>
      <c r="J414" s="203"/>
      <c r="K414" s="203"/>
      <c r="L414" s="209"/>
      <c r="M414" s="210"/>
      <c r="N414" s="211"/>
      <c r="O414" s="211"/>
      <c r="P414" s="211"/>
      <c r="Q414" s="211"/>
      <c r="R414" s="211"/>
      <c r="S414" s="211"/>
      <c r="T414" s="212"/>
      <c r="AT414" s="213" t="s">
        <v>130</v>
      </c>
      <c r="AU414" s="213" t="s">
        <v>81</v>
      </c>
      <c r="AV414" s="11" t="s">
        <v>81</v>
      </c>
      <c r="AW414" s="11" t="s">
        <v>34</v>
      </c>
      <c r="AX414" s="11" t="s">
        <v>71</v>
      </c>
      <c r="AY414" s="213" t="s">
        <v>122</v>
      </c>
    </row>
    <row r="415" spans="2:51" s="12" customFormat="1" ht="12">
      <c r="B415" s="214"/>
      <c r="C415" s="215"/>
      <c r="D415" s="204" t="s">
        <v>130</v>
      </c>
      <c r="E415" s="216" t="s">
        <v>21</v>
      </c>
      <c r="F415" s="217" t="s">
        <v>132</v>
      </c>
      <c r="G415" s="215"/>
      <c r="H415" s="218">
        <v>34532</v>
      </c>
      <c r="I415" s="219"/>
      <c r="J415" s="215"/>
      <c r="K415" s="215"/>
      <c r="L415" s="220"/>
      <c r="M415" s="221"/>
      <c r="N415" s="222"/>
      <c r="O415" s="222"/>
      <c r="P415" s="222"/>
      <c r="Q415" s="222"/>
      <c r="R415" s="222"/>
      <c r="S415" s="222"/>
      <c r="T415" s="223"/>
      <c r="AT415" s="224" t="s">
        <v>130</v>
      </c>
      <c r="AU415" s="224" t="s">
        <v>81</v>
      </c>
      <c r="AV415" s="12" t="s">
        <v>128</v>
      </c>
      <c r="AW415" s="12" t="s">
        <v>34</v>
      </c>
      <c r="AX415" s="12" t="s">
        <v>76</v>
      </c>
      <c r="AY415" s="224" t="s">
        <v>122</v>
      </c>
    </row>
    <row r="416" spans="2:65" s="1" customFormat="1" ht="14.4" customHeight="1">
      <c r="B416" s="39"/>
      <c r="C416" s="190" t="s">
        <v>547</v>
      </c>
      <c r="D416" s="190" t="s">
        <v>124</v>
      </c>
      <c r="E416" s="191" t="s">
        <v>548</v>
      </c>
      <c r="F416" s="192" t="s">
        <v>549</v>
      </c>
      <c r="G416" s="193" t="s">
        <v>127</v>
      </c>
      <c r="H416" s="194">
        <v>34607.8</v>
      </c>
      <c r="I416" s="195"/>
      <c r="J416" s="196">
        <f>ROUND(I416*H416,2)</f>
        <v>0</v>
      </c>
      <c r="K416" s="192" t="s">
        <v>140</v>
      </c>
      <c r="L416" s="59"/>
      <c r="M416" s="197" t="s">
        <v>21</v>
      </c>
      <c r="N416" s="198" t="s">
        <v>42</v>
      </c>
      <c r="O416" s="40"/>
      <c r="P416" s="199">
        <f>O416*H416</f>
        <v>0</v>
      </c>
      <c r="Q416" s="199">
        <v>0</v>
      </c>
      <c r="R416" s="199">
        <f>Q416*H416</f>
        <v>0</v>
      </c>
      <c r="S416" s="199">
        <v>0</v>
      </c>
      <c r="T416" s="200">
        <f>S416*H416</f>
        <v>0</v>
      </c>
      <c r="AR416" s="22" t="s">
        <v>128</v>
      </c>
      <c r="AT416" s="22" t="s">
        <v>124</v>
      </c>
      <c r="AU416" s="22" t="s">
        <v>81</v>
      </c>
      <c r="AY416" s="22" t="s">
        <v>122</v>
      </c>
      <c r="BE416" s="201">
        <f>IF(N416="základní",J416,0)</f>
        <v>0</v>
      </c>
      <c r="BF416" s="201">
        <f>IF(N416="snížená",J416,0)</f>
        <v>0</v>
      </c>
      <c r="BG416" s="201">
        <f>IF(N416="zákl. přenesená",J416,0)</f>
        <v>0</v>
      </c>
      <c r="BH416" s="201">
        <f>IF(N416="sníž. přenesená",J416,0)</f>
        <v>0</v>
      </c>
      <c r="BI416" s="201">
        <f>IF(N416="nulová",J416,0)</f>
        <v>0</v>
      </c>
      <c r="BJ416" s="22" t="s">
        <v>76</v>
      </c>
      <c r="BK416" s="201">
        <f>ROUND(I416*H416,2)</f>
        <v>0</v>
      </c>
      <c r="BL416" s="22" t="s">
        <v>128</v>
      </c>
      <c r="BM416" s="22" t="s">
        <v>550</v>
      </c>
    </row>
    <row r="417" spans="2:47" s="1" customFormat="1" ht="24">
      <c r="B417" s="39"/>
      <c r="C417" s="61"/>
      <c r="D417" s="204" t="s">
        <v>142</v>
      </c>
      <c r="E417" s="61"/>
      <c r="F417" s="225" t="s">
        <v>551</v>
      </c>
      <c r="G417" s="61"/>
      <c r="H417" s="61"/>
      <c r="I417" s="161"/>
      <c r="J417" s="61"/>
      <c r="K417" s="61"/>
      <c r="L417" s="59"/>
      <c r="M417" s="226"/>
      <c r="N417" s="40"/>
      <c r="O417" s="40"/>
      <c r="P417" s="40"/>
      <c r="Q417" s="40"/>
      <c r="R417" s="40"/>
      <c r="S417" s="40"/>
      <c r="T417" s="76"/>
      <c r="AT417" s="22" t="s">
        <v>142</v>
      </c>
      <c r="AU417" s="22" t="s">
        <v>81</v>
      </c>
    </row>
    <row r="418" spans="2:51" s="11" customFormat="1" ht="12">
      <c r="B418" s="202"/>
      <c r="C418" s="203"/>
      <c r="D418" s="204" t="s">
        <v>130</v>
      </c>
      <c r="E418" s="205" t="s">
        <v>21</v>
      </c>
      <c r="F418" s="206" t="s">
        <v>552</v>
      </c>
      <c r="G418" s="203"/>
      <c r="H418" s="207">
        <v>34607.8</v>
      </c>
      <c r="I418" s="208"/>
      <c r="J418" s="203"/>
      <c r="K418" s="203"/>
      <c r="L418" s="209"/>
      <c r="M418" s="210"/>
      <c r="N418" s="211"/>
      <c r="O418" s="211"/>
      <c r="P418" s="211"/>
      <c r="Q418" s="211"/>
      <c r="R418" s="211"/>
      <c r="S418" s="211"/>
      <c r="T418" s="212"/>
      <c r="AT418" s="213" t="s">
        <v>130</v>
      </c>
      <c r="AU418" s="213" t="s">
        <v>81</v>
      </c>
      <c r="AV418" s="11" t="s">
        <v>81</v>
      </c>
      <c r="AW418" s="11" t="s">
        <v>34</v>
      </c>
      <c r="AX418" s="11" t="s">
        <v>71</v>
      </c>
      <c r="AY418" s="213" t="s">
        <v>122</v>
      </c>
    </row>
    <row r="419" spans="2:51" s="12" customFormat="1" ht="12">
      <c r="B419" s="214"/>
      <c r="C419" s="215"/>
      <c r="D419" s="204" t="s">
        <v>130</v>
      </c>
      <c r="E419" s="216" t="s">
        <v>21</v>
      </c>
      <c r="F419" s="217" t="s">
        <v>132</v>
      </c>
      <c r="G419" s="215"/>
      <c r="H419" s="218">
        <v>34607.8</v>
      </c>
      <c r="I419" s="219"/>
      <c r="J419" s="215"/>
      <c r="K419" s="215"/>
      <c r="L419" s="220"/>
      <c r="M419" s="221"/>
      <c r="N419" s="222"/>
      <c r="O419" s="222"/>
      <c r="P419" s="222"/>
      <c r="Q419" s="222"/>
      <c r="R419" s="222"/>
      <c r="S419" s="222"/>
      <c r="T419" s="223"/>
      <c r="AT419" s="224" t="s">
        <v>130</v>
      </c>
      <c r="AU419" s="224" t="s">
        <v>81</v>
      </c>
      <c r="AV419" s="12" t="s">
        <v>128</v>
      </c>
      <c r="AW419" s="12" t="s">
        <v>34</v>
      </c>
      <c r="AX419" s="12" t="s">
        <v>76</v>
      </c>
      <c r="AY419" s="224" t="s">
        <v>122</v>
      </c>
    </row>
    <row r="420" spans="2:65" s="1" customFormat="1" ht="22.8" customHeight="1">
      <c r="B420" s="39"/>
      <c r="C420" s="190" t="s">
        <v>553</v>
      </c>
      <c r="D420" s="190" t="s">
        <v>124</v>
      </c>
      <c r="E420" s="191" t="s">
        <v>554</v>
      </c>
      <c r="F420" s="192" t="s">
        <v>555</v>
      </c>
      <c r="G420" s="193" t="s">
        <v>127</v>
      </c>
      <c r="H420" s="194">
        <v>34093.5</v>
      </c>
      <c r="I420" s="195"/>
      <c r="J420" s="196">
        <f>ROUND(I420*H420,2)</f>
        <v>0</v>
      </c>
      <c r="K420" s="192" t="s">
        <v>140</v>
      </c>
      <c r="L420" s="59"/>
      <c r="M420" s="197" t="s">
        <v>21</v>
      </c>
      <c r="N420" s="198" t="s">
        <v>42</v>
      </c>
      <c r="O420" s="40"/>
      <c r="P420" s="199">
        <f>O420*H420</f>
        <v>0</v>
      </c>
      <c r="Q420" s="199">
        <v>0</v>
      </c>
      <c r="R420" s="199">
        <f>Q420*H420</f>
        <v>0</v>
      </c>
      <c r="S420" s="199">
        <v>0</v>
      </c>
      <c r="T420" s="200">
        <f>S420*H420</f>
        <v>0</v>
      </c>
      <c r="AR420" s="22" t="s">
        <v>128</v>
      </c>
      <c r="AT420" s="22" t="s">
        <v>124</v>
      </c>
      <c r="AU420" s="22" t="s">
        <v>81</v>
      </c>
      <c r="AY420" s="22" t="s">
        <v>122</v>
      </c>
      <c r="BE420" s="201">
        <f>IF(N420="základní",J420,0)</f>
        <v>0</v>
      </c>
      <c r="BF420" s="201">
        <f>IF(N420="snížená",J420,0)</f>
        <v>0</v>
      </c>
      <c r="BG420" s="201">
        <f>IF(N420="zákl. přenesená",J420,0)</f>
        <v>0</v>
      </c>
      <c r="BH420" s="201">
        <f>IF(N420="sníž. přenesená",J420,0)</f>
        <v>0</v>
      </c>
      <c r="BI420" s="201">
        <f>IF(N420="nulová",J420,0)</f>
        <v>0</v>
      </c>
      <c r="BJ420" s="22" t="s">
        <v>76</v>
      </c>
      <c r="BK420" s="201">
        <f>ROUND(I420*H420,2)</f>
        <v>0</v>
      </c>
      <c r="BL420" s="22" t="s">
        <v>128</v>
      </c>
      <c r="BM420" s="22" t="s">
        <v>556</v>
      </c>
    </row>
    <row r="421" spans="2:47" s="1" customFormat="1" ht="24">
      <c r="B421" s="39"/>
      <c r="C421" s="61"/>
      <c r="D421" s="204" t="s">
        <v>142</v>
      </c>
      <c r="E421" s="61"/>
      <c r="F421" s="225" t="s">
        <v>557</v>
      </c>
      <c r="G421" s="61"/>
      <c r="H421" s="61"/>
      <c r="I421" s="161"/>
      <c r="J421" s="61"/>
      <c r="K421" s="61"/>
      <c r="L421" s="59"/>
      <c r="M421" s="226"/>
      <c r="N421" s="40"/>
      <c r="O421" s="40"/>
      <c r="P421" s="40"/>
      <c r="Q421" s="40"/>
      <c r="R421" s="40"/>
      <c r="S421" s="40"/>
      <c r="T421" s="76"/>
      <c r="AT421" s="22" t="s">
        <v>142</v>
      </c>
      <c r="AU421" s="22" t="s">
        <v>81</v>
      </c>
    </row>
    <row r="422" spans="2:51" s="11" customFormat="1" ht="12">
      <c r="B422" s="202"/>
      <c r="C422" s="203"/>
      <c r="D422" s="204" t="s">
        <v>130</v>
      </c>
      <c r="E422" s="205" t="s">
        <v>21</v>
      </c>
      <c r="F422" s="206" t="s">
        <v>558</v>
      </c>
      <c r="G422" s="203"/>
      <c r="H422" s="207">
        <v>34093.5</v>
      </c>
      <c r="I422" s="208"/>
      <c r="J422" s="203"/>
      <c r="K422" s="203"/>
      <c r="L422" s="209"/>
      <c r="M422" s="210"/>
      <c r="N422" s="211"/>
      <c r="O422" s="211"/>
      <c r="P422" s="211"/>
      <c r="Q422" s="211"/>
      <c r="R422" s="211"/>
      <c r="S422" s="211"/>
      <c r="T422" s="212"/>
      <c r="AT422" s="213" t="s">
        <v>130</v>
      </c>
      <c r="AU422" s="213" t="s">
        <v>81</v>
      </c>
      <c r="AV422" s="11" t="s">
        <v>81</v>
      </c>
      <c r="AW422" s="11" t="s">
        <v>34</v>
      </c>
      <c r="AX422" s="11" t="s">
        <v>76</v>
      </c>
      <c r="AY422" s="213" t="s">
        <v>122</v>
      </c>
    </row>
    <row r="423" spans="2:65" s="1" customFormat="1" ht="22.8" customHeight="1">
      <c r="B423" s="39"/>
      <c r="C423" s="190" t="s">
        <v>559</v>
      </c>
      <c r="D423" s="190" t="s">
        <v>124</v>
      </c>
      <c r="E423" s="191" t="s">
        <v>560</v>
      </c>
      <c r="F423" s="192" t="s">
        <v>561</v>
      </c>
      <c r="G423" s="193" t="s">
        <v>127</v>
      </c>
      <c r="H423" s="194">
        <v>438</v>
      </c>
      <c r="I423" s="195"/>
      <c r="J423" s="196">
        <f>ROUND(I423*H423,2)</f>
        <v>0</v>
      </c>
      <c r="K423" s="192" t="s">
        <v>140</v>
      </c>
      <c r="L423" s="59"/>
      <c r="M423" s="197" t="s">
        <v>21</v>
      </c>
      <c r="N423" s="198" t="s">
        <v>42</v>
      </c>
      <c r="O423" s="40"/>
      <c r="P423" s="199">
        <f>O423*H423</f>
        <v>0</v>
      </c>
      <c r="Q423" s="199">
        <v>0</v>
      </c>
      <c r="R423" s="199">
        <f>Q423*H423</f>
        <v>0</v>
      </c>
      <c r="S423" s="199">
        <v>0</v>
      </c>
      <c r="T423" s="200">
        <f>S423*H423</f>
        <v>0</v>
      </c>
      <c r="AR423" s="22" t="s">
        <v>128</v>
      </c>
      <c r="AT423" s="22" t="s">
        <v>124</v>
      </c>
      <c r="AU423" s="22" t="s">
        <v>81</v>
      </c>
      <c r="AY423" s="22" t="s">
        <v>122</v>
      </c>
      <c r="BE423" s="201">
        <f>IF(N423="základní",J423,0)</f>
        <v>0</v>
      </c>
      <c r="BF423" s="201">
        <f>IF(N423="snížená",J423,0)</f>
        <v>0</v>
      </c>
      <c r="BG423" s="201">
        <f>IF(N423="zákl. přenesená",J423,0)</f>
        <v>0</v>
      </c>
      <c r="BH423" s="201">
        <f>IF(N423="sníž. přenesená",J423,0)</f>
        <v>0</v>
      </c>
      <c r="BI423" s="201">
        <f>IF(N423="nulová",J423,0)</f>
        <v>0</v>
      </c>
      <c r="BJ423" s="22" t="s">
        <v>76</v>
      </c>
      <c r="BK423" s="201">
        <f>ROUND(I423*H423,2)</f>
        <v>0</v>
      </c>
      <c r="BL423" s="22" t="s">
        <v>128</v>
      </c>
      <c r="BM423" s="22" t="s">
        <v>562</v>
      </c>
    </row>
    <row r="424" spans="2:47" s="1" customFormat="1" ht="24">
      <c r="B424" s="39"/>
      <c r="C424" s="61"/>
      <c r="D424" s="204" t="s">
        <v>142</v>
      </c>
      <c r="E424" s="61"/>
      <c r="F424" s="225" t="s">
        <v>563</v>
      </c>
      <c r="G424" s="61"/>
      <c r="H424" s="61"/>
      <c r="I424" s="161"/>
      <c r="J424" s="61"/>
      <c r="K424" s="61"/>
      <c r="L424" s="59"/>
      <c r="M424" s="226"/>
      <c r="N424" s="40"/>
      <c r="O424" s="40"/>
      <c r="P424" s="40"/>
      <c r="Q424" s="40"/>
      <c r="R424" s="40"/>
      <c r="S424" s="40"/>
      <c r="T424" s="76"/>
      <c r="AT424" s="22" t="s">
        <v>142</v>
      </c>
      <c r="AU424" s="22" t="s">
        <v>81</v>
      </c>
    </row>
    <row r="425" spans="2:51" s="11" customFormat="1" ht="12">
      <c r="B425" s="202"/>
      <c r="C425" s="203"/>
      <c r="D425" s="204" t="s">
        <v>130</v>
      </c>
      <c r="E425" s="205" t="s">
        <v>21</v>
      </c>
      <c r="F425" s="206" t="s">
        <v>564</v>
      </c>
      <c r="G425" s="203"/>
      <c r="H425" s="207">
        <v>438</v>
      </c>
      <c r="I425" s="208"/>
      <c r="J425" s="203"/>
      <c r="K425" s="203"/>
      <c r="L425" s="209"/>
      <c r="M425" s="210"/>
      <c r="N425" s="211"/>
      <c r="O425" s="211"/>
      <c r="P425" s="211"/>
      <c r="Q425" s="211"/>
      <c r="R425" s="211"/>
      <c r="S425" s="211"/>
      <c r="T425" s="212"/>
      <c r="AT425" s="213" t="s">
        <v>130</v>
      </c>
      <c r="AU425" s="213" t="s">
        <v>81</v>
      </c>
      <c r="AV425" s="11" t="s">
        <v>81</v>
      </c>
      <c r="AW425" s="11" t="s">
        <v>34</v>
      </c>
      <c r="AX425" s="11" t="s">
        <v>71</v>
      </c>
      <c r="AY425" s="213" t="s">
        <v>122</v>
      </c>
    </row>
    <row r="426" spans="2:51" s="12" customFormat="1" ht="12">
      <c r="B426" s="214"/>
      <c r="C426" s="215"/>
      <c r="D426" s="204" t="s">
        <v>130</v>
      </c>
      <c r="E426" s="216" t="s">
        <v>21</v>
      </c>
      <c r="F426" s="217" t="s">
        <v>132</v>
      </c>
      <c r="G426" s="215"/>
      <c r="H426" s="218">
        <v>438</v>
      </c>
      <c r="I426" s="219"/>
      <c r="J426" s="215"/>
      <c r="K426" s="215"/>
      <c r="L426" s="220"/>
      <c r="M426" s="221"/>
      <c r="N426" s="222"/>
      <c r="O426" s="222"/>
      <c r="P426" s="222"/>
      <c r="Q426" s="222"/>
      <c r="R426" s="222"/>
      <c r="S426" s="222"/>
      <c r="T426" s="223"/>
      <c r="AT426" s="224" t="s">
        <v>130</v>
      </c>
      <c r="AU426" s="224" t="s">
        <v>81</v>
      </c>
      <c r="AV426" s="12" t="s">
        <v>128</v>
      </c>
      <c r="AW426" s="12" t="s">
        <v>34</v>
      </c>
      <c r="AX426" s="12" t="s">
        <v>76</v>
      </c>
      <c r="AY426" s="224" t="s">
        <v>122</v>
      </c>
    </row>
    <row r="427" spans="2:65" s="1" customFormat="1" ht="22.8" customHeight="1">
      <c r="B427" s="39"/>
      <c r="C427" s="190" t="s">
        <v>565</v>
      </c>
      <c r="D427" s="190" t="s">
        <v>124</v>
      </c>
      <c r="E427" s="191" t="s">
        <v>566</v>
      </c>
      <c r="F427" s="192" t="s">
        <v>567</v>
      </c>
      <c r="G427" s="193" t="s">
        <v>127</v>
      </c>
      <c r="H427" s="194">
        <v>210</v>
      </c>
      <c r="I427" s="195"/>
      <c r="J427" s="196">
        <f>ROUND(I427*H427,2)</f>
        <v>0</v>
      </c>
      <c r="K427" s="192" t="s">
        <v>140</v>
      </c>
      <c r="L427" s="59"/>
      <c r="M427" s="197" t="s">
        <v>21</v>
      </c>
      <c r="N427" s="198" t="s">
        <v>42</v>
      </c>
      <c r="O427" s="40"/>
      <c r="P427" s="199">
        <f>O427*H427</f>
        <v>0</v>
      </c>
      <c r="Q427" s="199">
        <v>0</v>
      </c>
      <c r="R427" s="199">
        <f>Q427*H427</f>
        <v>0</v>
      </c>
      <c r="S427" s="199">
        <v>0</v>
      </c>
      <c r="T427" s="200">
        <f>S427*H427</f>
        <v>0</v>
      </c>
      <c r="AR427" s="22" t="s">
        <v>128</v>
      </c>
      <c r="AT427" s="22" t="s">
        <v>124</v>
      </c>
      <c r="AU427" s="22" t="s">
        <v>81</v>
      </c>
      <c r="AY427" s="22" t="s">
        <v>122</v>
      </c>
      <c r="BE427" s="201">
        <f>IF(N427="základní",J427,0)</f>
        <v>0</v>
      </c>
      <c r="BF427" s="201">
        <f>IF(N427="snížená",J427,0)</f>
        <v>0</v>
      </c>
      <c r="BG427" s="201">
        <f>IF(N427="zákl. přenesená",J427,0)</f>
        <v>0</v>
      </c>
      <c r="BH427" s="201">
        <f>IF(N427="sníž. přenesená",J427,0)</f>
        <v>0</v>
      </c>
      <c r="BI427" s="201">
        <f>IF(N427="nulová",J427,0)</f>
        <v>0</v>
      </c>
      <c r="BJ427" s="22" t="s">
        <v>76</v>
      </c>
      <c r="BK427" s="201">
        <f>ROUND(I427*H427,2)</f>
        <v>0</v>
      </c>
      <c r="BL427" s="22" t="s">
        <v>128</v>
      </c>
      <c r="BM427" s="22" t="s">
        <v>568</v>
      </c>
    </row>
    <row r="428" spans="2:47" s="1" customFormat="1" ht="24">
      <c r="B428" s="39"/>
      <c r="C428" s="61"/>
      <c r="D428" s="204" t="s">
        <v>142</v>
      </c>
      <c r="E428" s="61"/>
      <c r="F428" s="225" t="s">
        <v>569</v>
      </c>
      <c r="G428" s="61"/>
      <c r="H428" s="61"/>
      <c r="I428" s="161"/>
      <c r="J428" s="61"/>
      <c r="K428" s="61"/>
      <c r="L428" s="59"/>
      <c r="M428" s="226"/>
      <c r="N428" s="40"/>
      <c r="O428" s="40"/>
      <c r="P428" s="40"/>
      <c r="Q428" s="40"/>
      <c r="R428" s="40"/>
      <c r="S428" s="40"/>
      <c r="T428" s="76"/>
      <c r="AT428" s="22" t="s">
        <v>142</v>
      </c>
      <c r="AU428" s="22" t="s">
        <v>81</v>
      </c>
    </row>
    <row r="429" spans="2:51" s="11" customFormat="1" ht="12">
      <c r="B429" s="202"/>
      <c r="C429" s="203"/>
      <c r="D429" s="204" t="s">
        <v>130</v>
      </c>
      <c r="E429" s="205" t="s">
        <v>21</v>
      </c>
      <c r="F429" s="206" t="s">
        <v>570</v>
      </c>
      <c r="G429" s="203"/>
      <c r="H429" s="207">
        <v>210</v>
      </c>
      <c r="I429" s="208"/>
      <c r="J429" s="203"/>
      <c r="K429" s="203"/>
      <c r="L429" s="209"/>
      <c r="M429" s="210"/>
      <c r="N429" s="211"/>
      <c r="O429" s="211"/>
      <c r="P429" s="211"/>
      <c r="Q429" s="211"/>
      <c r="R429" s="211"/>
      <c r="S429" s="211"/>
      <c r="T429" s="212"/>
      <c r="AT429" s="213" t="s">
        <v>130</v>
      </c>
      <c r="AU429" s="213" t="s">
        <v>81</v>
      </c>
      <c r="AV429" s="11" t="s">
        <v>81</v>
      </c>
      <c r="AW429" s="11" t="s">
        <v>34</v>
      </c>
      <c r="AX429" s="11" t="s">
        <v>71</v>
      </c>
      <c r="AY429" s="213" t="s">
        <v>122</v>
      </c>
    </row>
    <row r="430" spans="2:51" s="12" customFormat="1" ht="12">
      <c r="B430" s="214"/>
      <c r="C430" s="215"/>
      <c r="D430" s="204" t="s">
        <v>130</v>
      </c>
      <c r="E430" s="216" t="s">
        <v>21</v>
      </c>
      <c r="F430" s="217" t="s">
        <v>132</v>
      </c>
      <c r="G430" s="215"/>
      <c r="H430" s="218">
        <v>210</v>
      </c>
      <c r="I430" s="219"/>
      <c r="J430" s="215"/>
      <c r="K430" s="215"/>
      <c r="L430" s="220"/>
      <c r="M430" s="221"/>
      <c r="N430" s="222"/>
      <c r="O430" s="222"/>
      <c r="P430" s="222"/>
      <c r="Q430" s="222"/>
      <c r="R430" s="222"/>
      <c r="S430" s="222"/>
      <c r="T430" s="223"/>
      <c r="AT430" s="224" t="s">
        <v>130</v>
      </c>
      <c r="AU430" s="224" t="s">
        <v>81</v>
      </c>
      <c r="AV430" s="12" t="s">
        <v>128</v>
      </c>
      <c r="AW430" s="12" t="s">
        <v>34</v>
      </c>
      <c r="AX430" s="12" t="s">
        <v>76</v>
      </c>
      <c r="AY430" s="224" t="s">
        <v>122</v>
      </c>
    </row>
    <row r="431" spans="2:65" s="1" customFormat="1" ht="22.8" customHeight="1">
      <c r="B431" s="39"/>
      <c r="C431" s="190" t="s">
        <v>571</v>
      </c>
      <c r="D431" s="190" t="s">
        <v>124</v>
      </c>
      <c r="E431" s="191" t="s">
        <v>572</v>
      </c>
      <c r="F431" s="192" t="s">
        <v>573</v>
      </c>
      <c r="G431" s="193" t="s">
        <v>127</v>
      </c>
      <c r="H431" s="194">
        <v>34397.73</v>
      </c>
      <c r="I431" s="195"/>
      <c r="J431" s="196">
        <f>ROUND(I431*H431,2)</f>
        <v>0</v>
      </c>
      <c r="K431" s="192" t="s">
        <v>140</v>
      </c>
      <c r="L431" s="59"/>
      <c r="M431" s="197" t="s">
        <v>21</v>
      </c>
      <c r="N431" s="198" t="s">
        <v>42</v>
      </c>
      <c r="O431" s="40"/>
      <c r="P431" s="199">
        <f>O431*H431</f>
        <v>0</v>
      </c>
      <c r="Q431" s="199">
        <v>0</v>
      </c>
      <c r="R431" s="199">
        <f>Q431*H431</f>
        <v>0</v>
      </c>
      <c r="S431" s="199">
        <v>0</v>
      </c>
      <c r="T431" s="200">
        <f>S431*H431</f>
        <v>0</v>
      </c>
      <c r="AR431" s="22" t="s">
        <v>128</v>
      </c>
      <c r="AT431" s="22" t="s">
        <v>124</v>
      </c>
      <c r="AU431" s="22" t="s">
        <v>81</v>
      </c>
      <c r="AY431" s="22" t="s">
        <v>122</v>
      </c>
      <c r="BE431" s="201">
        <f>IF(N431="základní",J431,0)</f>
        <v>0</v>
      </c>
      <c r="BF431" s="201">
        <f>IF(N431="snížená",J431,0)</f>
        <v>0</v>
      </c>
      <c r="BG431" s="201">
        <f>IF(N431="zákl. přenesená",J431,0)</f>
        <v>0</v>
      </c>
      <c r="BH431" s="201">
        <f>IF(N431="sníž. přenesená",J431,0)</f>
        <v>0</v>
      </c>
      <c r="BI431" s="201">
        <f>IF(N431="nulová",J431,0)</f>
        <v>0</v>
      </c>
      <c r="BJ431" s="22" t="s">
        <v>76</v>
      </c>
      <c r="BK431" s="201">
        <f>ROUND(I431*H431,2)</f>
        <v>0</v>
      </c>
      <c r="BL431" s="22" t="s">
        <v>128</v>
      </c>
      <c r="BM431" s="22" t="s">
        <v>574</v>
      </c>
    </row>
    <row r="432" spans="2:47" s="1" customFormat="1" ht="24">
      <c r="B432" s="39"/>
      <c r="C432" s="61"/>
      <c r="D432" s="204" t="s">
        <v>142</v>
      </c>
      <c r="E432" s="61"/>
      <c r="F432" s="225" t="s">
        <v>575</v>
      </c>
      <c r="G432" s="61"/>
      <c r="H432" s="61"/>
      <c r="I432" s="161"/>
      <c r="J432" s="61"/>
      <c r="K432" s="61"/>
      <c r="L432" s="59"/>
      <c r="M432" s="226"/>
      <c r="N432" s="40"/>
      <c r="O432" s="40"/>
      <c r="P432" s="40"/>
      <c r="Q432" s="40"/>
      <c r="R432" s="40"/>
      <c r="S432" s="40"/>
      <c r="T432" s="76"/>
      <c r="AT432" s="22" t="s">
        <v>142</v>
      </c>
      <c r="AU432" s="22" t="s">
        <v>81</v>
      </c>
    </row>
    <row r="433" spans="2:51" s="11" customFormat="1" ht="12">
      <c r="B433" s="202"/>
      <c r="C433" s="203"/>
      <c r="D433" s="204" t="s">
        <v>130</v>
      </c>
      <c r="E433" s="205" t="s">
        <v>21</v>
      </c>
      <c r="F433" s="206" t="s">
        <v>576</v>
      </c>
      <c r="G433" s="203"/>
      <c r="H433" s="207">
        <v>34397.73</v>
      </c>
      <c r="I433" s="208"/>
      <c r="J433" s="203"/>
      <c r="K433" s="203"/>
      <c r="L433" s="209"/>
      <c r="M433" s="210"/>
      <c r="N433" s="211"/>
      <c r="O433" s="211"/>
      <c r="P433" s="211"/>
      <c r="Q433" s="211"/>
      <c r="R433" s="211"/>
      <c r="S433" s="211"/>
      <c r="T433" s="212"/>
      <c r="AT433" s="213" t="s">
        <v>130</v>
      </c>
      <c r="AU433" s="213" t="s">
        <v>81</v>
      </c>
      <c r="AV433" s="11" t="s">
        <v>81</v>
      </c>
      <c r="AW433" s="11" t="s">
        <v>34</v>
      </c>
      <c r="AX433" s="11" t="s">
        <v>76</v>
      </c>
      <c r="AY433" s="213" t="s">
        <v>122</v>
      </c>
    </row>
    <row r="434" spans="2:63" s="10" customFormat="1" ht="29.85" customHeight="1">
      <c r="B434" s="174"/>
      <c r="C434" s="175"/>
      <c r="D434" s="176" t="s">
        <v>70</v>
      </c>
      <c r="E434" s="188" t="s">
        <v>165</v>
      </c>
      <c r="F434" s="188" t="s">
        <v>577</v>
      </c>
      <c r="G434" s="175"/>
      <c r="H434" s="175"/>
      <c r="I434" s="178"/>
      <c r="J434" s="189">
        <f>BK434</f>
        <v>0</v>
      </c>
      <c r="K434" s="175"/>
      <c r="L434" s="180"/>
      <c r="M434" s="181"/>
      <c r="N434" s="182"/>
      <c r="O434" s="182"/>
      <c r="P434" s="183">
        <f>SUM(P435:P467)</f>
        <v>0</v>
      </c>
      <c r="Q434" s="182"/>
      <c r="R434" s="183">
        <f>SUM(R435:R467)</f>
        <v>96.88972</v>
      </c>
      <c r="S434" s="182"/>
      <c r="T434" s="184">
        <f>SUM(T435:T467)</f>
        <v>0</v>
      </c>
      <c r="AR434" s="185" t="s">
        <v>76</v>
      </c>
      <c r="AT434" s="186" t="s">
        <v>70</v>
      </c>
      <c r="AU434" s="186" t="s">
        <v>76</v>
      </c>
      <c r="AY434" s="185" t="s">
        <v>122</v>
      </c>
      <c r="BK434" s="187">
        <f>SUM(BK435:BK467)</f>
        <v>0</v>
      </c>
    </row>
    <row r="435" spans="2:65" s="1" customFormat="1" ht="22.8" customHeight="1">
      <c r="B435" s="39"/>
      <c r="C435" s="190" t="s">
        <v>578</v>
      </c>
      <c r="D435" s="190" t="s">
        <v>124</v>
      </c>
      <c r="E435" s="191" t="s">
        <v>579</v>
      </c>
      <c r="F435" s="192" t="s">
        <v>580</v>
      </c>
      <c r="G435" s="193" t="s">
        <v>135</v>
      </c>
      <c r="H435" s="194">
        <v>8</v>
      </c>
      <c r="I435" s="195"/>
      <c r="J435" s="196">
        <f>ROUND(I435*H435,2)</f>
        <v>0</v>
      </c>
      <c r="K435" s="192" t="s">
        <v>21</v>
      </c>
      <c r="L435" s="59"/>
      <c r="M435" s="197" t="s">
        <v>21</v>
      </c>
      <c r="N435" s="198" t="s">
        <v>42</v>
      </c>
      <c r="O435" s="40"/>
      <c r="P435" s="199">
        <f>O435*H435</f>
        <v>0</v>
      </c>
      <c r="Q435" s="199">
        <v>0</v>
      </c>
      <c r="R435" s="199">
        <f>Q435*H435</f>
        <v>0</v>
      </c>
      <c r="S435" s="199">
        <v>0</v>
      </c>
      <c r="T435" s="200">
        <f>S435*H435</f>
        <v>0</v>
      </c>
      <c r="AR435" s="22" t="s">
        <v>128</v>
      </c>
      <c r="AT435" s="22" t="s">
        <v>124</v>
      </c>
      <c r="AU435" s="22" t="s">
        <v>81</v>
      </c>
      <c r="AY435" s="22" t="s">
        <v>122</v>
      </c>
      <c r="BE435" s="201">
        <f>IF(N435="základní",J435,0)</f>
        <v>0</v>
      </c>
      <c r="BF435" s="201">
        <f>IF(N435="snížená",J435,0)</f>
        <v>0</v>
      </c>
      <c r="BG435" s="201">
        <f>IF(N435="zákl. přenesená",J435,0)</f>
        <v>0</v>
      </c>
      <c r="BH435" s="201">
        <f>IF(N435="sníž. přenesená",J435,0)</f>
        <v>0</v>
      </c>
      <c r="BI435" s="201">
        <f>IF(N435="nulová",J435,0)</f>
        <v>0</v>
      </c>
      <c r="BJ435" s="22" t="s">
        <v>76</v>
      </c>
      <c r="BK435" s="201">
        <f>ROUND(I435*H435,2)</f>
        <v>0</v>
      </c>
      <c r="BL435" s="22" t="s">
        <v>128</v>
      </c>
      <c r="BM435" s="22" t="s">
        <v>581</v>
      </c>
    </row>
    <row r="436" spans="2:47" s="1" customFormat="1" ht="24">
      <c r="B436" s="39"/>
      <c r="C436" s="61"/>
      <c r="D436" s="204" t="s">
        <v>142</v>
      </c>
      <c r="E436" s="61"/>
      <c r="F436" s="225" t="s">
        <v>582</v>
      </c>
      <c r="G436" s="61"/>
      <c r="H436" s="61"/>
      <c r="I436" s="161"/>
      <c r="J436" s="61"/>
      <c r="K436" s="61"/>
      <c r="L436" s="59"/>
      <c r="M436" s="226"/>
      <c r="N436" s="40"/>
      <c r="O436" s="40"/>
      <c r="P436" s="40"/>
      <c r="Q436" s="40"/>
      <c r="R436" s="40"/>
      <c r="S436" s="40"/>
      <c r="T436" s="76"/>
      <c r="AT436" s="22" t="s">
        <v>142</v>
      </c>
      <c r="AU436" s="22" t="s">
        <v>81</v>
      </c>
    </row>
    <row r="437" spans="2:51" s="11" customFormat="1" ht="12">
      <c r="B437" s="202"/>
      <c r="C437" s="203"/>
      <c r="D437" s="204" t="s">
        <v>130</v>
      </c>
      <c r="E437" s="205" t="s">
        <v>21</v>
      </c>
      <c r="F437" s="206" t="s">
        <v>583</v>
      </c>
      <c r="G437" s="203"/>
      <c r="H437" s="207">
        <v>1</v>
      </c>
      <c r="I437" s="208"/>
      <c r="J437" s="203"/>
      <c r="K437" s="203"/>
      <c r="L437" s="209"/>
      <c r="M437" s="210"/>
      <c r="N437" s="211"/>
      <c r="O437" s="211"/>
      <c r="P437" s="211"/>
      <c r="Q437" s="211"/>
      <c r="R437" s="211"/>
      <c r="S437" s="211"/>
      <c r="T437" s="212"/>
      <c r="AT437" s="213" t="s">
        <v>130</v>
      </c>
      <c r="AU437" s="213" t="s">
        <v>81</v>
      </c>
      <c r="AV437" s="11" t="s">
        <v>81</v>
      </c>
      <c r="AW437" s="11" t="s">
        <v>34</v>
      </c>
      <c r="AX437" s="11" t="s">
        <v>71</v>
      </c>
      <c r="AY437" s="213" t="s">
        <v>122</v>
      </c>
    </row>
    <row r="438" spans="2:51" s="11" customFormat="1" ht="12">
      <c r="B438" s="202"/>
      <c r="C438" s="203"/>
      <c r="D438" s="204" t="s">
        <v>130</v>
      </c>
      <c r="E438" s="205" t="s">
        <v>21</v>
      </c>
      <c r="F438" s="206" t="s">
        <v>584</v>
      </c>
      <c r="G438" s="203"/>
      <c r="H438" s="207">
        <v>2</v>
      </c>
      <c r="I438" s="208"/>
      <c r="J438" s="203"/>
      <c r="K438" s="203"/>
      <c r="L438" s="209"/>
      <c r="M438" s="210"/>
      <c r="N438" s="211"/>
      <c r="O438" s="211"/>
      <c r="P438" s="211"/>
      <c r="Q438" s="211"/>
      <c r="R438" s="211"/>
      <c r="S438" s="211"/>
      <c r="T438" s="212"/>
      <c r="AT438" s="213" t="s">
        <v>130</v>
      </c>
      <c r="AU438" s="213" t="s">
        <v>81</v>
      </c>
      <c r="AV438" s="11" t="s">
        <v>81</v>
      </c>
      <c r="AW438" s="11" t="s">
        <v>34</v>
      </c>
      <c r="AX438" s="11" t="s">
        <v>71</v>
      </c>
      <c r="AY438" s="213" t="s">
        <v>122</v>
      </c>
    </row>
    <row r="439" spans="2:51" s="11" customFormat="1" ht="12">
      <c r="B439" s="202"/>
      <c r="C439" s="203"/>
      <c r="D439" s="204" t="s">
        <v>130</v>
      </c>
      <c r="E439" s="205" t="s">
        <v>21</v>
      </c>
      <c r="F439" s="206" t="s">
        <v>585</v>
      </c>
      <c r="G439" s="203"/>
      <c r="H439" s="207">
        <v>2</v>
      </c>
      <c r="I439" s="208"/>
      <c r="J439" s="203"/>
      <c r="K439" s="203"/>
      <c r="L439" s="209"/>
      <c r="M439" s="210"/>
      <c r="N439" s="211"/>
      <c r="O439" s="211"/>
      <c r="P439" s="211"/>
      <c r="Q439" s="211"/>
      <c r="R439" s="211"/>
      <c r="S439" s="211"/>
      <c r="T439" s="212"/>
      <c r="AT439" s="213" t="s">
        <v>130</v>
      </c>
      <c r="AU439" s="213" t="s">
        <v>81</v>
      </c>
      <c r="AV439" s="11" t="s">
        <v>81</v>
      </c>
      <c r="AW439" s="11" t="s">
        <v>34</v>
      </c>
      <c r="AX439" s="11" t="s">
        <v>71</v>
      </c>
      <c r="AY439" s="213" t="s">
        <v>122</v>
      </c>
    </row>
    <row r="440" spans="2:51" s="11" customFormat="1" ht="12">
      <c r="B440" s="202"/>
      <c r="C440" s="203"/>
      <c r="D440" s="204" t="s">
        <v>130</v>
      </c>
      <c r="E440" s="205" t="s">
        <v>21</v>
      </c>
      <c r="F440" s="206" t="s">
        <v>586</v>
      </c>
      <c r="G440" s="203"/>
      <c r="H440" s="207">
        <v>1</v>
      </c>
      <c r="I440" s="208"/>
      <c r="J440" s="203"/>
      <c r="K440" s="203"/>
      <c r="L440" s="209"/>
      <c r="M440" s="210"/>
      <c r="N440" s="211"/>
      <c r="O440" s="211"/>
      <c r="P440" s="211"/>
      <c r="Q440" s="211"/>
      <c r="R440" s="211"/>
      <c r="S440" s="211"/>
      <c r="T440" s="212"/>
      <c r="AT440" s="213" t="s">
        <v>130</v>
      </c>
      <c r="AU440" s="213" t="s">
        <v>81</v>
      </c>
      <c r="AV440" s="11" t="s">
        <v>81</v>
      </c>
      <c r="AW440" s="11" t="s">
        <v>34</v>
      </c>
      <c r="AX440" s="11" t="s">
        <v>71</v>
      </c>
      <c r="AY440" s="213" t="s">
        <v>122</v>
      </c>
    </row>
    <row r="441" spans="2:51" s="11" customFormat="1" ht="12">
      <c r="B441" s="202"/>
      <c r="C441" s="203"/>
      <c r="D441" s="204" t="s">
        <v>130</v>
      </c>
      <c r="E441" s="205" t="s">
        <v>21</v>
      </c>
      <c r="F441" s="206" t="s">
        <v>587</v>
      </c>
      <c r="G441" s="203"/>
      <c r="H441" s="207">
        <v>2</v>
      </c>
      <c r="I441" s="208"/>
      <c r="J441" s="203"/>
      <c r="K441" s="203"/>
      <c r="L441" s="209"/>
      <c r="M441" s="210"/>
      <c r="N441" s="211"/>
      <c r="O441" s="211"/>
      <c r="P441" s="211"/>
      <c r="Q441" s="211"/>
      <c r="R441" s="211"/>
      <c r="S441" s="211"/>
      <c r="T441" s="212"/>
      <c r="AT441" s="213" t="s">
        <v>130</v>
      </c>
      <c r="AU441" s="213" t="s">
        <v>81</v>
      </c>
      <c r="AV441" s="11" t="s">
        <v>81</v>
      </c>
      <c r="AW441" s="11" t="s">
        <v>34</v>
      </c>
      <c r="AX441" s="11" t="s">
        <v>71</v>
      </c>
      <c r="AY441" s="213" t="s">
        <v>122</v>
      </c>
    </row>
    <row r="442" spans="2:51" s="12" customFormat="1" ht="12">
      <c r="B442" s="214"/>
      <c r="C442" s="215"/>
      <c r="D442" s="204" t="s">
        <v>130</v>
      </c>
      <c r="E442" s="216" t="s">
        <v>21</v>
      </c>
      <c r="F442" s="217" t="s">
        <v>132</v>
      </c>
      <c r="G442" s="215"/>
      <c r="H442" s="218">
        <v>8</v>
      </c>
      <c r="I442" s="219"/>
      <c r="J442" s="215"/>
      <c r="K442" s="215"/>
      <c r="L442" s="220"/>
      <c r="M442" s="221"/>
      <c r="N442" s="222"/>
      <c r="O442" s="222"/>
      <c r="P442" s="222"/>
      <c r="Q442" s="222"/>
      <c r="R442" s="222"/>
      <c r="S442" s="222"/>
      <c r="T442" s="223"/>
      <c r="AT442" s="224" t="s">
        <v>130</v>
      </c>
      <c r="AU442" s="224" t="s">
        <v>81</v>
      </c>
      <c r="AV442" s="12" t="s">
        <v>128</v>
      </c>
      <c r="AW442" s="12" t="s">
        <v>34</v>
      </c>
      <c r="AX442" s="12" t="s">
        <v>76</v>
      </c>
      <c r="AY442" s="224" t="s">
        <v>122</v>
      </c>
    </row>
    <row r="443" spans="2:65" s="1" customFormat="1" ht="22.8" customHeight="1">
      <c r="B443" s="39"/>
      <c r="C443" s="190" t="s">
        <v>588</v>
      </c>
      <c r="D443" s="190" t="s">
        <v>124</v>
      </c>
      <c r="E443" s="191" t="s">
        <v>589</v>
      </c>
      <c r="F443" s="192" t="s">
        <v>590</v>
      </c>
      <c r="G443" s="193" t="s">
        <v>135</v>
      </c>
      <c r="H443" s="194">
        <v>3</v>
      </c>
      <c r="I443" s="195"/>
      <c r="J443" s="196">
        <f>ROUND(I443*H443,2)</f>
        <v>0</v>
      </c>
      <c r="K443" s="192" t="s">
        <v>21</v>
      </c>
      <c r="L443" s="59"/>
      <c r="M443" s="197" t="s">
        <v>21</v>
      </c>
      <c r="N443" s="198" t="s">
        <v>42</v>
      </c>
      <c r="O443" s="40"/>
      <c r="P443" s="199">
        <f>O443*H443</f>
        <v>0</v>
      </c>
      <c r="Q443" s="199">
        <v>0</v>
      </c>
      <c r="R443" s="199">
        <f>Q443*H443</f>
        <v>0</v>
      </c>
      <c r="S443" s="199">
        <v>0</v>
      </c>
      <c r="T443" s="200">
        <f>S443*H443</f>
        <v>0</v>
      </c>
      <c r="AR443" s="22" t="s">
        <v>128</v>
      </c>
      <c r="AT443" s="22" t="s">
        <v>124</v>
      </c>
      <c r="AU443" s="22" t="s">
        <v>81</v>
      </c>
      <c r="AY443" s="22" t="s">
        <v>122</v>
      </c>
      <c r="BE443" s="201">
        <f>IF(N443="základní",J443,0)</f>
        <v>0</v>
      </c>
      <c r="BF443" s="201">
        <f>IF(N443="snížená",J443,0)</f>
        <v>0</v>
      </c>
      <c r="BG443" s="201">
        <f>IF(N443="zákl. přenesená",J443,0)</f>
        <v>0</v>
      </c>
      <c r="BH443" s="201">
        <f>IF(N443="sníž. přenesená",J443,0)</f>
        <v>0</v>
      </c>
      <c r="BI443" s="201">
        <f>IF(N443="nulová",J443,0)</f>
        <v>0</v>
      </c>
      <c r="BJ443" s="22" t="s">
        <v>76</v>
      </c>
      <c r="BK443" s="201">
        <f>ROUND(I443*H443,2)</f>
        <v>0</v>
      </c>
      <c r="BL443" s="22" t="s">
        <v>128</v>
      </c>
      <c r="BM443" s="22" t="s">
        <v>591</v>
      </c>
    </row>
    <row r="444" spans="2:47" s="1" customFormat="1" ht="24">
      <c r="B444" s="39"/>
      <c r="C444" s="61"/>
      <c r="D444" s="204" t="s">
        <v>142</v>
      </c>
      <c r="E444" s="61"/>
      <c r="F444" s="225" t="s">
        <v>592</v>
      </c>
      <c r="G444" s="61"/>
      <c r="H444" s="61"/>
      <c r="I444" s="161"/>
      <c r="J444" s="61"/>
      <c r="K444" s="61"/>
      <c r="L444" s="59"/>
      <c r="M444" s="226"/>
      <c r="N444" s="40"/>
      <c r="O444" s="40"/>
      <c r="P444" s="40"/>
      <c r="Q444" s="40"/>
      <c r="R444" s="40"/>
      <c r="S444" s="40"/>
      <c r="T444" s="76"/>
      <c r="AT444" s="22" t="s">
        <v>142</v>
      </c>
      <c r="AU444" s="22" t="s">
        <v>81</v>
      </c>
    </row>
    <row r="445" spans="2:51" s="11" customFormat="1" ht="12">
      <c r="B445" s="202"/>
      <c r="C445" s="203"/>
      <c r="D445" s="204" t="s">
        <v>130</v>
      </c>
      <c r="E445" s="205" t="s">
        <v>21</v>
      </c>
      <c r="F445" s="206" t="s">
        <v>593</v>
      </c>
      <c r="G445" s="203"/>
      <c r="H445" s="207">
        <v>1</v>
      </c>
      <c r="I445" s="208"/>
      <c r="J445" s="203"/>
      <c r="K445" s="203"/>
      <c r="L445" s="209"/>
      <c r="M445" s="210"/>
      <c r="N445" s="211"/>
      <c r="O445" s="211"/>
      <c r="P445" s="211"/>
      <c r="Q445" s="211"/>
      <c r="R445" s="211"/>
      <c r="S445" s="211"/>
      <c r="T445" s="212"/>
      <c r="AT445" s="213" t="s">
        <v>130</v>
      </c>
      <c r="AU445" s="213" t="s">
        <v>81</v>
      </c>
      <c r="AV445" s="11" t="s">
        <v>81</v>
      </c>
      <c r="AW445" s="11" t="s">
        <v>34</v>
      </c>
      <c r="AX445" s="11" t="s">
        <v>71</v>
      </c>
      <c r="AY445" s="213" t="s">
        <v>122</v>
      </c>
    </row>
    <row r="446" spans="2:51" s="11" customFormat="1" ht="12">
      <c r="B446" s="202"/>
      <c r="C446" s="203"/>
      <c r="D446" s="204" t="s">
        <v>130</v>
      </c>
      <c r="E446" s="205" t="s">
        <v>21</v>
      </c>
      <c r="F446" s="206" t="s">
        <v>594</v>
      </c>
      <c r="G446" s="203"/>
      <c r="H446" s="207">
        <v>2</v>
      </c>
      <c r="I446" s="208"/>
      <c r="J446" s="203"/>
      <c r="K446" s="203"/>
      <c r="L446" s="209"/>
      <c r="M446" s="210"/>
      <c r="N446" s="211"/>
      <c r="O446" s="211"/>
      <c r="P446" s="211"/>
      <c r="Q446" s="211"/>
      <c r="R446" s="211"/>
      <c r="S446" s="211"/>
      <c r="T446" s="212"/>
      <c r="AT446" s="213" t="s">
        <v>130</v>
      </c>
      <c r="AU446" s="213" t="s">
        <v>81</v>
      </c>
      <c r="AV446" s="11" t="s">
        <v>81</v>
      </c>
      <c r="AW446" s="11" t="s">
        <v>34</v>
      </c>
      <c r="AX446" s="11" t="s">
        <v>71</v>
      </c>
      <c r="AY446" s="213" t="s">
        <v>122</v>
      </c>
    </row>
    <row r="447" spans="2:51" s="12" customFormat="1" ht="12">
      <c r="B447" s="214"/>
      <c r="C447" s="215"/>
      <c r="D447" s="204" t="s">
        <v>130</v>
      </c>
      <c r="E447" s="216" t="s">
        <v>21</v>
      </c>
      <c r="F447" s="217" t="s">
        <v>132</v>
      </c>
      <c r="G447" s="215"/>
      <c r="H447" s="218">
        <v>3</v>
      </c>
      <c r="I447" s="219"/>
      <c r="J447" s="215"/>
      <c r="K447" s="215"/>
      <c r="L447" s="220"/>
      <c r="M447" s="221"/>
      <c r="N447" s="222"/>
      <c r="O447" s="222"/>
      <c r="P447" s="222"/>
      <c r="Q447" s="222"/>
      <c r="R447" s="222"/>
      <c r="S447" s="222"/>
      <c r="T447" s="223"/>
      <c r="AT447" s="224" t="s">
        <v>130</v>
      </c>
      <c r="AU447" s="224" t="s">
        <v>81</v>
      </c>
      <c r="AV447" s="12" t="s">
        <v>128</v>
      </c>
      <c r="AW447" s="12" t="s">
        <v>34</v>
      </c>
      <c r="AX447" s="12" t="s">
        <v>76</v>
      </c>
      <c r="AY447" s="224" t="s">
        <v>122</v>
      </c>
    </row>
    <row r="448" spans="2:65" s="1" customFormat="1" ht="22.8" customHeight="1">
      <c r="B448" s="39"/>
      <c r="C448" s="190" t="s">
        <v>595</v>
      </c>
      <c r="D448" s="190" t="s">
        <v>124</v>
      </c>
      <c r="E448" s="191" t="s">
        <v>596</v>
      </c>
      <c r="F448" s="192" t="s">
        <v>597</v>
      </c>
      <c r="G448" s="193" t="s">
        <v>135</v>
      </c>
      <c r="H448" s="194">
        <v>8</v>
      </c>
      <c r="I448" s="195"/>
      <c r="J448" s="196">
        <f>ROUND(I448*H448,2)</f>
        <v>0</v>
      </c>
      <c r="K448" s="192" t="s">
        <v>21</v>
      </c>
      <c r="L448" s="59"/>
      <c r="M448" s="197" t="s">
        <v>21</v>
      </c>
      <c r="N448" s="198" t="s">
        <v>42</v>
      </c>
      <c r="O448" s="40"/>
      <c r="P448" s="199">
        <f>O448*H448</f>
        <v>0</v>
      </c>
      <c r="Q448" s="199">
        <v>0</v>
      </c>
      <c r="R448" s="199">
        <f>Q448*H448</f>
        <v>0</v>
      </c>
      <c r="S448" s="199">
        <v>0</v>
      </c>
      <c r="T448" s="200">
        <f>S448*H448</f>
        <v>0</v>
      </c>
      <c r="AR448" s="22" t="s">
        <v>128</v>
      </c>
      <c r="AT448" s="22" t="s">
        <v>124</v>
      </c>
      <c r="AU448" s="22" t="s">
        <v>81</v>
      </c>
      <c r="AY448" s="22" t="s">
        <v>122</v>
      </c>
      <c r="BE448" s="201">
        <f>IF(N448="základní",J448,0)</f>
        <v>0</v>
      </c>
      <c r="BF448" s="201">
        <f>IF(N448="snížená",J448,0)</f>
        <v>0</v>
      </c>
      <c r="BG448" s="201">
        <f>IF(N448="zákl. přenesená",J448,0)</f>
        <v>0</v>
      </c>
      <c r="BH448" s="201">
        <f>IF(N448="sníž. přenesená",J448,0)</f>
        <v>0</v>
      </c>
      <c r="BI448" s="201">
        <f>IF(N448="nulová",J448,0)</f>
        <v>0</v>
      </c>
      <c r="BJ448" s="22" t="s">
        <v>76</v>
      </c>
      <c r="BK448" s="201">
        <f>ROUND(I448*H448,2)</f>
        <v>0</v>
      </c>
      <c r="BL448" s="22" t="s">
        <v>128</v>
      </c>
      <c r="BM448" s="22" t="s">
        <v>598</v>
      </c>
    </row>
    <row r="449" spans="2:47" s="1" customFormat="1" ht="12">
      <c r="B449" s="39"/>
      <c r="C449" s="61"/>
      <c r="D449" s="204" t="s">
        <v>142</v>
      </c>
      <c r="E449" s="61"/>
      <c r="F449" s="225" t="s">
        <v>597</v>
      </c>
      <c r="G449" s="61"/>
      <c r="H449" s="61"/>
      <c r="I449" s="161"/>
      <c r="J449" s="61"/>
      <c r="K449" s="61"/>
      <c r="L449" s="59"/>
      <c r="M449" s="226"/>
      <c r="N449" s="40"/>
      <c r="O449" s="40"/>
      <c r="P449" s="40"/>
      <c r="Q449" s="40"/>
      <c r="R449" s="40"/>
      <c r="S449" s="40"/>
      <c r="T449" s="76"/>
      <c r="AT449" s="22" t="s">
        <v>142</v>
      </c>
      <c r="AU449" s="22" t="s">
        <v>81</v>
      </c>
    </row>
    <row r="450" spans="2:51" s="11" customFormat="1" ht="12">
      <c r="B450" s="202"/>
      <c r="C450" s="203"/>
      <c r="D450" s="204" t="s">
        <v>130</v>
      </c>
      <c r="E450" s="205" t="s">
        <v>21</v>
      </c>
      <c r="F450" s="206" t="s">
        <v>583</v>
      </c>
      <c r="G450" s="203"/>
      <c r="H450" s="207">
        <v>1</v>
      </c>
      <c r="I450" s="208"/>
      <c r="J450" s="203"/>
      <c r="K450" s="203"/>
      <c r="L450" s="209"/>
      <c r="M450" s="210"/>
      <c r="N450" s="211"/>
      <c r="O450" s="211"/>
      <c r="P450" s="211"/>
      <c r="Q450" s="211"/>
      <c r="R450" s="211"/>
      <c r="S450" s="211"/>
      <c r="T450" s="212"/>
      <c r="AT450" s="213" t="s">
        <v>130</v>
      </c>
      <c r="AU450" s="213" t="s">
        <v>81</v>
      </c>
      <c r="AV450" s="11" t="s">
        <v>81</v>
      </c>
      <c r="AW450" s="11" t="s">
        <v>34</v>
      </c>
      <c r="AX450" s="11" t="s">
        <v>71</v>
      </c>
      <c r="AY450" s="213" t="s">
        <v>122</v>
      </c>
    </row>
    <row r="451" spans="2:51" s="11" customFormat="1" ht="12">
      <c r="B451" s="202"/>
      <c r="C451" s="203"/>
      <c r="D451" s="204" t="s">
        <v>130</v>
      </c>
      <c r="E451" s="205" t="s">
        <v>21</v>
      </c>
      <c r="F451" s="206" t="s">
        <v>584</v>
      </c>
      <c r="G451" s="203"/>
      <c r="H451" s="207">
        <v>2</v>
      </c>
      <c r="I451" s="208"/>
      <c r="J451" s="203"/>
      <c r="K451" s="203"/>
      <c r="L451" s="209"/>
      <c r="M451" s="210"/>
      <c r="N451" s="211"/>
      <c r="O451" s="211"/>
      <c r="P451" s="211"/>
      <c r="Q451" s="211"/>
      <c r="R451" s="211"/>
      <c r="S451" s="211"/>
      <c r="T451" s="212"/>
      <c r="AT451" s="213" t="s">
        <v>130</v>
      </c>
      <c r="AU451" s="213" t="s">
        <v>81</v>
      </c>
      <c r="AV451" s="11" t="s">
        <v>81</v>
      </c>
      <c r="AW451" s="11" t="s">
        <v>34</v>
      </c>
      <c r="AX451" s="11" t="s">
        <v>71</v>
      </c>
      <c r="AY451" s="213" t="s">
        <v>122</v>
      </c>
    </row>
    <row r="452" spans="2:51" s="11" customFormat="1" ht="12">
      <c r="B452" s="202"/>
      <c r="C452" s="203"/>
      <c r="D452" s="204" t="s">
        <v>130</v>
      </c>
      <c r="E452" s="205" t="s">
        <v>21</v>
      </c>
      <c r="F452" s="206" t="s">
        <v>585</v>
      </c>
      <c r="G452" s="203"/>
      <c r="H452" s="207">
        <v>2</v>
      </c>
      <c r="I452" s="208"/>
      <c r="J452" s="203"/>
      <c r="K452" s="203"/>
      <c r="L452" s="209"/>
      <c r="M452" s="210"/>
      <c r="N452" s="211"/>
      <c r="O452" s="211"/>
      <c r="P452" s="211"/>
      <c r="Q452" s="211"/>
      <c r="R452" s="211"/>
      <c r="S452" s="211"/>
      <c r="T452" s="212"/>
      <c r="AT452" s="213" t="s">
        <v>130</v>
      </c>
      <c r="AU452" s="213" t="s">
        <v>81</v>
      </c>
      <c r="AV452" s="11" t="s">
        <v>81</v>
      </c>
      <c r="AW452" s="11" t="s">
        <v>34</v>
      </c>
      <c r="AX452" s="11" t="s">
        <v>71</v>
      </c>
      <c r="AY452" s="213" t="s">
        <v>122</v>
      </c>
    </row>
    <row r="453" spans="2:51" s="11" customFormat="1" ht="12">
      <c r="B453" s="202"/>
      <c r="C453" s="203"/>
      <c r="D453" s="204" t="s">
        <v>130</v>
      </c>
      <c r="E453" s="205" t="s">
        <v>21</v>
      </c>
      <c r="F453" s="206" t="s">
        <v>586</v>
      </c>
      <c r="G453" s="203"/>
      <c r="H453" s="207">
        <v>1</v>
      </c>
      <c r="I453" s="208"/>
      <c r="J453" s="203"/>
      <c r="K453" s="203"/>
      <c r="L453" s="209"/>
      <c r="M453" s="210"/>
      <c r="N453" s="211"/>
      <c r="O453" s="211"/>
      <c r="P453" s="211"/>
      <c r="Q453" s="211"/>
      <c r="R453" s="211"/>
      <c r="S453" s="211"/>
      <c r="T453" s="212"/>
      <c r="AT453" s="213" t="s">
        <v>130</v>
      </c>
      <c r="AU453" s="213" t="s">
        <v>81</v>
      </c>
      <c r="AV453" s="11" t="s">
        <v>81</v>
      </c>
      <c r="AW453" s="11" t="s">
        <v>34</v>
      </c>
      <c r="AX453" s="11" t="s">
        <v>71</v>
      </c>
      <c r="AY453" s="213" t="s">
        <v>122</v>
      </c>
    </row>
    <row r="454" spans="2:51" s="11" customFormat="1" ht="12">
      <c r="B454" s="202"/>
      <c r="C454" s="203"/>
      <c r="D454" s="204" t="s">
        <v>130</v>
      </c>
      <c r="E454" s="205" t="s">
        <v>21</v>
      </c>
      <c r="F454" s="206" t="s">
        <v>587</v>
      </c>
      <c r="G454" s="203"/>
      <c r="H454" s="207">
        <v>2</v>
      </c>
      <c r="I454" s="208"/>
      <c r="J454" s="203"/>
      <c r="K454" s="203"/>
      <c r="L454" s="209"/>
      <c r="M454" s="210"/>
      <c r="N454" s="211"/>
      <c r="O454" s="211"/>
      <c r="P454" s="211"/>
      <c r="Q454" s="211"/>
      <c r="R454" s="211"/>
      <c r="S454" s="211"/>
      <c r="T454" s="212"/>
      <c r="AT454" s="213" t="s">
        <v>130</v>
      </c>
      <c r="AU454" s="213" t="s">
        <v>81</v>
      </c>
      <c r="AV454" s="11" t="s">
        <v>81</v>
      </c>
      <c r="AW454" s="11" t="s">
        <v>34</v>
      </c>
      <c r="AX454" s="11" t="s">
        <v>71</v>
      </c>
      <c r="AY454" s="213" t="s">
        <v>122</v>
      </c>
    </row>
    <row r="455" spans="2:51" s="12" customFormat="1" ht="12">
      <c r="B455" s="214"/>
      <c r="C455" s="215"/>
      <c r="D455" s="204" t="s">
        <v>130</v>
      </c>
      <c r="E455" s="216" t="s">
        <v>21</v>
      </c>
      <c r="F455" s="217" t="s">
        <v>132</v>
      </c>
      <c r="G455" s="215"/>
      <c r="H455" s="218">
        <v>8</v>
      </c>
      <c r="I455" s="219"/>
      <c r="J455" s="215"/>
      <c r="K455" s="215"/>
      <c r="L455" s="220"/>
      <c r="M455" s="221"/>
      <c r="N455" s="222"/>
      <c r="O455" s="222"/>
      <c r="P455" s="222"/>
      <c r="Q455" s="222"/>
      <c r="R455" s="222"/>
      <c r="S455" s="222"/>
      <c r="T455" s="223"/>
      <c r="AT455" s="224" t="s">
        <v>130</v>
      </c>
      <c r="AU455" s="224" t="s">
        <v>81</v>
      </c>
      <c r="AV455" s="12" t="s">
        <v>128</v>
      </c>
      <c r="AW455" s="12" t="s">
        <v>34</v>
      </c>
      <c r="AX455" s="12" t="s">
        <v>76</v>
      </c>
      <c r="AY455" s="224" t="s">
        <v>122</v>
      </c>
    </row>
    <row r="456" spans="2:65" s="1" customFormat="1" ht="22.8" customHeight="1">
      <c r="B456" s="39"/>
      <c r="C456" s="190" t="s">
        <v>599</v>
      </c>
      <c r="D456" s="190" t="s">
        <v>124</v>
      </c>
      <c r="E456" s="191" t="s">
        <v>600</v>
      </c>
      <c r="F456" s="192" t="s">
        <v>601</v>
      </c>
      <c r="G456" s="193" t="s">
        <v>135</v>
      </c>
      <c r="H456" s="194">
        <v>2</v>
      </c>
      <c r="I456" s="195"/>
      <c r="J456" s="196">
        <f>ROUND(I456*H456,2)</f>
        <v>0</v>
      </c>
      <c r="K456" s="192" t="s">
        <v>21</v>
      </c>
      <c r="L456" s="59"/>
      <c r="M456" s="197" t="s">
        <v>21</v>
      </c>
      <c r="N456" s="198" t="s">
        <v>42</v>
      </c>
      <c r="O456" s="40"/>
      <c r="P456" s="199">
        <f>O456*H456</f>
        <v>0</v>
      </c>
      <c r="Q456" s="199">
        <v>0</v>
      </c>
      <c r="R456" s="199">
        <f>Q456*H456</f>
        <v>0</v>
      </c>
      <c r="S456" s="199">
        <v>0</v>
      </c>
      <c r="T456" s="200">
        <f>S456*H456</f>
        <v>0</v>
      </c>
      <c r="AR456" s="22" t="s">
        <v>128</v>
      </c>
      <c r="AT456" s="22" t="s">
        <v>124</v>
      </c>
      <c r="AU456" s="22" t="s">
        <v>81</v>
      </c>
      <c r="AY456" s="22" t="s">
        <v>122</v>
      </c>
      <c r="BE456" s="201">
        <f>IF(N456="základní",J456,0)</f>
        <v>0</v>
      </c>
      <c r="BF456" s="201">
        <f>IF(N456="snížená",J456,0)</f>
        <v>0</v>
      </c>
      <c r="BG456" s="201">
        <f>IF(N456="zákl. přenesená",J456,0)</f>
        <v>0</v>
      </c>
      <c r="BH456" s="201">
        <f>IF(N456="sníž. přenesená",J456,0)</f>
        <v>0</v>
      </c>
      <c r="BI456" s="201">
        <f>IF(N456="nulová",J456,0)</f>
        <v>0</v>
      </c>
      <c r="BJ456" s="22" t="s">
        <v>76</v>
      </c>
      <c r="BK456" s="201">
        <f>ROUND(I456*H456,2)</f>
        <v>0</v>
      </c>
      <c r="BL456" s="22" t="s">
        <v>128</v>
      </c>
      <c r="BM456" s="22" t="s">
        <v>602</v>
      </c>
    </row>
    <row r="457" spans="2:47" s="1" customFormat="1" ht="12">
      <c r="B457" s="39"/>
      <c r="C457" s="61"/>
      <c r="D457" s="204" t="s">
        <v>142</v>
      </c>
      <c r="E457" s="61"/>
      <c r="F457" s="225" t="s">
        <v>597</v>
      </c>
      <c r="G457" s="61"/>
      <c r="H457" s="61"/>
      <c r="I457" s="161"/>
      <c r="J457" s="61"/>
      <c r="K457" s="61"/>
      <c r="L457" s="59"/>
      <c r="M457" s="226"/>
      <c r="N457" s="40"/>
      <c r="O457" s="40"/>
      <c r="P457" s="40"/>
      <c r="Q457" s="40"/>
      <c r="R457" s="40"/>
      <c r="S457" s="40"/>
      <c r="T457" s="76"/>
      <c r="AT457" s="22" t="s">
        <v>142</v>
      </c>
      <c r="AU457" s="22" t="s">
        <v>81</v>
      </c>
    </row>
    <row r="458" spans="2:51" s="11" customFormat="1" ht="12">
      <c r="B458" s="202"/>
      <c r="C458" s="203"/>
      <c r="D458" s="204" t="s">
        <v>130</v>
      </c>
      <c r="E458" s="205" t="s">
        <v>21</v>
      </c>
      <c r="F458" s="206" t="s">
        <v>603</v>
      </c>
      <c r="G458" s="203"/>
      <c r="H458" s="207">
        <v>2</v>
      </c>
      <c r="I458" s="208"/>
      <c r="J458" s="203"/>
      <c r="K458" s="203"/>
      <c r="L458" s="209"/>
      <c r="M458" s="210"/>
      <c r="N458" s="211"/>
      <c r="O458" s="211"/>
      <c r="P458" s="211"/>
      <c r="Q458" s="211"/>
      <c r="R458" s="211"/>
      <c r="S458" s="211"/>
      <c r="T458" s="212"/>
      <c r="AT458" s="213" t="s">
        <v>130</v>
      </c>
      <c r="AU458" s="213" t="s">
        <v>81</v>
      </c>
      <c r="AV458" s="11" t="s">
        <v>81</v>
      </c>
      <c r="AW458" s="11" t="s">
        <v>34</v>
      </c>
      <c r="AX458" s="11" t="s">
        <v>71</v>
      </c>
      <c r="AY458" s="213" t="s">
        <v>122</v>
      </c>
    </row>
    <row r="459" spans="2:51" s="12" customFormat="1" ht="12">
      <c r="B459" s="214"/>
      <c r="C459" s="215"/>
      <c r="D459" s="204" t="s">
        <v>130</v>
      </c>
      <c r="E459" s="216" t="s">
        <v>21</v>
      </c>
      <c r="F459" s="217" t="s">
        <v>132</v>
      </c>
      <c r="G459" s="215"/>
      <c r="H459" s="218">
        <v>2</v>
      </c>
      <c r="I459" s="219"/>
      <c r="J459" s="215"/>
      <c r="K459" s="215"/>
      <c r="L459" s="220"/>
      <c r="M459" s="221"/>
      <c r="N459" s="222"/>
      <c r="O459" s="222"/>
      <c r="P459" s="222"/>
      <c r="Q459" s="222"/>
      <c r="R459" s="222"/>
      <c r="S459" s="222"/>
      <c r="T459" s="223"/>
      <c r="AT459" s="224" t="s">
        <v>130</v>
      </c>
      <c r="AU459" s="224" t="s">
        <v>81</v>
      </c>
      <c r="AV459" s="12" t="s">
        <v>128</v>
      </c>
      <c r="AW459" s="12" t="s">
        <v>34</v>
      </c>
      <c r="AX459" s="12" t="s">
        <v>76</v>
      </c>
      <c r="AY459" s="224" t="s">
        <v>122</v>
      </c>
    </row>
    <row r="460" spans="2:65" s="1" customFormat="1" ht="22.8" customHeight="1">
      <c r="B460" s="39"/>
      <c r="C460" s="190" t="s">
        <v>604</v>
      </c>
      <c r="D460" s="190" t="s">
        <v>124</v>
      </c>
      <c r="E460" s="191" t="s">
        <v>605</v>
      </c>
      <c r="F460" s="192" t="s">
        <v>606</v>
      </c>
      <c r="G460" s="193" t="s">
        <v>135</v>
      </c>
      <c r="H460" s="194">
        <v>1</v>
      </c>
      <c r="I460" s="195"/>
      <c r="J460" s="196">
        <f>ROUND(I460*H460,2)</f>
        <v>0</v>
      </c>
      <c r="K460" s="192" t="s">
        <v>21</v>
      </c>
      <c r="L460" s="59"/>
      <c r="M460" s="197" t="s">
        <v>21</v>
      </c>
      <c r="N460" s="198" t="s">
        <v>42</v>
      </c>
      <c r="O460" s="40"/>
      <c r="P460" s="199">
        <f>O460*H460</f>
        <v>0</v>
      </c>
      <c r="Q460" s="199">
        <v>0</v>
      </c>
      <c r="R460" s="199">
        <f>Q460*H460</f>
        <v>0</v>
      </c>
      <c r="S460" s="199">
        <v>0</v>
      </c>
      <c r="T460" s="200">
        <f>S460*H460</f>
        <v>0</v>
      </c>
      <c r="AR460" s="22" t="s">
        <v>128</v>
      </c>
      <c r="AT460" s="22" t="s">
        <v>124</v>
      </c>
      <c r="AU460" s="22" t="s">
        <v>81</v>
      </c>
      <c r="AY460" s="22" t="s">
        <v>122</v>
      </c>
      <c r="BE460" s="201">
        <f>IF(N460="základní",J460,0)</f>
        <v>0</v>
      </c>
      <c r="BF460" s="201">
        <f>IF(N460="snížená",J460,0)</f>
        <v>0</v>
      </c>
      <c r="BG460" s="201">
        <f>IF(N460="zákl. přenesená",J460,0)</f>
        <v>0</v>
      </c>
      <c r="BH460" s="201">
        <f>IF(N460="sníž. přenesená",J460,0)</f>
        <v>0</v>
      </c>
      <c r="BI460" s="201">
        <f>IF(N460="nulová",J460,0)</f>
        <v>0</v>
      </c>
      <c r="BJ460" s="22" t="s">
        <v>76</v>
      </c>
      <c r="BK460" s="201">
        <f>ROUND(I460*H460,2)</f>
        <v>0</v>
      </c>
      <c r="BL460" s="22" t="s">
        <v>128</v>
      </c>
      <c r="BM460" s="22" t="s">
        <v>607</v>
      </c>
    </row>
    <row r="461" spans="2:51" s="11" customFormat="1" ht="12">
      <c r="B461" s="202"/>
      <c r="C461" s="203"/>
      <c r="D461" s="204" t="s">
        <v>130</v>
      </c>
      <c r="E461" s="205" t="s">
        <v>21</v>
      </c>
      <c r="F461" s="206" t="s">
        <v>608</v>
      </c>
      <c r="G461" s="203"/>
      <c r="H461" s="207">
        <v>1</v>
      </c>
      <c r="I461" s="208"/>
      <c r="J461" s="203"/>
      <c r="K461" s="203"/>
      <c r="L461" s="209"/>
      <c r="M461" s="210"/>
      <c r="N461" s="211"/>
      <c r="O461" s="211"/>
      <c r="P461" s="211"/>
      <c r="Q461" s="211"/>
      <c r="R461" s="211"/>
      <c r="S461" s="211"/>
      <c r="T461" s="212"/>
      <c r="AT461" s="213" t="s">
        <v>130</v>
      </c>
      <c r="AU461" s="213" t="s">
        <v>81</v>
      </c>
      <c r="AV461" s="11" t="s">
        <v>81</v>
      </c>
      <c r="AW461" s="11" t="s">
        <v>34</v>
      </c>
      <c r="AX461" s="11" t="s">
        <v>76</v>
      </c>
      <c r="AY461" s="213" t="s">
        <v>122</v>
      </c>
    </row>
    <row r="462" spans="2:65" s="1" customFormat="1" ht="22.8" customHeight="1">
      <c r="B462" s="39"/>
      <c r="C462" s="190" t="s">
        <v>609</v>
      </c>
      <c r="D462" s="190" t="s">
        <v>124</v>
      </c>
      <c r="E462" s="191" t="s">
        <v>610</v>
      </c>
      <c r="F462" s="192" t="s">
        <v>611</v>
      </c>
      <c r="G462" s="193" t="s">
        <v>135</v>
      </c>
      <c r="H462" s="194">
        <v>2</v>
      </c>
      <c r="I462" s="195"/>
      <c r="J462" s="196">
        <f>ROUND(I462*H462,2)</f>
        <v>0</v>
      </c>
      <c r="K462" s="192" t="s">
        <v>140</v>
      </c>
      <c r="L462" s="59"/>
      <c r="M462" s="197" t="s">
        <v>21</v>
      </c>
      <c r="N462" s="198" t="s">
        <v>42</v>
      </c>
      <c r="O462" s="40"/>
      <c r="P462" s="199">
        <f>O462*H462</f>
        <v>0</v>
      </c>
      <c r="Q462" s="199">
        <v>0.42368</v>
      </c>
      <c r="R462" s="199">
        <f>Q462*H462</f>
        <v>0.84736</v>
      </c>
      <c r="S462" s="199">
        <v>0</v>
      </c>
      <c r="T462" s="200">
        <f>S462*H462</f>
        <v>0</v>
      </c>
      <c r="AR462" s="22" t="s">
        <v>128</v>
      </c>
      <c r="AT462" s="22" t="s">
        <v>124</v>
      </c>
      <c r="AU462" s="22" t="s">
        <v>81</v>
      </c>
      <c r="AY462" s="22" t="s">
        <v>122</v>
      </c>
      <c r="BE462" s="201">
        <f>IF(N462="základní",J462,0)</f>
        <v>0</v>
      </c>
      <c r="BF462" s="201">
        <f>IF(N462="snížená",J462,0)</f>
        <v>0</v>
      </c>
      <c r="BG462" s="201">
        <f>IF(N462="zákl. přenesená",J462,0)</f>
        <v>0</v>
      </c>
      <c r="BH462" s="201">
        <f>IF(N462="sníž. přenesená",J462,0)</f>
        <v>0</v>
      </c>
      <c r="BI462" s="201">
        <f>IF(N462="nulová",J462,0)</f>
        <v>0</v>
      </c>
      <c r="BJ462" s="22" t="s">
        <v>76</v>
      </c>
      <c r="BK462" s="201">
        <f>ROUND(I462*H462,2)</f>
        <v>0</v>
      </c>
      <c r="BL462" s="22" t="s">
        <v>128</v>
      </c>
      <c r="BM462" s="22" t="s">
        <v>612</v>
      </c>
    </row>
    <row r="463" spans="2:47" s="1" customFormat="1" ht="12">
      <c r="B463" s="39"/>
      <c r="C463" s="61"/>
      <c r="D463" s="204" t="s">
        <v>142</v>
      </c>
      <c r="E463" s="61"/>
      <c r="F463" s="225" t="s">
        <v>613</v>
      </c>
      <c r="G463" s="61"/>
      <c r="H463" s="61"/>
      <c r="I463" s="161"/>
      <c r="J463" s="61"/>
      <c r="K463" s="61"/>
      <c r="L463" s="59"/>
      <c r="M463" s="226"/>
      <c r="N463" s="40"/>
      <c r="O463" s="40"/>
      <c r="P463" s="40"/>
      <c r="Q463" s="40"/>
      <c r="R463" s="40"/>
      <c r="S463" s="40"/>
      <c r="T463" s="76"/>
      <c r="AT463" s="22" t="s">
        <v>142</v>
      </c>
      <c r="AU463" s="22" t="s">
        <v>81</v>
      </c>
    </row>
    <row r="464" spans="2:51" s="11" customFormat="1" ht="12">
      <c r="B464" s="202"/>
      <c r="C464" s="203"/>
      <c r="D464" s="204" t="s">
        <v>130</v>
      </c>
      <c r="E464" s="205" t="s">
        <v>21</v>
      </c>
      <c r="F464" s="206" t="s">
        <v>81</v>
      </c>
      <c r="G464" s="203"/>
      <c r="H464" s="207">
        <v>2</v>
      </c>
      <c r="I464" s="208"/>
      <c r="J464" s="203"/>
      <c r="K464" s="203"/>
      <c r="L464" s="209"/>
      <c r="M464" s="210"/>
      <c r="N464" s="211"/>
      <c r="O464" s="211"/>
      <c r="P464" s="211"/>
      <c r="Q464" s="211"/>
      <c r="R464" s="211"/>
      <c r="S464" s="211"/>
      <c r="T464" s="212"/>
      <c r="AT464" s="213" t="s">
        <v>130</v>
      </c>
      <c r="AU464" s="213" t="s">
        <v>81</v>
      </c>
      <c r="AV464" s="11" t="s">
        <v>81</v>
      </c>
      <c r="AW464" s="11" t="s">
        <v>34</v>
      </c>
      <c r="AX464" s="11" t="s">
        <v>76</v>
      </c>
      <c r="AY464" s="213" t="s">
        <v>122</v>
      </c>
    </row>
    <row r="465" spans="2:65" s="1" customFormat="1" ht="34.2" customHeight="1">
      <c r="B465" s="39"/>
      <c r="C465" s="190" t="s">
        <v>614</v>
      </c>
      <c r="D465" s="190" t="s">
        <v>124</v>
      </c>
      <c r="E465" s="191" t="s">
        <v>615</v>
      </c>
      <c r="F465" s="192" t="s">
        <v>616</v>
      </c>
      <c r="G465" s="193" t="s">
        <v>180</v>
      </c>
      <c r="H465" s="194">
        <v>10.6</v>
      </c>
      <c r="I465" s="195"/>
      <c r="J465" s="196">
        <f>ROUND(I465*H465,2)</f>
        <v>0</v>
      </c>
      <c r="K465" s="192" t="s">
        <v>21</v>
      </c>
      <c r="L465" s="59"/>
      <c r="M465" s="197" t="s">
        <v>21</v>
      </c>
      <c r="N465" s="198" t="s">
        <v>42</v>
      </c>
      <c r="O465" s="40"/>
      <c r="P465" s="199">
        <f>O465*H465</f>
        <v>0</v>
      </c>
      <c r="Q465" s="199">
        <v>9.0606</v>
      </c>
      <c r="R465" s="199">
        <f>Q465*H465</f>
        <v>96.04236</v>
      </c>
      <c r="S465" s="199">
        <v>0</v>
      </c>
      <c r="T465" s="200">
        <f>S465*H465</f>
        <v>0</v>
      </c>
      <c r="AR465" s="22" t="s">
        <v>128</v>
      </c>
      <c r="AT465" s="22" t="s">
        <v>124</v>
      </c>
      <c r="AU465" s="22" t="s">
        <v>81</v>
      </c>
      <c r="AY465" s="22" t="s">
        <v>122</v>
      </c>
      <c r="BE465" s="201">
        <f>IF(N465="základní",J465,0)</f>
        <v>0</v>
      </c>
      <c r="BF465" s="201">
        <f>IF(N465="snížená",J465,0)</f>
        <v>0</v>
      </c>
      <c r="BG465" s="201">
        <f>IF(N465="zákl. přenesená",J465,0)</f>
        <v>0</v>
      </c>
      <c r="BH465" s="201">
        <f>IF(N465="sníž. přenesená",J465,0)</f>
        <v>0</v>
      </c>
      <c r="BI465" s="201">
        <f>IF(N465="nulová",J465,0)</f>
        <v>0</v>
      </c>
      <c r="BJ465" s="22" t="s">
        <v>76</v>
      </c>
      <c r="BK465" s="201">
        <f>ROUND(I465*H465,2)</f>
        <v>0</v>
      </c>
      <c r="BL465" s="22" t="s">
        <v>128</v>
      </c>
      <c r="BM465" s="22" t="s">
        <v>617</v>
      </c>
    </row>
    <row r="466" spans="2:47" s="1" customFormat="1" ht="48">
      <c r="B466" s="39"/>
      <c r="C466" s="61"/>
      <c r="D466" s="204" t="s">
        <v>142</v>
      </c>
      <c r="E466" s="61"/>
      <c r="F466" s="225" t="s">
        <v>618</v>
      </c>
      <c r="G466" s="61"/>
      <c r="H466" s="61"/>
      <c r="I466" s="161"/>
      <c r="J466" s="61"/>
      <c r="K466" s="61"/>
      <c r="L466" s="59"/>
      <c r="M466" s="226"/>
      <c r="N466" s="40"/>
      <c r="O466" s="40"/>
      <c r="P466" s="40"/>
      <c r="Q466" s="40"/>
      <c r="R466" s="40"/>
      <c r="S466" s="40"/>
      <c r="T466" s="76"/>
      <c r="AT466" s="22" t="s">
        <v>142</v>
      </c>
      <c r="AU466" s="22" t="s">
        <v>81</v>
      </c>
    </row>
    <row r="467" spans="2:51" s="11" customFormat="1" ht="12">
      <c r="B467" s="202"/>
      <c r="C467" s="203"/>
      <c r="D467" s="204" t="s">
        <v>130</v>
      </c>
      <c r="E467" s="205" t="s">
        <v>21</v>
      </c>
      <c r="F467" s="206" t="s">
        <v>619</v>
      </c>
      <c r="G467" s="203"/>
      <c r="H467" s="207">
        <v>10.6</v>
      </c>
      <c r="I467" s="208"/>
      <c r="J467" s="203"/>
      <c r="K467" s="203"/>
      <c r="L467" s="209"/>
      <c r="M467" s="210"/>
      <c r="N467" s="211"/>
      <c r="O467" s="211"/>
      <c r="P467" s="211"/>
      <c r="Q467" s="211"/>
      <c r="R467" s="211"/>
      <c r="S467" s="211"/>
      <c r="T467" s="212"/>
      <c r="AT467" s="213" t="s">
        <v>130</v>
      </c>
      <c r="AU467" s="213" t="s">
        <v>81</v>
      </c>
      <c r="AV467" s="11" t="s">
        <v>81</v>
      </c>
      <c r="AW467" s="11" t="s">
        <v>34</v>
      </c>
      <c r="AX467" s="11" t="s">
        <v>76</v>
      </c>
      <c r="AY467" s="213" t="s">
        <v>122</v>
      </c>
    </row>
    <row r="468" spans="2:63" s="10" customFormat="1" ht="29.85" customHeight="1">
      <c r="B468" s="174"/>
      <c r="C468" s="175"/>
      <c r="D468" s="176" t="s">
        <v>70</v>
      </c>
      <c r="E468" s="188" t="s">
        <v>171</v>
      </c>
      <c r="F468" s="188" t="s">
        <v>620</v>
      </c>
      <c r="G468" s="175"/>
      <c r="H468" s="175"/>
      <c r="I468" s="178"/>
      <c r="J468" s="189">
        <f>BK468</f>
        <v>0</v>
      </c>
      <c r="K468" s="175"/>
      <c r="L468" s="180"/>
      <c r="M468" s="181"/>
      <c r="N468" s="182"/>
      <c r="O468" s="182"/>
      <c r="P468" s="183">
        <f>SUM(P469:P743)</f>
        <v>0</v>
      </c>
      <c r="Q468" s="182"/>
      <c r="R468" s="183">
        <f>SUM(R469:R743)</f>
        <v>154.18280679999995</v>
      </c>
      <c r="S468" s="182"/>
      <c r="T468" s="184">
        <f>SUM(T469:T743)</f>
        <v>68.86932</v>
      </c>
      <c r="AR468" s="185" t="s">
        <v>76</v>
      </c>
      <c r="AT468" s="186" t="s">
        <v>70</v>
      </c>
      <c r="AU468" s="186" t="s">
        <v>76</v>
      </c>
      <c r="AY468" s="185" t="s">
        <v>122</v>
      </c>
      <c r="BK468" s="187">
        <f>SUM(BK469:BK743)</f>
        <v>0</v>
      </c>
    </row>
    <row r="469" spans="2:65" s="1" customFormat="1" ht="22.8" customHeight="1">
      <c r="B469" s="39"/>
      <c r="C469" s="190" t="s">
        <v>621</v>
      </c>
      <c r="D469" s="190" t="s">
        <v>124</v>
      </c>
      <c r="E469" s="191" t="s">
        <v>622</v>
      </c>
      <c r="F469" s="192" t="s">
        <v>623</v>
      </c>
      <c r="G469" s="193" t="s">
        <v>180</v>
      </c>
      <c r="H469" s="194">
        <v>25.5</v>
      </c>
      <c r="I469" s="195"/>
      <c r="J469" s="196">
        <f>ROUND(I469*H469,2)</f>
        <v>0</v>
      </c>
      <c r="K469" s="192" t="s">
        <v>140</v>
      </c>
      <c r="L469" s="59"/>
      <c r="M469" s="197" t="s">
        <v>21</v>
      </c>
      <c r="N469" s="198" t="s">
        <v>42</v>
      </c>
      <c r="O469" s="40"/>
      <c r="P469" s="199">
        <f>O469*H469</f>
        <v>0</v>
      </c>
      <c r="Q469" s="199">
        <v>0.01517</v>
      </c>
      <c r="R469" s="199">
        <f>Q469*H469</f>
        <v>0.386835</v>
      </c>
      <c r="S469" s="199">
        <v>0</v>
      </c>
      <c r="T469" s="200">
        <f>S469*H469</f>
        <v>0</v>
      </c>
      <c r="AR469" s="22" t="s">
        <v>128</v>
      </c>
      <c r="AT469" s="22" t="s">
        <v>124</v>
      </c>
      <c r="AU469" s="22" t="s">
        <v>81</v>
      </c>
      <c r="AY469" s="22" t="s">
        <v>122</v>
      </c>
      <c r="BE469" s="201">
        <f>IF(N469="základní",J469,0)</f>
        <v>0</v>
      </c>
      <c r="BF469" s="201">
        <f>IF(N469="snížená",J469,0)</f>
        <v>0</v>
      </c>
      <c r="BG469" s="201">
        <f>IF(N469="zákl. přenesená",J469,0)</f>
        <v>0</v>
      </c>
      <c r="BH469" s="201">
        <f>IF(N469="sníž. přenesená",J469,0)</f>
        <v>0</v>
      </c>
      <c r="BI469" s="201">
        <f>IF(N469="nulová",J469,0)</f>
        <v>0</v>
      </c>
      <c r="BJ469" s="22" t="s">
        <v>76</v>
      </c>
      <c r="BK469" s="201">
        <f>ROUND(I469*H469,2)</f>
        <v>0</v>
      </c>
      <c r="BL469" s="22" t="s">
        <v>128</v>
      </c>
      <c r="BM469" s="22" t="s">
        <v>624</v>
      </c>
    </row>
    <row r="470" spans="2:47" s="1" customFormat="1" ht="24">
      <c r="B470" s="39"/>
      <c r="C470" s="61"/>
      <c r="D470" s="204" t="s">
        <v>142</v>
      </c>
      <c r="E470" s="61"/>
      <c r="F470" s="225" t="s">
        <v>625</v>
      </c>
      <c r="G470" s="61"/>
      <c r="H470" s="61"/>
      <c r="I470" s="161"/>
      <c r="J470" s="61"/>
      <c r="K470" s="61"/>
      <c r="L470" s="59"/>
      <c r="M470" s="226"/>
      <c r="N470" s="40"/>
      <c r="O470" s="40"/>
      <c r="P470" s="40"/>
      <c r="Q470" s="40"/>
      <c r="R470" s="40"/>
      <c r="S470" s="40"/>
      <c r="T470" s="76"/>
      <c r="AT470" s="22" t="s">
        <v>142</v>
      </c>
      <c r="AU470" s="22" t="s">
        <v>81</v>
      </c>
    </row>
    <row r="471" spans="2:51" s="11" customFormat="1" ht="12">
      <c r="B471" s="202"/>
      <c r="C471" s="203"/>
      <c r="D471" s="204" t="s">
        <v>130</v>
      </c>
      <c r="E471" s="205" t="s">
        <v>21</v>
      </c>
      <c r="F471" s="206" t="s">
        <v>626</v>
      </c>
      <c r="G471" s="203"/>
      <c r="H471" s="207">
        <v>14.5</v>
      </c>
      <c r="I471" s="208"/>
      <c r="J471" s="203"/>
      <c r="K471" s="203"/>
      <c r="L471" s="209"/>
      <c r="M471" s="210"/>
      <c r="N471" s="211"/>
      <c r="O471" s="211"/>
      <c r="P471" s="211"/>
      <c r="Q471" s="211"/>
      <c r="R471" s="211"/>
      <c r="S471" s="211"/>
      <c r="T471" s="212"/>
      <c r="AT471" s="213" t="s">
        <v>130</v>
      </c>
      <c r="AU471" s="213" t="s">
        <v>81</v>
      </c>
      <c r="AV471" s="11" t="s">
        <v>81</v>
      </c>
      <c r="AW471" s="11" t="s">
        <v>34</v>
      </c>
      <c r="AX471" s="11" t="s">
        <v>71</v>
      </c>
      <c r="AY471" s="213" t="s">
        <v>122</v>
      </c>
    </row>
    <row r="472" spans="2:51" s="11" customFormat="1" ht="12">
      <c r="B472" s="202"/>
      <c r="C472" s="203"/>
      <c r="D472" s="204" t="s">
        <v>130</v>
      </c>
      <c r="E472" s="205" t="s">
        <v>21</v>
      </c>
      <c r="F472" s="206" t="s">
        <v>627</v>
      </c>
      <c r="G472" s="203"/>
      <c r="H472" s="207">
        <v>11</v>
      </c>
      <c r="I472" s="208"/>
      <c r="J472" s="203"/>
      <c r="K472" s="203"/>
      <c r="L472" s="209"/>
      <c r="M472" s="210"/>
      <c r="N472" s="211"/>
      <c r="O472" s="211"/>
      <c r="P472" s="211"/>
      <c r="Q472" s="211"/>
      <c r="R472" s="211"/>
      <c r="S472" s="211"/>
      <c r="T472" s="212"/>
      <c r="AT472" s="213" t="s">
        <v>130</v>
      </c>
      <c r="AU472" s="213" t="s">
        <v>81</v>
      </c>
      <c r="AV472" s="11" t="s">
        <v>81</v>
      </c>
      <c r="AW472" s="11" t="s">
        <v>34</v>
      </c>
      <c r="AX472" s="11" t="s">
        <v>71</v>
      </c>
      <c r="AY472" s="213" t="s">
        <v>122</v>
      </c>
    </row>
    <row r="473" spans="2:51" s="12" customFormat="1" ht="12">
      <c r="B473" s="214"/>
      <c r="C473" s="215"/>
      <c r="D473" s="204" t="s">
        <v>130</v>
      </c>
      <c r="E473" s="216" t="s">
        <v>21</v>
      </c>
      <c r="F473" s="217" t="s">
        <v>132</v>
      </c>
      <c r="G473" s="215"/>
      <c r="H473" s="218">
        <v>25.5</v>
      </c>
      <c r="I473" s="219"/>
      <c r="J473" s="215"/>
      <c r="K473" s="215"/>
      <c r="L473" s="220"/>
      <c r="M473" s="221"/>
      <c r="N473" s="222"/>
      <c r="O473" s="222"/>
      <c r="P473" s="222"/>
      <c r="Q473" s="222"/>
      <c r="R473" s="222"/>
      <c r="S473" s="222"/>
      <c r="T473" s="223"/>
      <c r="AT473" s="224" t="s">
        <v>130</v>
      </c>
      <c r="AU473" s="224" t="s">
        <v>81</v>
      </c>
      <c r="AV473" s="12" t="s">
        <v>128</v>
      </c>
      <c r="AW473" s="12" t="s">
        <v>34</v>
      </c>
      <c r="AX473" s="12" t="s">
        <v>76</v>
      </c>
      <c r="AY473" s="224" t="s">
        <v>122</v>
      </c>
    </row>
    <row r="474" spans="2:65" s="1" customFormat="1" ht="22.8" customHeight="1">
      <c r="B474" s="39"/>
      <c r="C474" s="190" t="s">
        <v>628</v>
      </c>
      <c r="D474" s="190" t="s">
        <v>124</v>
      </c>
      <c r="E474" s="191" t="s">
        <v>629</v>
      </c>
      <c r="F474" s="192" t="s">
        <v>630</v>
      </c>
      <c r="G474" s="193" t="s">
        <v>135</v>
      </c>
      <c r="H474" s="194">
        <v>58</v>
      </c>
      <c r="I474" s="195"/>
      <c r="J474" s="196">
        <f>ROUND(I474*H474,2)</f>
        <v>0</v>
      </c>
      <c r="K474" s="192" t="s">
        <v>140</v>
      </c>
      <c r="L474" s="59"/>
      <c r="M474" s="197" t="s">
        <v>21</v>
      </c>
      <c r="N474" s="198" t="s">
        <v>42</v>
      </c>
      <c r="O474" s="40"/>
      <c r="P474" s="199">
        <f>O474*H474</f>
        <v>0</v>
      </c>
      <c r="Q474" s="199">
        <v>0</v>
      </c>
      <c r="R474" s="199">
        <f>Q474*H474</f>
        <v>0</v>
      </c>
      <c r="S474" s="199">
        <v>0</v>
      </c>
      <c r="T474" s="200">
        <f>S474*H474</f>
        <v>0</v>
      </c>
      <c r="AR474" s="22" t="s">
        <v>128</v>
      </c>
      <c r="AT474" s="22" t="s">
        <v>124</v>
      </c>
      <c r="AU474" s="22" t="s">
        <v>81</v>
      </c>
      <c r="AY474" s="22" t="s">
        <v>122</v>
      </c>
      <c r="BE474" s="201">
        <f>IF(N474="základní",J474,0)</f>
        <v>0</v>
      </c>
      <c r="BF474" s="201">
        <f>IF(N474="snížená",J474,0)</f>
        <v>0</v>
      </c>
      <c r="BG474" s="201">
        <f>IF(N474="zákl. přenesená",J474,0)</f>
        <v>0</v>
      </c>
      <c r="BH474" s="201">
        <f>IF(N474="sníž. přenesená",J474,0)</f>
        <v>0</v>
      </c>
      <c r="BI474" s="201">
        <f>IF(N474="nulová",J474,0)</f>
        <v>0</v>
      </c>
      <c r="BJ474" s="22" t="s">
        <v>76</v>
      </c>
      <c r="BK474" s="201">
        <f>ROUND(I474*H474,2)</f>
        <v>0</v>
      </c>
      <c r="BL474" s="22" t="s">
        <v>128</v>
      </c>
      <c r="BM474" s="22" t="s">
        <v>631</v>
      </c>
    </row>
    <row r="475" spans="2:47" s="1" customFormat="1" ht="24">
      <c r="B475" s="39"/>
      <c r="C475" s="61"/>
      <c r="D475" s="204" t="s">
        <v>142</v>
      </c>
      <c r="E475" s="61"/>
      <c r="F475" s="225" t="s">
        <v>632</v>
      </c>
      <c r="G475" s="61"/>
      <c r="H475" s="61"/>
      <c r="I475" s="161"/>
      <c r="J475" s="61"/>
      <c r="K475" s="61"/>
      <c r="L475" s="59"/>
      <c r="M475" s="226"/>
      <c r="N475" s="40"/>
      <c r="O475" s="40"/>
      <c r="P475" s="40"/>
      <c r="Q475" s="40"/>
      <c r="R475" s="40"/>
      <c r="S475" s="40"/>
      <c r="T475" s="76"/>
      <c r="AT475" s="22" t="s">
        <v>142</v>
      </c>
      <c r="AU475" s="22" t="s">
        <v>81</v>
      </c>
    </row>
    <row r="476" spans="2:51" s="11" customFormat="1" ht="12">
      <c r="B476" s="202"/>
      <c r="C476" s="203"/>
      <c r="D476" s="204" t="s">
        <v>130</v>
      </c>
      <c r="E476" s="205" t="s">
        <v>21</v>
      </c>
      <c r="F476" s="206" t="s">
        <v>578</v>
      </c>
      <c r="G476" s="203"/>
      <c r="H476" s="207">
        <v>58</v>
      </c>
      <c r="I476" s="208"/>
      <c r="J476" s="203"/>
      <c r="K476" s="203"/>
      <c r="L476" s="209"/>
      <c r="M476" s="210"/>
      <c r="N476" s="211"/>
      <c r="O476" s="211"/>
      <c r="P476" s="211"/>
      <c r="Q476" s="211"/>
      <c r="R476" s="211"/>
      <c r="S476" s="211"/>
      <c r="T476" s="212"/>
      <c r="AT476" s="213" t="s">
        <v>130</v>
      </c>
      <c r="AU476" s="213" t="s">
        <v>81</v>
      </c>
      <c r="AV476" s="11" t="s">
        <v>81</v>
      </c>
      <c r="AW476" s="11" t="s">
        <v>34</v>
      </c>
      <c r="AX476" s="11" t="s">
        <v>71</v>
      </c>
      <c r="AY476" s="213" t="s">
        <v>122</v>
      </c>
    </row>
    <row r="477" spans="2:51" s="12" customFormat="1" ht="12">
      <c r="B477" s="214"/>
      <c r="C477" s="215"/>
      <c r="D477" s="204" t="s">
        <v>130</v>
      </c>
      <c r="E477" s="216" t="s">
        <v>21</v>
      </c>
      <c r="F477" s="217" t="s">
        <v>132</v>
      </c>
      <c r="G477" s="215"/>
      <c r="H477" s="218">
        <v>58</v>
      </c>
      <c r="I477" s="219"/>
      <c r="J477" s="215"/>
      <c r="K477" s="215"/>
      <c r="L477" s="220"/>
      <c r="M477" s="221"/>
      <c r="N477" s="222"/>
      <c r="O477" s="222"/>
      <c r="P477" s="222"/>
      <c r="Q477" s="222"/>
      <c r="R477" s="222"/>
      <c r="S477" s="222"/>
      <c r="T477" s="223"/>
      <c r="AT477" s="224" t="s">
        <v>130</v>
      </c>
      <c r="AU477" s="224" t="s">
        <v>81</v>
      </c>
      <c r="AV477" s="12" t="s">
        <v>128</v>
      </c>
      <c r="AW477" s="12" t="s">
        <v>34</v>
      </c>
      <c r="AX477" s="12" t="s">
        <v>76</v>
      </c>
      <c r="AY477" s="224" t="s">
        <v>122</v>
      </c>
    </row>
    <row r="478" spans="2:65" s="1" customFormat="1" ht="22.8" customHeight="1">
      <c r="B478" s="39"/>
      <c r="C478" s="238" t="s">
        <v>633</v>
      </c>
      <c r="D478" s="238" t="s">
        <v>323</v>
      </c>
      <c r="E478" s="239" t="s">
        <v>634</v>
      </c>
      <c r="F478" s="240" t="s">
        <v>635</v>
      </c>
      <c r="G478" s="241" t="s">
        <v>135</v>
      </c>
      <c r="H478" s="242">
        <v>59</v>
      </c>
      <c r="I478" s="243"/>
      <c r="J478" s="244">
        <f>ROUND(I478*H478,2)</f>
        <v>0</v>
      </c>
      <c r="K478" s="240" t="s">
        <v>21</v>
      </c>
      <c r="L478" s="245"/>
      <c r="M478" s="246" t="s">
        <v>21</v>
      </c>
      <c r="N478" s="247" t="s">
        <v>42</v>
      </c>
      <c r="O478" s="40"/>
      <c r="P478" s="199">
        <f>O478*H478</f>
        <v>0</v>
      </c>
      <c r="Q478" s="199">
        <v>0.0021</v>
      </c>
      <c r="R478" s="199">
        <f>Q478*H478</f>
        <v>0.1239</v>
      </c>
      <c r="S478" s="199">
        <v>0</v>
      </c>
      <c r="T478" s="200">
        <f>S478*H478</f>
        <v>0</v>
      </c>
      <c r="AR478" s="22" t="s">
        <v>165</v>
      </c>
      <c r="AT478" s="22" t="s">
        <v>323</v>
      </c>
      <c r="AU478" s="22" t="s">
        <v>81</v>
      </c>
      <c r="AY478" s="22" t="s">
        <v>122</v>
      </c>
      <c r="BE478" s="201">
        <f>IF(N478="základní",J478,0)</f>
        <v>0</v>
      </c>
      <c r="BF478" s="201">
        <f>IF(N478="snížená",J478,0)</f>
        <v>0</v>
      </c>
      <c r="BG478" s="201">
        <f>IF(N478="zákl. přenesená",J478,0)</f>
        <v>0</v>
      </c>
      <c r="BH478" s="201">
        <f>IF(N478="sníž. přenesená",J478,0)</f>
        <v>0</v>
      </c>
      <c r="BI478" s="201">
        <f>IF(N478="nulová",J478,0)</f>
        <v>0</v>
      </c>
      <c r="BJ478" s="22" t="s">
        <v>76</v>
      </c>
      <c r="BK478" s="201">
        <f>ROUND(I478*H478,2)</f>
        <v>0</v>
      </c>
      <c r="BL478" s="22" t="s">
        <v>128</v>
      </c>
      <c r="BM478" s="22" t="s">
        <v>636</v>
      </c>
    </row>
    <row r="479" spans="2:47" s="1" customFormat="1" ht="24">
      <c r="B479" s="39"/>
      <c r="C479" s="61"/>
      <c r="D479" s="204" t="s">
        <v>142</v>
      </c>
      <c r="E479" s="61"/>
      <c r="F479" s="225" t="s">
        <v>637</v>
      </c>
      <c r="G479" s="61"/>
      <c r="H479" s="61"/>
      <c r="I479" s="161"/>
      <c r="J479" s="61"/>
      <c r="K479" s="61"/>
      <c r="L479" s="59"/>
      <c r="M479" s="226"/>
      <c r="N479" s="40"/>
      <c r="O479" s="40"/>
      <c r="P479" s="40"/>
      <c r="Q479" s="40"/>
      <c r="R479" s="40"/>
      <c r="S479" s="40"/>
      <c r="T479" s="76"/>
      <c r="AT479" s="22" t="s">
        <v>142</v>
      </c>
      <c r="AU479" s="22" t="s">
        <v>81</v>
      </c>
    </row>
    <row r="480" spans="2:51" s="11" customFormat="1" ht="12">
      <c r="B480" s="202"/>
      <c r="C480" s="203"/>
      <c r="D480" s="204" t="s">
        <v>130</v>
      </c>
      <c r="E480" s="205" t="s">
        <v>21</v>
      </c>
      <c r="F480" s="206" t="s">
        <v>638</v>
      </c>
      <c r="G480" s="203"/>
      <c r="H480" s="207">
        <v>58.58</v>
      </c>
      <c r="I480" s="208"/>
      <c r="J480" s="203"/>
      <c r="K480" s="203"/>
      <c r="L480" s="209"/>
      <c r="M480" s="210"/>
      <c r="N480" s="211"/>
      <c r="O480" s="211"/>
      <c r="P480" s="211"/>
      <c r="Q480" s="211"/>
      <c r="R480" s="211"/>
      <c r="S480" s="211"/>
      <c r="T480" s="212"/>
      <c r="AT480" s="213" t="s">
        <v>130</v>
      </c>
      <c r="AU480" s="213" t="s">
        <v>81</v>
      </c>
      <c r="AV480" s="11" t="s">
        <v>81</v>
      </c>
      <c r="AW480" s="11" t="s">
        <v>34</v>
      </c>
      <c r="AX480" s="11" t="s">
        <v>71</v>
      </c>
      <c r="AY480" s="213" t="s">
        <v>122</v>
      </c>
    </row>
    <row r="481" spans="2:51" s="12" customFormat="1" ht="12">
      <c r="B481" s="214"/>
      <c r="C481" s="215"/>
      <c r="D481" s="204" t="s">
        <v>130</v>
      </c>
      <c r="E481" s="216" t="s">
        <v>21</v>
      </c>
      <c r="F481" s="217" t="s">
        <v>132</v>
      </c>
      <c r="G481" s="215"/>
      <c r="H481" s="218">
        <v>58.58</v>
      </c>
      <c r="I481" s="219"/>
      <c r="J481" s="215"/>
      <c r="K481" s="215"/>
      <c r="L481" s="220"/>
      <c r="M481" s="221"/>
      <c r="N481" s="222"/>
      <c r="O481" s="222"/>
      <c r="P481" s="222"/>
      <c r="Q481" s="222"/>
      <c r="R481" s="222"/>
      <c r="S481" s="222"/>
      <c r="T481" s="223"/>
      <c r="AT481" s="224" t="s">
        <v>130</v>
      </c>
      <c r="AU481" s="224" t="s">
        <v>81</v>
      </c>
      <c r="AV481" s="12" t="s">
        <v>128</v>
      </c>
      <c r="AW481" s="12" t="s">
        <v>34</v>
      </c>
      <c r="AX481" s="12" t="s">
        <v>71</v>
      </c>
      <c r="AY481" s="224" t="s">
        <v>122</v>
      </c>
    </row>
    <row r="482" spans="2:51" s="11" customFormat="1" ht="12">
      <c r="B482" s="202"/>
      <c r="C482" s="203"/>
      <c r="D482" s="204" t="s">
        <v>130</v>
      </c>
      <c r="E482" s="205" t="s">
        <v>21</v>
      </c>
      <c r="F482" s="206" t="s">
        <v>588</v>
      </c>
      <c r="G482" s="203"/>
      <c r="H482" s="207">
        <v>59</v>
      </c>
      <c r="I482" s="208"/>
      <c r="J482" s="203"/>
      <c r="K482" s="203"/>
      <c r="L482" s="209"/>
      <c r="M482" s="210"/>
      <c r="N482" s="211"/>
      <c r="O482" s="211"/>
      <c r="P482" s="211"/>
      <c r="Q482" s="211"/>
      <c r="R482" s="211"/>
      <c r="S482" s="211"/>
      <c r="T482" s="212"/>
      <c r="AT482" s="213" t="s">
        <v>130</v>
      </c>
      <c r="AU482" s="213" t="s">
        <v>81</v>
      </c>
      <c r="AV482" s="11" t="s">
        <v>81</v>
      </c>
      <c r="AW482" s="11" t="s">
        <v>34</v>
      </c>
      <c r="AX482" s="11" t="s">
        <v>76</v>
      </c>
      <c r="AY482" s="213" t="s">
        <v>122</v>
      </c>
    </row>
    <row r="483" spans="2:65" s="1" customFormat="1" ht="22.8" customHeight="1">
      <c r="B483" s="39"/>
      <c r="C483" s="190" t="s">
        <v>639</v>
      </c>
      <c r="D483" s="190" t="s">
        <v>124</v>
      </c>
      <c r="E483" s="191" t="s">
        <v>640</v>
      </c>
      <c r="F483" s="192" t="s">
        <v>641</v>
      </c>
      <c r="G483" s="193" t="s">
        <v>180</v>
      </c>
      <c r="H483" s="194">
        <v>11980</v>
      </c>
      <c r="I483" s="195"/>
      <c r="J483" s="196">
        <f>ROUND(I483*H483,2)</f>
        <v>0</v>
      </c>
      <c r="K483" s="192" t="s">
        <v>140</v>
      </c>
      <c r="L483" s="59"/>
      <c r="M483" s="197" t="s">
        <v>21</v>
      </c>
      <c r="N483" s="198" t="s">
        <v>42</v>
      </c>
      <c r="O483" s="40"/>
      <c r="P483" s="199">
        <f>O483*H483</f>
        <v>0</v>
      </c>
      <c r="Q483" s="199">
        <v>0.00033</v>
      </c>
      <c r="R483" s="199">
        <f>Q483*H483</f>
        <v>3.9534</v>
      </c>
      <c r="S483" s="199">
        <v>0</v>
      </c>
      <c r="T483" s="200">
        <f>S483*H483</f>
        <v>0</v>
      </c>
      <c r="AR483" s="22" t="s">
        <v>128</v>
      </c>
      <c r="AT483" s="22" t="s">
        <v>124</v>
      </c>
      <c r="AU483" s="22" t="s">
        <v>81</v>
      </c>
      <c r="AY483" s="22" t="s">
        <v>122</v>
      </c>
      <c r="BE483" s="201">
        <f>IF(N483="základní",J483,0)</f>
        <v>0</v>
      </c>
      <c r="BF483" s="201">
        <f>IF(N483="snížená",J483,0)</f>
        <v>0</v>
      </c>
      <c r="BG483" s="201">
        <f>IF(N483="zákl. přenesená",J483,0)</f>
        <v>0</v>
      </c>
      <c r="BH483" s="201">
        <f>IF(N483="sníž. přenesená",J483,0)</f>
        <v>0</v>
      </c>
      <c r="BI483" s="201">
        <f>IF(N483="nulová",J483,0)</f>
        <v>0</v>
      </c>
      <c r="BJ483" s="22" t="s">
        <v>76</v>
      </c>
      <c r="BK483" s="201">
        <f>ROUND(I483*H483,2)</f>
        <v>0</v>
      </c>
      <c r="BL483" s="22" t="s">
        <v>128</v>
      </c>
      <c r="BM483" s="22" t="s">
        <v>642</v>
      </c>
    </row>
    <row r="484" spans="2:47" s="1" customFormat="1" ht="24">
      <c r="B484" s="39"/>
      <c r="C484" s="61"/>
      <c r="D484" s="204" t="s">
        <v>142</v>
      </c>
      <c r="E484" s="61"/>
      <c r="F484" s="225" t="s">
        <v>643</v>
      </c>
      <c r="G484" s="61"/>
      <c r="H484" s="61"/>
      <c r="I484" s="161"/>
      <c r="J484" s="61"/>
      <c r="K484" s="61"/>
      <c r="L484" s="59"/>
      <c r="M484" s="226"/>
      <c r="N484" s="40"/>
      <c r="O484" s="40"/>
      <c r="P484" s="40"/>
      <c r="Q484" s="40"/>
      <c r="R484" s="40"/>
      <c r="S484" s="40"/>
      <c r="T484" s="76"/>
      <c r="AT484" s="22" t="s">
        <v>142</v>
      </c>
      <c r="AU484" s="22" t="s">
        <v>81</v>
      </c>
    </row>
    <row r="485" spans="2:51" s="11" customFormat="1" ht="12">
      <c r="B485" s="202"/>
      <c r="C485" s="203"/>
      <c r="D485" s="204" t="s">
        <v>130</v>
      </c>
      <c r="E485" s="205" t="s">
        <v>21</v>
      </c>
      <c r="F485" s="206" t="s">
        <v>644</v>
      </c>
      <c r="G485" s="203"/>
      <c r="H485" s="207">
        <v>11980</v>
      </c>
      <c r="I485" s="208"/>
      <c r="J485" s="203"/>
      <c r="K485" s="203"/>
      <c r="L485" s="209"/>
      <c r="M485" s="210"/>
      <c r="N485" s="211"/>
      <c r="O485" s="211"/>
      <c r="P485" s="211"/>
      <c r="Q485" s="211"/>
      <c r="R485" s="211"/>
      <c r="S485" s="211"/>
      <c r="T485" s="212"/>
      <c r="AT485" s="213" t="s">
        <v>130</v>
      </c>
      <c r="AU485" s="213" t="s">
        <v>81</v>
      </c>
      <c r="AV485" s="11" t="s">
        <v>81</v>
      </c>
      <c r="AW485" s="11" t="s">
        <v>34</v>
      </c>
      <c r="AX485" s="11" t="s">
        <v>71</v>
      </c>
      <c r="AY485" s="213" t="s">
        <v>122</v>
      </c>
    </row>
    <row r="486" spans="2:51" s="12" customFormat="1" ht="12">
      <c r="B486" s="214"/>
      <c r="C486" s="215"/>
      <c r="D486" s="204" t="s">
        <v>130</v>
      </c>
      <c r="E486" s="216" t="s">
        <v>21</v>
      </c>
      <c r="F486" s="217" t="s">
        <v>132</v>
      </c>
      <c r="G486" s="215"/>
      <c r="H486" s="218">
        <v>11980</v>
      </c>
      <c r="I486" s="219"/>
      <c r="J486" s="215"/>
      <c r="K486" s="215"/>
      <c r="L486" s="220"/>
      <c r="M486" s="221"/>
      <c r="N486" s="222"/>
      <c r="O486" s="222"/>
      <c r="P486" s="222"/>
      <c r="Q486" s="222"/>
      <c r="R486" s="222"/>
      <c r="S486" s="222"/>
      <c r="T486" s="223"/>
      <c r="AT486" s="224" t="s">
        <v>130</v>
      </c>
      <c r="AU486" s="224" t="s">
        <v>81</v>
      </c>
      <c r="AV486" s="12" t="s">
        <v>128</v>
      </c>
      <c r="AW486" s="12" t="s">
        <v>34</v>
      </c>
      <c r="AX486" s="12" t="s">
        <v>76</v>
      </c>
      <c r="AY486" s="224" t="s">
        <v>122</v>
      </c>
    </row>
    <row r="487" spans="2:65" s="1" customFormat="1" ht="22.8" customHeight="1">
      <c r="B487" s="39"/>
      <c r="C487" s="190" t="s">
        <v>645</v>
      </c>
      <c r="D487" s="190" t="s">
        <v>124</v>
      </c>
      <c r="E487" s="191" t="s">
        <v>646</v>
      </c>
      <c r="F487" s="192" t="s">
        <v>647</v>
      </c>
      <c r="G487" s="193" t="s">
        <v>180</v>
      </c>
      <c r="H487" s="194">
        <v>192</v>
      </c>
      <c r="I487" s="195"/>
      <c r="J487" s="196">
        <f>ROUND(I487*H487,2)</f>
        <v>0</v>
      </c>
      <c r="K487" s="192" t="s">
        <v>140</v>
      </c>
      <c r="L487" s="59"/>
      <c r="M487" s="197" t="s">
        <v>21</v>
      </c>
      <c r="N487" s="198" t="s">
        <v>42</v>
      </c>
      <c r="O487" s="40"/>
      <c r="P487" s="199">
        <f>O487*H487</f>
        <v>0</v>
      </c>
      <c r="Q487" s="199">
        <v>0.00038</v>
      </c>
      <c r="R487" s="199">
        <f>Q487*H487</f>
        <v>0.07296</v>
      </c>
      <c r="S487" s="199">
        <v>0</v>
      </c>
      <c r="T487" s="200">
        <f>S487*H487</f>
        <v>0</v>
      </c>
      <c r="AR487" s="22" t="s">
        <v>128</v>
      </c>
      <c r="AT487" s="22" t="s">
        <v>124</v>
      </c>
      <c r="AU487" s="22" t="s">
        <v>81</v>
      </c>
      <c r="AY487" s="22" t="s">
        <v>122</v>
      </c>
      <c r="BE487" s="201">
        <f>IF(N487="základní",J487,0)</f>
        <v>0</v>
      </c>
      <c r="BF487" s="201">
        <f>IF(N487="snížená",J487,0)</f>
        <v>0</v>
      </c>
      <c r="BG487" s="201">
        <f>IF(N487="zákl. přenesená",J487,0)</f>
        <v>0</v>
      </c>
      <c r="BH487" s="201">
        <f>IF(N487="sníž. přenesená",J487,0)</f>
        <v>0</v>
      </c>
      <c r="BI487" s="201">
        <f>IF(N487="nulová",J487,0)</f>
        <v>0</v>
      </c>
      <c r="BJ487" s="22" t="s">
        <v>76</v>
      </c>
      <c r="BK487" s="201">
        <f>ROUND(I487*H487,2)</f>
        <v>0</v>
      </c>
      <c r="BL487" s="22" t="s">
        <v>128</v>
      </c>
      <c r="BM487" s="22" t="s">
        <v>648</v>
      </c>
    </row>
    <row r="488" spans="2:47" s="1" customFormat="1" ht="24">
      <c r="B488" s="39"/>
      <c r="C488" s="61"/>
      <c r="D488" s="204" t="s">
        <v>142</v>
      </c>
      <c r="E488" s="61"/>
      <c r="F488" s="225" t="s">
        <v>649</v>
      </c>
      <c r="G488" s="61"/>
      <c r="H488" s="61"/>
      <c r="I488" s="161"/>
      <c r="J488" s="61"/>
      <c r="K488" s="61"/>
      <c r="L488" s="59"/>
      <c r="M488" s="226"/>
      <c r="N488" s="40"/>
      <c r="O488" s="40"/>
      <c r="P488" s="40"/>
      <c r="Q488" s="40"/>
      <c r="R488" s="40"/>
      <c r="S488" s="40"/>
      <c r="T488" s="76"/>
      <c r="AT488" s="22" t="s">
        <v>142</v>
      </c>
      <c r="AU488" s="22" t="s">
        <v>81</v>
      </c>
    </row>
    <row r="489" spans="2:51" s="11" customFormat="1" ht="12">
      <c r="B489" s="202"/>
      <c r="C489" s="203"/>
      <c r="D489" s="204" t="s">
        <v>130</v>
      </c>
      <c r="E489" s="205" t="s">
        <v>21</v>
      </c>
      <c r="F489" s="206" t="s">
        <v>650</v>
      </c>
      <c r="G489" s="203"/>
      <c r="H489" s="207">
        <v>192</v>
      </c>
      <c r="I489" s="208"/>
      <c r="J489" s="203"/>
      <c r="K489" s="203"/>
      <c r="L489" s="209"/>
      <c r="M489" s="210"/>
      <c r="N489" s="211"/>
      <c r="O489" s="211"/>
      <c r="P489" s="211"/>
      <c r="Q489" s="211"/>
      <c r="R489" s="211"/>
      <c r="S489" s="211"/>
      <c r="T489" s="212"/>
      <c r="AT489" s="213" t="s">
        <v>130</v>
      </c>
      <c r="AU489" s="213" t="s">
        <v>81</v>
      </c>
      <c r="AV489" s="11" t="s">
        <v>81</v>
      </c>
      <c r="AW489" s="11" t="s">
        <v>34</v>
      </c>
      <c r="AX489" s="11" t="s">
        <v>71</v>
      </c>
      <c r="AY489" s="213" t="s">
        <v>122</v>
      </c>
    </row>
    <row r="490" spans="2:51" s="12" customFormat="1" ht="12">
      <c r="B490" s="214"/>
      <c r="C490" s="215"/>
      <c r="D490" s="204" t="s">
        <v>130</v>
      </c>
      <c r="E490" s="216" t="s">
        <v>21</v>
      </c>
      <c r="F490" s="217" t="s">
        <v>132</v>
      </c>
      <c r="G490" s="215"/>
      <c r="H490" s="218">
        <v>192</v>
      </c>
      <c r="I490" s="219"/>
      <c r="J490" s="215"/>
      <c r="K490" s="215"/>
      <c r="L490" s="220"/>
      <c r="M490" s="221"/>
      <c r="N490" s="222"/>
      <c r="O490" s="222"/>
      <c r="P490" s="222"/>
      <c r="Q490" s="222"/>
      <c r="R490" s="222"/>
      <c r="S490" s="222"/>
      <c r="T490" s="223"/>
      <c r="AT490" s="224" t="s">
        <v>130</v>
      </c>
      <c r="AU490" s="224" t="s">
        <v>81</v>
      </c>
      <c r="AV490" s="12" t="s">
        <v>128</v>
      </c>
      <c r="AW490" s="12" t="s">
        <v>34</v>
      </c>
      <c r="AX490" s="12" t="s">
        <v>76</v>
      </c>
      <c r="AY490" s="224" t="s">
        <v>122</v>
      </c>
    </row>
    <row r="491" spans="2:65" s="1" customFormat="1" ht="14.4" customHeight="1">
      <c r="B491" s="39"/>
      <c r="C491" s="190" t="s">
        <v>651</v>
      </c>
      <c r="D491" s="190" t="s">
        <v>124</v>
      </c>
      <c r="E491" s="191" t="s">
        <v>652</v>
      </c>
      <c r="F491" s="192" t="s">
        <v>653</v>
      </c>
      <c r="G491" s="193" t="s">
        <v>180</v>
      </c>
      <c r="H491" s="194">
        <v>12172</v>
      </c>
      <c r="I491" s="195"/>
      <c r="J491" s="196">
        <f>ROUND(I491*H491,2)</f>
        <v>0</v>
      </c>
      <c r="K491" s="192" t="s">
        <v>140</v>
      </c>
      <c r="L491" s="59"/>
      <c r="M491" s="197" t="s">
        <v>21</v>
      </c>
      <c r="N491" s="198" t="s">
        <v>42</v>
      </c>
      <c r="O491" s="40"/>
      <c r="P491" s="199">
        <f>O491*H491</f>
        <v>0</v>
      </c>
      <c r="Q491" s="199">
        <v>0</v>
      </c>
      <c r="R491" s="199">
        <f>Q491*H491</f>
        <v>0</v>
      </c>
      <c r="S491" s="199">
        <v>0</v>
      </c>
      <c r="T491" s="200">
        <f>S491*H491</f>
        <v>0</v>
      </c>
      <c r="AR491" s="22" t="s">
        <v>128</v>
      </c>
      <c r="AT491" s="22" t="s">
        <v>124</v>
      </c>
      <c r="AU491" s="22" t="s">
        <v>81</v>
      </c>
      <c r="AY491" s="22" t="s">
        <v>122</v>
      </c>
      <c r="BE491" s="201">
        <f>IF(N491="základní",J491,0)</f>
        <v>0</v>
      </c>
      <c r="BF491" s="201">
        <f>IF(N491="snížená",J491,0)</f>
        <v>0</v>
      </c>
      <c r="BG491" s="201">
        <f>IF(N491="zákl. přenesená",J491,0)</f>
        <v>0</v>
      </c>
      <c r="BH491" s="201">
        <f>IF(N491="sníž. přenesená",J491,0)</f>
        <v>0</v>
      </c>
      <c r="BI491" s="201">
        <f>IF(N491="nulová",J491,0)</f>
        <v>0</v>
      </c>
      <c r="BJ491" s="22" t="s">
        <v>76</v>
      </c>
      <c r="BK491" s="201">
        <f>ROUND(I491*H491,2)</f>
        <v>0</v>
      </c>
      <c r="BL491" s="22" t="s">
        <v>128</v>
      </c>
      <c r="BM491" s="22" t="s">
        <v>654</v>
      </c>
    </row>
    <row r="492" spans="2:47" s="1" customFormat="1" ht="24">
      <c r="B492" s="39"/>
      <c r="C492" s="61"/>
      <c r="D492" s="204" t="s">
        <v>142</v>
      </c>
      <c r="E492" s="61"/>
      <c r="F492" s="225" t="s">
        <v>655</v>
      </c>
      <c r="G492" s="61"/>
      <c r="H492" s="61"/>
      <c r="I492" s="161"/>
      <c r="J492" s="61"/>
      <c r="K492" s="61"/>
      <c r="L492" s="59"/>
      <c r="M492" s="226"/>
      <c r="N492" s="40"/>
      <c r="O492" s="40"/>
      <c r="P492" s="40"/>
      <c r="Q492" s="40"/>
      <c r="R492" s="40"/>
      <c r="S492" s="40"/>
      <c r="T492" s="76"/>
      <c r="AT492" s="22" t="s">
        <v>142</v>
      </c>
      <c r="AU492" s="22" t="s">
        <v>81</v>
      </c>
    </row>
    <row r="493" spans="2:51" s="11" customFormat="1" ht="12">
      <c r="B493" s="202"/>
      <c r="C493" s="203"/>
      <c r="D493" s="204" t="s">
        <v>130</v>
      </c>
      <c r="E493" s="205" t="s">
        <v>21</v>
      </c>
      <c r="F493" s="206" t="s">
        <v>656</v>
      </c>
      <c r="G493" s="203"/>
      <c r="H493" s="207">
        <v>12172</v>
      </c>
      <c r="I493" s="208"/>
      <c r="J493" s="203"/>
      <c r="K493" s="203"/>
      <c r="L493" s="209"/>
      <c r="M493" s="210"/>
      <c r="N493" s="211"/>
      <c r="O493" s="211"/>
      <c r="P493" s="211"/>
      <c r="Q493" s="211"/>
      <c r="R493" s="211"/>
      <c r="S493" s="211"/>
      <c r="T493" s="212"/>
      <c r="AT493" s="213" t="s">
        <v>130</v>
      </c>
      <c r="AU493" s="213" t="s">
        <v>81</v>
      </c>
      <c r="AV493" s="11" t="s">
        <v>81</v>
      </c>
      <c r="AW493" s="11" t="s">
        <v>34</v>
      </c>
      <c r="AX493" s="11" t="s">
        <v>71</v>
      </c>
      <c r="AY493" s="213" t="s">
        <v>122</v>
      </c>
    </row>
    <row r="494" spans="2:51" s="12" customFormat="1" ht="12">
      <c r="B494" s="214"/>
      <c r="C494" s="215"/>
      <c r="D494" s="204" t="s">
        <v>130</v>
      </c>
      <c r="E494" s="216" t="s">
        <v>21</v>
      </c>
      <c r="F494" s="217" t="s">
        <v>132</v>
      </c>
      <c r="G494" s="215"/>
      <c r="H494" s="218">
        <v>12172</v>
      </c>
      <c r="I494" s="219"/>
      <c r="J494" s="215"/>
      <c r="K494" s="215"/>
      <c r="L494" s="220"/>
      <c r="M494" s="221"/>
      <c r="N494" s="222"/>
      <c r="O494" s="222"/>
      <c r="P494" s="222"/>
      <c r="Q494" s="222"/>
      <c r="R494" s="222"/>
      <c r="S494" s="222"/>
      <c r="T494" s="223"/>
      <c r="AT494" s="224" t="s">
        <v>130</v>
      </c>
      <c r="AU494" s="224" t="s">
        <v>81</v>
      </c>
      <c r="AV494" s="12" t="s">
        <v>128</v>
      </c>
      <c r="AW494" s="12" t="s">
        <v>34</v>
      </c>
      <c r="AX494" s="12" t="s">
        <v>76</v>
      </c>
      <c r="AY494" s="224" t="s">
        <v>122</v>
      </c>
    </row>
    <row r="495" spans="2:65" s="1" customFormat="1" ht="22.8" customHeight="1">
      <c r="B495" s="39"/>
      <c r="C495" s="190" t="s">
        <v>657</v>
      </c>
      <c r="D495" s="190" t="s">
        <v>124</v>
      </c>
      <c r="E495" s="191" t="s">
        <v>658</v>
      </c>
      <c r="F495" s="192" t="s">
        <v>659</v>
      </c>
      <c r="G495" s="193" t="s">
        <v>180</v>
      </c>
      <c r="H495" s="194">
        <v>56</v>
      </c>
      <c r="I495" s="195"/>
      <c r="J495" s="196">
        <f>ROUND(I495*H495,2)</f>
        <v>0</v>
      </c>
      <c r="K495" s="192" t="s">
        <v>140</v>
      </c>
      <c r="L495" s="59"/>
      <c r="M495" s="197" t="s">
        <v>21</v>
      </c>
      <c r="N495" s="198" t="s">
        <v>42</v>
      </c>
      <c r="O495" s="40"/>
      <c r="P495" s="199">
        <f>O495*H495</f>
        <v>0</v>
      </c>
      <c r="Q495" s="199">
        <v>0.16849</v>
      </c>
      <c r="R495" s="199">
        <f>Q495*H495</f>
        <v>9.43544</v>
      </c>
      <c r="S495" s="199">
        <v>0</v>
      </c>
      <c r="T495" s="200">
        <f>S495*H495</f>
        <v>0</v>
      </c>
      <c r="AR495" s="22" t="s">
        <v>128</v>
      </c>
      <c r="AT495" s="22" t="s">
        <v>124</v>
      </c>
      <c r="AU495" s="22" t="s">
        <v>81</v>
      </c>
      <c r="AY495" s="22" t="s">
        <v>122</v>
      </c>
      <c r="BE495" s="201">
        <f>IF(N495="základní",J495,0)</f>
        <v>0</v>
      </c>
      <c r="BF495" s="201">
        <f>IF(N495="snížená",J495,0)</f>
        <v>0</v>
      </c>
      <c r="BG495" s="201">
        <f>IF(N495="zákl. přenesená",J495,0)</f>
        <v>0</v>
      </c>
      <c r="BH495" s="201">
        <f>IF(N495="sníž. přenesená",J495,0)</f>
        <v>0</v>
      </c>
      <c r="BI495" s="201">
        <f>IF(N495="nulová",J495,0)</f>
        <v>0</v>
      </c>
      <c r="BJ495" s="22" t="s">
        <v>76</v>
      </c>
      <c r="BK495" s="201">
        <f>ROUND(I495*H495,2)</f>
        <v>0</v>
      </c>
      <c r="BL495" s="22" t="s">
        <v>128</v>
      </c>
      <c r="BM495" s="22" t="s">
        <v>660</v>
      </c>
    </row>
    <row r="496" spans="2:47" s="1" customFormat="1" ht="36">
      <c r="B496" s="39"/>
      <c r="C496" s="61"/>
      <c r="D496" s="204" t="s">
        <v>142</v>
      </c>
      <c r="E496" s="61"/>
      <c r="F496" s="225" t="s">
        <v>661</v>
      </c>
      <c r="G496" s="61"/>
      <c r="H496" s="61"/>
      <c r="I496" s="161"/>
      <c r="J496" s="61"/>
      <c r="K496" s="61"/>
      <c r="L496" s="59"/>
      <c r="M496" s="226"/>
      <c r="N496" s="40"/>
      <c r="O496" s="40"/>
      <c r="P496" s="40"/>
      <c r="Q496" s="40"/>
      <c r="R496" s="40"/>
      <c r="S496" s="40"/>
      <c r="T496" s="76"/>
      <c r="AT496" s="22" t="s">
        <v>142</v>
      </c>
      <c r="AU496" s="22" t="s">
        <v>81</v>
      </c>
    </row>
    <row r="497" spans="2:51" s="11" customFormat="1" ht="12">
      <c r="B497" s="202"/>
      <c r="C497" s="203"/>
      <c r="D497" s="204" t="s">
        <v>130</v>
      </c>
      <c r="E497" s="205" t="s">
        <v>21</v>
      </c>
      <c r="F497" s="206" t="s">
        <v>565</v>
      </c>
      <c r="G497" s="203"/>
      <c r="H497" s="207">
        <v>56</v>
      </c>
      <c r="I497" s="208"/>
      <c r="J497" s="203"/>
      <c r="K497" s="203"/>
      <c r="L497" s="209"/>
      <c r="M497" s="210"/>
      <c r="N497" s="211"/>
      <c r="O497" s="211"/>
      <c r="P497" s="211"/>
      <c r="Q497" s="211"/>
      <c r="R497" s="211"/>
      <c r="S497" s="211"/>
      <c r="T497" s="212"/>
      <c r="AT497" s="213" t="s">
        <v>130</v>
      </c>
      <c r="AU497" s="213" t="s">
        <v>81</v>
      </c>
      <c r="AV497" s="11" t="s">
        <v>81</v>
      </c>
      <c r="AW497" s="11" t="s">
        <v>34</v>
      </c>
      <c r="AX497" s="11" t="s">
        <v>76</v>
      </c>
      <c r="AY497" s="213" t="s">
        <v>122</v>
      </c>
    </row>
    <row r="498" spans="2:65" s="1" customFormat="1" ht="14.4" customHeight="1">
      <c r="B498" s="39"/>
      <c r="C498" s="238" t="s">
        <v>662</v>
      </c>
      <c r="D498" s="238" t="s">
        <v>323</v>
      </c>
      <c r="E498" s="239" t="s">
        <v>663</v>
      </c>
      <c r="F498" s="240" t="s">
        <v>664</v>
      </c>
      <c r="G498" s="241" t="s">
        <v>180</v>
      </c>
      <c r="H498" s="242">
        <v>6</v>
      </c>
      <c r="I498" s="243"/>
      <c r="J498" s="244">
        <f>ROUND(I498*H498,2)</f>
        <v>0</v>
      </c>
      <c r="K498" s="240" t="s">
        <v>140</v>
      </c>
      <c r="L498" s="245"/>
      <c r="M498" s="246" t="s">
        <v>21</v>
      </c>
      <c r="N498" s="247" t="s">
        <v>42</v>
      </c>
      <c r="O498" s="40"/>
      <c r="P498" s="199">
        <f>O498*H498</f>
        <v>0</v>
      </c>
      <c r="Q498" s="199">
        <v>0.104</v>
      </c>
      <c r="R498" s="199">
        <f>Q498*H498</f>
        <v>0.624</v>
      </c>
      <c r="S498" s="199">
        <v>0</v>
      </c>
      <c r="T498" s="200">
        <f>S498*H498</f>
        <v>0</v>
      </c>
      <c r="AR498" s="22" t="s">
        <v>165</v>
      </c>
      <c r="AT498" s="22" t="s">
        <v>323</v>
      </c>
      <c r="AU498" s="22" t="s">
        <v>81</v>
      </c>
      <c r="AY498" s="22" t="s">
        <v>122</v>
      </c>
      <c r="BE498" s="201">
        <f>IF(N498="základní",J498,0)</f>
        <v>0</v>
      </c>
      <c r="BF498" s="201">
        <f>IF(N498="snížená",J498,0)</f>
        <v>0</v>
      </c>
      <c r="BG498" s="201">
        <f>IF(N498="zákl. přenesená",J498,0)</f>
        <v>0</v>
      </c>
      <c r="BH498" s="201">
        <f>IF(N498="sníž. přenesená",J498,0)</f>
        <v>0</v>
      </c>
      <c r="BI498" s="201">
        <f>IF(N498="nulová",J498,0)</f>
        <v>0</v>
      </c>
      <c r="BJ498" s="22" t="s">
        <v>76</v>
      </c>
      <c r="BK498" s="201">
        <f>ROUND(I498*H498,2)</f>
        <v>0</v>
      </c>
      <c r="BL498" s="22" t="s">
        <v>128</v>
      </c>
      <c r="BM498" s="22" t="s">
        <v>665</v>
      </c>
    </row>
    <row r="499" spans="2:47" s="1" customFormat="1" ht="12">
      <c r="B499" s="39"/>
      <c r="C499" s="61"/>
      <c r="D499" s="204" t="s">
        <v>142</v>
      </c>
      <c r="E499" s="61"/>
      <c r="F499" s="225" t="s">
        <v>664</v>
      </c>
      <c r="G499" s="61"/>
      <c r="H499" s="61"/>
      <c r="I499" s="161"/>
      <c r="J499" s="61"/>
      <c r="K499" s="61"/>
      <c r="L499" s="59"/>
      <c r="M499" s="226"/>
      <c r="N499" s="40"/>
      <c r="O499" s="40"/>
      <c r="P499" s="40"/>
      <c r="Q499" s="40"/>
      <c r="R499" s="40"/>
      <c r="S499" s="40"/>
      <c r="T499" s="76"/>
      <c r="AT499" s="22" t="s">
        <v>142</v>
      </c>
      <c r="AU499" s="22" t="s">
        <v>81</v>
      </c>
    </row>
    <row r="500" spans="2:51" s="11" customFormat="1" ht="12">
      <c r="B500" s="202"/>
      <c r="C500" s="203"/>
      <c r="D500" s="204" t="s">
        <v>130</v>
      </c>
      <c r="E500" s="205" t="s">
        <v>21</v>
      </c>
      <c r="F500" s="206" t="s">
        <v>666</v>
      </c>
      <c r="G500" s="203"/>
      <c r="H500" s="207">
        <v>6</v>
      </c>
      <c r="I500" s="208"/>
      <c r="J500" s="203"/>
      <c r="K500" s="203"/>
      <c r="L500" s="209"/>
      <c r="M500" s="210"/>
      <c r="N500" s="211"/>
      <c r="O500" s="211"/>
      <c r="P500" s="211"/>
      <c r="Q500" s="211"/>
      <c r="R500" s="211"/>
      <c r="S500" s="211"/>
      <c r="T500" s="212"/>
      <c r="AT500" s="213" t="s">
        <v>130</v>
      </c>
      <c r="AU500" s="213" t="s">
        <v>81</v>
      </c>
      <c r="AV500" s="11" t="s">
        <v>81</v>
      </c>
      <c r="AW500" s="11" t="s">
        <v>34</v>
      </c>
      <c r="AX500" s="11" t="s">
        <v>76</v>
      </c>
      <c r="AY500" s="213" t="s">
        <v>122</v>
      </c>
    </row>
    <row r="501" spans="2:65" s="1" customFormat="1" ht="14.4" customHeight="1">
      <c r="B501" s="39"/>
      <c r="C501" s="190" t="s">
        <v>667</v>
      </c>
      <c r="D501" s="190" t="s">
        <v>124</v>
      </c>
      <c r="E501" s="191" t="s">
        <v>668</v>
      </c>
      <c r="F501" s="192" t="s">
        <v>669</v>
      </c>
      <c r="G501" s="193" t="s">
        <v>180</v>
      </c>
      <c r="H501" s="194">
        <v>48</v>
      </c>
      <c r="I501" s="195"/>
      <c r="J501" s="196">
        <f>ROUND(I501*H501,2)</f>
        <v>0</v>
      </c>
      <c r="K501" s="192" t="s">
        <v>21</v>
      </c>
      <c r="L501" s="59"/>
      <c r="M501" s="197" t="s">
        <v>21</v>
      </c>
      <c r="N501" s="198" t="s">
        <v>42</v>
      </c>
      <c r="O501" s="40"/>
      <c r="P501" s="199">
        <f>O501*H501</f>
        <v>0</v>
      </c>
      <c r="Q501" s="199">
        <v>0.00011</v>
      </c>
      <c r="R501" s="199">
        <f>Q501*H501</f>
        <v>0.00528</v>
      </c>
      <c r="S501" s="199">
        <v>0</v>
      </c>
      <c r="T501" s="200">
        <f>S501*H501</f>
        <v>0</v>
      </c>
      <c r="AR501" s="22" t="s">
        <v>128</v>
      </c>
      <c r="AT501" s="22" t="s">
        <v>124</v>
      </c>
      <c r="AU501" s="22" t="s">
        <v>81</v>
      </c>
      <c r="AY501" s="22" t="s">
        <v>122</v>
      </c>
      <c r="BE501" s="201">
        <f>IF(N501="základní",J501,0)</f>
        <v>0</v>
      </c>
      <c r="BF501" s="201">
        <f>IF(N501="snížená",J501,0)</f>
        <v>0</v>
      </c>
      <c r="BG501" s="201">
        <f>IF(N501="zákl. přenesená",J501,0)</f>
        <v>0</v>
      </c>
      <c r="BH501" s="201">
        <f>IF(N501="sníž. přenesená",J501,0)</f>
        <v>0</v>
      </c>
      <c r="BI501" s="201">
        <f>IF(N501="nulová",J501,0)</f>
        <v>0</v>
      </c>
      <c r="BJ501" s="22" t="s">
        <v>76</v>
      </c>
      <c r="BK501" s="201">
        <f>ROUND(I501*H501,2)</f>
        <v>0</v>
      </c>
      <c r="BL501" s="22" t="s">
        <v>128</v>
      </c>
      <c r="BM501" s="22" t="s">
        <v>670</v>
      </c>
    </row>
    <row r="502" spans="2:51" s="11" customFormat="1" ht="12">
      <c r="B502" s="202"/>
      <c r="C502" s="203"/>
      <c r="D502" s="204" t="s">
        <v>130</v>
      </c>
      <c r="E502" s="205" t="s">
        <v>21</v>
      </c>
      <c r="F502" s="206" t="s">
        <v>671</v>
      </c>
      <c r="G502" s="203"/>
      <c r="H502" s="207">
        <v>48</v>
      </c>
      <c r="I502" s="208"/>
      <c r="J502" s="203"/>
      <c r="K502" s="203"/>
      <c r="L502" s="209"/>
      <c r="M502" s="210"/>
      <c r="N502" s="211"/>
      <c r="O502" s="211"/>
      <c r="P502" s="211"/>
      <c r="Q502" s="211"/>
      <c r="R502" s="211"/>
      <c r="S502" s="211"/>
      <c r="T502" s="212"/>
      <c r="AT502" s="213" t="s">
        <v>130</v>
      </c>
      <c r="AU502" s="213" t="s">
        <v>81</v>
      </c>
      <c r="AV502" s="11" t="s">
        <v>81</v>
      </c>
      <c r="AW502" s="11" t="s">
        <v>34</v>
      </c>
      <c r="AX502" s="11" t="s">
        <v>71</v>
      </c>
      <c r="AY502" s="213" t="s">
        <v>122</v>
      </c>
    </row>
    <row r="503" spans="2:51" s="12" customFormat="1" ht="12">
      <c r="B503" s="214"/>
      <c r="C503" s="215"/>
      <c r="D503" s="204" t="s">
        <v>130</v>
      </c>
      <c r="E503" s="216" t="s">
        <v>21</v>
      </c>
      <c r="F503" s="217" t="s">
        <v>132</v>
      </c>
      <c r="G503" s="215"/>
      <c r="H503" s="218">
        <v>48</v>
      </c>
      <c r="I503" s="219"/>
      <c r="J503" s="215"/>
      <c r="K503" s="215"/>
      <c r="L503" s="220"/>
      <c r="M503" s="221"/>
      <c r="N503" s="222"/>
      <c r="O503" s="222"/>
      <c r="P503" s="222"/>
      <c r="Q503" s="222"/>
      <c r="R503" s="222"/>
      <c r="S503" s="222"/>
      <c r="T503" s="223"/>
      <c r="AT503" s="224" t="s">
        <v>130</v>
      </c>
      <c r="AU503" s="224" t="s">
        <v>81</v>
      </c>
      <c r="AV503" s="12" t="s">
        <v>128</v>
      </c>
      <c r="AW503" s="12" t="s">
        <v>34</v>
      </c>
      <c r="AX503" s="12" t="s">
        <v>76</v>
      </c>
      <c r="AY503" s="224" t="s">
        <v>122</v>
      </c>
    </row>
    <row r="504" spans="2:65" s="1" customFormat="1" ht="22.8" customHeight="1">
      <c r="B504" s="39"/>
      <c r="C504" s="190" t="s">
        <v>672</v>
      </c>
      <c r="D504" s="190" t="s">
        <v>124</v>
      </c>
      <c r="E504" s="191" t="s">
        <v>673</v>
      </c>
      <c r="F504" s="192" t="s">
        <v>674</v>
      </c>
      <c r="G504" s="193" t="s">
        <v>180</v>
      </c>
      <c r="H504" s="194">
        <v>11.8</v>
      </c>
      <c r="I504" s="195"/>
      <c r="J504" s="196">
        <f>ROUND(I504*H504,2)</f>
        <v>0</v>
      </c>
      <c r="K504" s="192" t="s">
        <v>140</v>
      </c>
      <c r="L504" s="59"/>
      <c r="M504" s="197" t="s">
        <v>21</v>
      </c>
      <c r="N504" s="198" t="s">
        <v>42</v>
      </c>
      <c r="O504" s="40"/>
      <c r="P504" s="199">
        <f>O504*H504</f>
        <v>0</v>
      </c>
      <c r="Q504" s="199">
        <v>0.61348</v>
      </c>
      <c r="R504" s="199">
        <f>Q504*H504</f>
        <v>7.239064000000001</v>
      </c>
      <c r="S504" s="199">
        <v>0</v>
      </c>
      <c r="T504" s="200">
        <f>S504*H504</f>
        <v>0</v>
      </c>
      <c r="AR504" s="22" t="s">
        <v>128</v>
      </c>
      <c r="AT504" s="22" t="s">
        <v>124</v>
      </c>
      <c r="AU504" s="22" t="s">
        <v>81</v>
      </c>
      <c r="AY504" s="22" t="s">
        <v>122</v>
      </c>
      <c r="BE504" s="201">
        <f>IF(N504="základní",J504,0)</f>
        <v>0</v>
      </c>
      <c r="BF504" s="201">
        <f>IF(N504="snížená",J504,0)</f>
        <v>0</v>
      </c>
      <c r="BG504" s="201">
        <f>IF(N504="zákl. přenesená",J504,0)</f>
        <v>0</v>
      </c>
      <c r="BH504" s="201">
        <f>IF(N504="sníž. přenesená",J504,0)</f>
        <v>0</v>
      </c>
      <c r="BI504" s="201">
        <f>IF(N504="nulová",J504,0)</f>
        <v>0</v>
      </c>
      <c r="BJ504" s="22" t="s">
        <v>76</v>
      </c>
      <c r="BK504" s="201">
        <f>ROUND(I504*H504,2)</f>
        <v>0</v>
      </c>
      <c r="BL504" s="22" t="s">
        <v>128</v>
      </c>
      <c r="BM504" s="22" t="s">
        <v>675</v>
      </c>
    </row>
    <row r="505" spans="2:47" s="1" customFormat="1" ht="24">
      <c r="B505" s="39"/>
      <c r="C505" s="61"/>
      <c r="D505" s="204" t="s">
        <v>142</v>
      </c>
      <c r="E505" s="61"/>
      <c r="F505" s="225" t="s">
        <v>676</v>
      </c>
      <c r="G505" s="61"/>
      <c r="H505" s="61"/>
      <c r="I505" s="161"/>
      <c r="J505" s="61"/>
      <c r="K505" s="61"/>
      <c r="L505" s="59"/>
      <c r="M505" s="226"/>
      <c r="N505" s="40"/>
      <c r="O505" s="40"/>
      <c r="P505" s="40"/>
      <c r="Q505" s="40"/>
      <c r="R505" s="40"/>
      <c r="S505" s="40"/>
      <c r="T505" s="76"/>
      <c r="AT505" s="22" t="s">
        <v>142</v>
      </c>
      <c r="AU505" s="22" t="s">
        <v>81</v>
      </c>
    </row>
    <row r="506" spans="2:51" s="11" customFormat="1" ht="12">
      <c r="B506" s="202"/>
      <c r="C506" s="203"/>
      <c r="D506" s="204" t="s">
        <v>130</v>
      </c>
      <c r="E506" s="205" t="s">
        <v>21</v>
      </c>
      <c r="F506" s="206" t="s">
        <v>677</v>
      </c>
      <c r="G506" s="203"/>
      <c r="H506" s="207">
        <v>1.5</v>
      </c>
      <c r="I506" s="208"/>
      <c r="J506" s="203"/>
      <c r="K506" s="203"/>
      <c r="L506" s="209"/>
      <c r="M506" s="210"/>
      <c r="N506" s="211"/>
      <c r="O506" s="211"/>
      <c r="P506" s="211"/>
      <c r="Q506" s="211"/>
      <c r="R506" s="211"/>
      <c r="S506" s="211"/>
      <c r="T506" s="212"/>
      <c r="AT506" s="213" t="s">
        <v>130</v>
      </c>
      <c r="AU506" s="213" t="s">
        <v>81</v>
      </c>
      <c r="AV506" s="11" t="s">
        <v>81</v>
      </c>
      <c r="AW506" s="11" t="s">
        <v>34</v>
      </c>
      <c r="AX506" s="11" t="s">
        <v>71</v>
      </c>
      <c r="AY506" s="213" t="s">
        <v>122</v>
      </c>
    </row>
    <row r="507" spans="2:51" s="11" customFormat="1" ht="12">
      <c r="B507" s="202"/>
      <c r="C507" s="203"/>
      <c r="D507" s="204" t="s">
        <v>130</v>
      </c>
      <c r="E507" s="205" t="s">
        <v>21</v>
      </c>
      <c r="F507" s="206" t="s">
        <v>678</v>
      </c>
      <c r="G507" s="203"/>
      <c r="H507" s="207">
        <v>2.55</v>
      </c>
      <c r="I507" s="208"/>
      <c r="J507" s="203"/>
      <c r="K507" s="203"/>
      <c r="L507" s="209"/>
      <c r="M507" s="210"/>
      <c r="N507" s="211"/>
      <c r="O507" s="211"/>
      <c r="P507" s="211"/>
      <c r="Q507" s="211"/>
      <c r="R507" s="211"/>
      <c r="S507" s="211"/>
      <c r="T507" s="212"/>
      <c r="AT507" s="213" t="s">
        <v>130</v>
      </c>
      <c r="AU507" s="213" t="s">
        <v>81</v>
      </c>
      <c r="AV507" s="11" t="s">
        <v>81</v>
      </c>
      <c r="AW507" s="11" t="s">
        <v>34</v>
      </c>
      <c r="AX507" s="11" t="s">
        <v>71</v>
      </c>
      <c r="AY507" s="213" t="s">
        <v>122</v>
      </c>
    </row>
    <row r="508" spans="2:51" s="11" customFormat="1" ht="12">
      <c r="B508" s="202"/>
      <c r="C508" s="203"/>
      <c r="D508" s="204" t="s">
        <v>130</v>
      </c>
      <c r="E508" s="205" t="s">
        <v>21</v>
      </c>
      <c r="F508" s="206" t="s">
        <v>679</v>
      </c>
      <c r="G508" s="203"/>
      <c r="H508" s="207">
        <v>2.8</v>
      </c>
      <c r="I508" s="208"/>
      <c r="J508" s="203"/>
      <c r="K508" s="203"/>
      <c r="L508" s="209"/>
      <c r="M508" s="210"/>
      <c r="N508" s="211"/>
      <c r="O508" s="211"/>
      <c r="P508" s="211"/>
      <c r="Q508" s="211"/>
      <c r="R508" s="211"/>
      <c r="S508" s="211"/>
      <c r="T508" s="212"/>
      <c r="AT508" s="213" t="s">
        <v>130</v>
      </c>
      <c r="AU508" s="213" t="s">
        <v>81</v>
      </c>
      <c r="AV508" s="11" t="s">
        <v>81</v>
      </c>
      <c r="AW508" s="11" t="s">
        <v>34</v>
      </c>
      <c r="AX508" s="11" t="s">
        <v>71</v>
      </c>
      <c r="AY508" s="213" t="s">
        <v>122</v>
      </c>
    </row>
    <row r="509" spans="2:51" s="11" customFormat="1" ht="12">
      <c r="B509" s="202"/>
      <c r="C509" s="203"/>
      <c r="D509" s="204" t="s">
        <v>130</v>
      </c>
      <c r="E509" s="205" t="s">
        <v>21</v>
      </c>
      <c r="F509" s="206" t="s">
        <v>680</v>
      </c>
      <c r="G509" s="203"/>
      <c r="H509" s="207">
        <v>1.25</v>
      </c>
      <c r="I509" s="208"/>
      <c r="J509" s="203"/>
      <c r="K509" s="203"/>
      <c r="L509" s="209"/>
      <c r="M509" s="210"/>
      <c r="N509" s="211"/>
      <c r="O509" s="211"/>
      <c r="P509" s="211"/>
      <c r="Q509" s="211"/>
      <c r="R509" s="211"/>
      <c r="S509" s="211"/>
      <c r="T509" s="212"/>
      <c r="AT509" s="213" t="s">
        <v>130</v>
      </c>
      <c r="AU509" s="213" t="s">
        <v>81</v>
      </c>
      <c r="AV509" s="11" t="s">
        <v>81</v>
      </c>
      <c r="AW509" s="11" t="s">
        <v>34</v>
      </c>
      <c r="AX509" s="11" t="s">
        <v>71</v>
      </c>
      <c r="AY509" s="213" t="s">
        <v>122</v>
      </c>
    </row>
    <row r="510" spans="2:51" s="11" customFormat="1" ht="12">
      <c r="B510" s="202"/>
      <c r="C510" s="203"/>
      <c r="D510" s="204" t="s">
        <v>130</v>
      </c>
      <c r="E510" s="205" t="s">
        <v>21</v>
      </c>
      <c r="F510" s="206" t="s">
        <v>681</v>
      </c>
      <c r="G510" s="203"/>
      <c r="H510" s="207">
        <v>3.7</v>
      </c>
      <c r="I510" s="208"/>
      <c r="J510" s="203"/>
      <c r="K510" s="203"/>
      <c r="L510" s="209"/>
      <c r="M510" s="210"/>
      <c r="N510" s="211"/>
      <c r="O510" s="211"/>
      <c r="P510" s="211"/>
      <c r="Q510" s="211"/>
      <c r="R510" s="211"/>
      <c r="S510" s="211"/>
      <c r="T510" s="212"/>
      <c r="AT510" s="213" t="s">
        <v>130</v>
      </c>
      <c r="AU510" s="213" t="s">
        <v>81</v>
      </c>
      <c r="AV510" s="11" t="s">
        <v>81</v>
      </c>
      <c r="AW510" s="11" t="s">
        <v>34</v>
      </c>
      <c r="AX510" s="11" t="s">
        <v>71</v>
      </c>
      <c r="AY510" s="213" t="s">
        <v>122</v>
      </c>
    </row>
    <row r="511" spans="2:51" s="12" customFormat="1" ht="12">
      <c r="B511" s="214"/>
      <c r="C511" s="215"/>
      <c r="D511" s="204" t="s">
        <v>130</v>
      </c>
      <c r="E511" s="216" t="s">
        <v>21</v>
      </c>
      <c r="F511" s="217" t="s">
        <v>132</v>
      </c>
      <c r="G511" s="215"/>
      <c r="H511" s="218">
        <v>11.8</v>
      </c>
      <c r="I511" s="219"/>
      <c r="J511" s="215"/>
      <c r="K511" s="215"/>
      <c r="L511" s="220"/>
      <c r="M511" s="221"/>
      <c r="N511" s="222"/>
      <c r="O511" s="222"/>
      <c r="P511" s="222"/>
      <c r="Q511" s="222"/>
      <c r="R511" s="222"/>
      <c r="S511" s="222"/>
      <c r="T511" s="223"/>
      <c r="AT511" s="224" t="s">
        <v>130</v>
      </c>
      <c r="AU511" s="224" t="s">
        <v>81</v>
      </c>
      <c r="AV511" s="12" t="s">
        <v>128</v>
      </c>
      <c r="AW511" s="12" t="s">
        <v>34</v>
      </c>
      <c r="AX511" s="12" t="s">
        <v>76</v>
      </c>
      <c r="AY511" s="224" t="s">
        <v>122</v>
      </c>
    </row>
    <row r="512" spans="2:65" s="1" customFormat="1" ht="22.8" customHeight="1">
      <c r="B512" s="39"/>
      <c r="C512" s="238" t="s">
        <v>682</v>
      </c>
      <c r="D512" s="238" t="s">
        <v>323</v>
      </c>
      <c r="E512" s="239" t="s">
        <v>683</v>
      </c>
      <c r="F512" s="240" t="s">
        <v>684</v>
      </c>
      <c r="G512" s="241" t="s">
        <v>180</v>
      </c>
      <c r="H512" s="242">
        <v>20</v>
      </c>
      <c r="I512" s="243"/>
      <c r="J512" s="244">
        <f>ROUND(I512*H512,2)</f>
        <v>0</v>
      </c>
      <c r="K512" s="240" t="s">
        <v>140</v>
      </c>
      <c r="L512" s="245"/>
      <c r="M512" s="246" t="s">
        <v>21</v>
      </c>
      <c r="N512" s="247" t="s">
        <v>42</v>
      </c>
      <c r="O512" s="40"/>
      <c r="P512" s="199">
        <f>O512*H512</f>
        <v>0</v>
      </c>
      <c r="Q512" s="199">
        <v>0.32</v>
      </c>
      <c r="R512" s="199">
        <f>Q512*H512</f>
        <v>6.4</v>
      </c>
      <c r="S512" s="199">
        <v>0</v>
      </c>
      <c r="T512" s="200">
        <f>S512*H512</f>
        <v>0</v>
      </c>
      <c r="AR512" s="22" t="s">
        <v>165</v>
      </c>
      <c r="AT512" s="22" t="s">
        <v>323</v>
      </c>
      <c r="AU512" s="22" t="s">
        <v>81</v>
      </c>
      <c r="AY512" s="22" t="s">
        <v>122</v>
      </c>
      <c r="BE512" s="201">
        <f>IF(N512="základní",J512,0)</f>
        <v>0</v>
      </c>
      <c r="BF512" s="201">
        <f>IF(N512="snížená",J512,0)</f>
        <v>0</v>
      </c>
      <c r="BG512" s="201">
        <f>IF(N512="zákl. přenesená",J512,0)</f>
        <v>0</v>
      </c>
      <c r="BH512" s="201">
        <f>IF(N512="sníž. přenesená",J512,0)</f>
        <v>0</v>
      </c>
      <c r="BI512" s="201">
        <f>IF(N512="nulová",J512,0)</f>
        <v>0</v>
      </c>
      <c r="BJ512" s="22" t="s">
        <v>76</v>
      </c>
      <c r="BK512" s="201">
        <f>ROUND(I512*H512,2)</f>
        <v>0</v>
      </c>
      <c r="BL512" s="22" t="s">
        <v>128</v>
      </c>
      <c r="BM512" s="22" t="s">
        <v>685</v>
      </c>
    </row>
    <row r="513" spans="2:47" s="1" customFormat="1" ht="12">
      <c r="B513" s="39"/>
      <c r="C513" s="61"/>
      <c r="D513" s="204" t="s">
        <v>142</v>
      </c>
      <c r="E513" s="61"/>
      <c r="F513" s="225" t="s">
        <v>684</v>
      </c>
      <c r="G513" s="61"/>
      <c r="H513" s="61"/>
      <c r="I513" s="161"/>
      <c r="J513" s="61"/>
      <c r="K513" s="61"/>
      <c r="L513" s="59"/>
      <c r="M513" s="226"/>
      <c r="N513" s="40"/>
      <c r="O513" s="40"/>
      <c r="P513" s="40"/>
      <c r="Q513" s="40"/>
      <c r="R513" s="40"/>
      <c r="S513" s="40"/>
      <c r="T513" s="76"/>
      <c r="AT513" s="22" t="s">
        <v>142</v>
      </c>
      <c r="AU513" s="22" t="s">
        <v>81</v>
      </c>
    </row>
    <row r="514" spans="2:51" s="11" customFormat="1" ht="12">
      <c r="B514" s="202"/>
      <c r="C514" s="203"/>
      <c r="D514" s="204" t="s">
        <v>130</v>
      </c>
      <c r="E514" s="205" t="s">
        <v>21</v>
      </c>
      <c r="F514" s="206" t="s">
        <v>686</v>
      </c>
      <c r="G514" s="203"/>
      <c r="H514" s="207">
        <v>2.5</v>
      </c>
      <c r="I514" s="208"/>
      <c r="J514" s="203"/>
      <c r="K514" s="203"/>
      <c r="L514" s="209"/>
      <c r="M514" s="210"/>
      <c r="N514" s="211"/>
      <c r="O514" s="211"/>
      <c r="P514" s="211"/>
      <c r="Q514" s="211"/>
      <c r="R514" s="211"/>
      <c r="S514" s="211"/>
      <c r="T514" s="212"/>
      <c r="AT514" s="213" t="s">
        <v>130</v>
      </c>
      <c r="AU514" s="213" t="s">
        <v>81</v>
      </c>
      <c r="AV514" s="11" t="s">
        <v>81</v>
      </c>
      <c r="AW514" s="11" t="s">
        <v>34</v>
      </c>
      <c r="AX514" s="11" t="s">
        <v>71</v>
      </c>
      <c r="AY514" s="213" t="s">
        <v>122</v>
      </c>
    </row>
    <row r="515" spans="2:51" s="11" customFormat="1" ht="12">
      <c r="B515" s="202"/>
      <c r="C515" s="203"/>
      <c r="D515" s="204" t="s">
        <v>130</v>
      </c>
      <c r="E515" s="205" t="s">
        <v>21</v>
      </c>
      <c r="F515" s="206" t="s">
        <v>687</v>
      </c>
      <c r="G515" s="203"/>
      <c r="H515" s="207">
        <v>5</v>
      </c>
      <c r="I515" s="208"/>
      <c r="J515" s="203"/>
      <c r="K515" s="203"/>
      <c r="L515" s="209"/>
      <c r="M515" s="210"/>
      <c r="N515" s="211"/>
      <c r="O515" s="211"/>
      <c r="P515" s="211"/>
      <c r="Q515" s="211"/>
      <c r="R515" s="211"/>
      <c r="S515" s="211"/>
      <c r="T515" s="212"/>
      <c r="AT515" s="213" t="s">
        <v>130</v>
      </c>
      <c r="AU515" s="213" t="s">
        <v>81</v>
      </c>
      <c r="AV515" s="11" t="s">
        <v>81</v>
      </c>
      <c r="AW515" s="11" t="s">
        <v>34</v>
      </c>
      <c r="AX515" s="11" t="s">
        <v>71</v>
      </c>
      <c r="AY515" s="213" t="s">
        <v>122</v>
      </c>
    </row>
    <row r="516" spans="2:51" s="11" customFormat="1" ht="12">
      <c r="B516" s="202"/>
      <c r="C516" s="203"/>
      <c r="D516" s="204" t="s">
        <v>130</v>
      </c>
      <c r="E516" s="205" t="s">
        <v>21</v>
      </c>
      <c r="F516" s="206" t="s">
        <v>688</v>
      </c>
      <c r="G516" s="203"/>
      <c r="H516" s="207">
        <v>5</v>
      </c>
      <c r="I516" s="208"/>
      <c r="J516" s="203"/>
      <c r="K516" s="203"/>
      <c r="L516" s="209"/>
      <c r="M516" s="210"/>
      <c r="N516" s="211"/>
      <c r="O516" s="211"/>
      <c r="P516" s="211"/>
      <c r="Q516" s="211"/>
      <c r="R516" s="211"/>
      <c r="S516" s="211"/>
      <c r="T516" s="212"/>
      <c r="AT516" s="213" t="s">
        <v>130</v>
      </c>
      <c r="AU516" s="213" t="s">
        <v>81</v>
      </c>
      <c r="AV516" s="11" t="s">
        <v>81</v>
      </c>
      <c r="AW516" s="11" t="s">
        <v>34</v>
      </c>
      <c r="AX516" s="11" t="s">
        <v>71</v>
      </c>
      <c r="AY516" s="213" t="s">
        <v>122</v>
      </c>
    </row>
    <row r="517" spans="2:51" s="11" customFormat="1" ht="12">
      <c r="B517" s="202"/>
      <c r="C517" s="203"/>
      <c r="D517" s="204" t="s">
        <v>130</v>
      </c>
      <c r="E517" s="205" t="s">
        <v>21</v>
      </c>
      <c r="F517" s="206" t="s">
        <v>689</v>
      </c>
      <c r="G517" s="203"/>
      <c r="H517" s="207">
        <v>2.5</v>
      </c>
      <c r="I517" s="208"/>
      <c r="J517" s="203"/>
      <c r="K517" s="203"/>
      <c r="L517" s="209"/>
      <c r="M517" s="210"/>
      <c r="N517" s="211"/>
      <c r="O517" s="211"/>
      <c r="P517" s="211"/>
      <c r="Q517" s="211"/>
      <c r="R517" s="211"/>
      <c r="S517" s="211"/>
      <c r="T517" s="212"/>
      <c r="AT517" s="213" t="s">
        <v>130</v>
      </c>
      <c r="AU517" s="213" t="s">
        <v>81</v>
      </c>
      <c r="AV517" s="11" t="s">
        <v>81</v>
      </c>
      <c r="AW517" s="11" t="s">
        <v>34</v>
      </c>
      <c r="AX517" s="11" t="s">
        <v>71</v>
      </c>
      <c r="AY517" s="213" t="s">
        <v>122</v>
      </c>
    </row>
    <row r="518" spans="2:51" s="11" customFormat="1" ht="12">
      <c r="B518" s="202"/>
      <c r="C518" s="203"/>
      <c r="D518" s="204" t="s">
        <v>130</v>
      </c>
      <c r="E518" s="205" t="s">
        <v>21</v>
      </c>
      <c r="F518" s="206" t="s">
        <v>690</v>
      </c>
      <c r="G518" s="203"/>
      <c r="H518" s="207">
        <v>5</v>
      </c>
      <c r="I518" s="208"/>
      <c r="J518" s="203"/>
      <c r="K518" s="203"/>
      <c r="L518" s="209"/>
      <c r="M518" s="210"/>
      <c r="N518" s="211"/>
      <c r="O518" s="211"/>
      <c r="P518" s="211"/>
      <c r="Q518" s="211"/>
      <c r="R518" s="211"/>
      <c r="S518" s="211"/>
      <c r="T518" s="212"/>
      <c r="AT518" s="213" t="s">
        <v>130</v>
      </c>
      <c r="AU518" s="213" t="s">
        <v>81</v>
      </c>
      <c r="AV518" s="11" t="s">
        <v>81</v>
      </c>
      <c r="AW518" s="11" t="s">
        <v>34</v>
      </c>
      <c r="AX518" s="11" t="s">
        <v>71</v>
      </c>
      <c r="AY518" s="213" t="s">
        <v>122</v>
      </c>
    </row>
    <row r="519" spans="2:51" s="12" customFormat="1" ht="12">
      <c r="B519" s="214"/>
      <c r="C519" s="215"/>
      <c r="D519" s="204" t="s">
        <v>130</v>
      </c>
      <c r="E519" s="216" t="s">
        <v>21</v>
      </c>
      <c r="F519" s="217" t="s">
        <v>132</v>
      </c>
      <c r="G519" s="215"/>
      <c r="H519" s="218">
        <v>20</v>
      </c>
      <c r="I519" s="219"/>
      <c r="J519" s="215"/>
      <c r="K519" s="215"/>
      <c r="L519" s="220"/>
      <c r="M519" s="221"/>
      <c r="N519" s="222"/>
      <c r="O519" s="222"/>
      <c r="P519" s="222"/>
      <c r="Q519" s="222"/>
      <c r="R519" s="222"/>
      <c r="S519" s="222"/>
      <c r="T519" s="223"/>
      <c r="AT519" s="224" t="s">
        <v>130</v>
      </c>
      <c r="AU519" s="224" t="s">
        <v>81</v>
      </c>
      <c r="AV519" s="12" t="s">
        <v>128</v>
      </c>
      <c r="AW519" s="12" t="s">
        <v>34</v>
      </c>
      <c r="AX519" s="12" t="s">
        <v>76</v>
      </c>
      <c r="AY519" s="224" t="s">
        <v>122</v>
      </c>
    </row>
    <row r="520" spans="2:65" s="1" customFormat="1" ht="22.8" customHeight="1">
      <c r="B520" s="39"/>
      <c r="C520" s="190" t="s">
        <v>691</v>
      </c>
      <c r="D520" s="190" t="s">
        <v>124</v>
      </c>
      <c r="E520" s="191" t="s">
        <v>692</v>
      </c>
      <c r="F520" s="192" t="s">
        <v>693</v>
      </c>
      <c r="G520" s="193" t="s">
        <v>180</v>
      </c>
      <c r="H520" s="194">
        <v>4.15</v>
      </c>
      <c r="I520" s="195"/>
      <c r="J520" s="196">
        <f>ROUND(I520*H520,2)</f>
        <v>0</v>
      </c>
      <c r="K520" s="192" t="s">
        <v>140</v>
      </c>
      <c r="L520" s="59"/>
      <c r="M520" s="197" t="s">
        <v>21</v>
      </c>
      <c r="N520" s="198" t="s">
        <v>42</v>
      </c>
      <c r="O520" s="40"/>
      <c r="P520" s="199">
        <f>O520*H520</f>
        <v>0</v>
      </c>
      <c r="Q520" s="199">
        <v>0.74932</v>
      </c>
      <c r="R520" s="199">
        <f>Q520*H520</f>
        <v>3.109678</v>
      </c>
      <c r="S520" s="199">
        <v>0</v>
      </c>
      <c r="T520" s="200">
        <f>S520*H520</f>
        <v>0</v>
      </c>
      <c r="AR520" s="22" t="s">
        <v>128</v>
      </c>
      <c r="AT520" s="22" t="s">
        <v>124</v>
      </c>
      <c r="AU520" s="22" t="s">
        <v>81</v>
      </c>
      <c r="AY520" s="22" t="s">
        <v>122</v>
      </c>
      <c r="BE520" s="201">
        <f>IF(N520="základní",J520,0)</f>
        <v>0</v>
      </c>
      <c r="BF520" s="201">
        <f>IF(N520="snížená",J520,0)</f>
        <v>0</v>
      </c>
      <c r="BG520" s="201">
        <f>IF(N520="zákl. přenesená",J520,0)</f>
        <v>0</v>
      </c>
      <c r="BH520" s="201">
        <f>IF(N520="sníž. přenesená",J520,0)</f>
        <v>0</v>
      </c>
      <c r="BI520" s="201">
        <f>IF(N520="nulová",J520,0)</f>
        <v>0</v>
      </c>
      <c r="BJ520" s="22" t="s">
        <v>76</v>
      </c>
      <c r="BK520" s="201">
        <f>ROUND(I520*H520,2)</f>
        <v>0</v>
      </c>
      <c r="BL520" s="22" t="s">
        <v>128</v>
      </c>
      <c r="BM520" s="22" t="s">
        <v>694</v>
      </c>
    </row>
    <row r="521" spans="2:47" s="1" customFormat="1" ht="24">
      <c r="B521" s="39"/>
      <c r="C521" s="61"/>
      <c r="D521" s="204" t="s">
        <v>142</v>
      </c>
      <c r="E521" s="61"/>
      <c r="F521" s="225" t="s">
        <v>695</v>
      </c>
      <c r="G521" s="61"/>
      <c r="H521" s="61"/>
      <c r="I521" s="161"/>
      <c r="J521" s="61"/>
      <c r="K521" s="61"/>
      <c r="L521" s="59"/>
      <c r="M521" s="226"/>
      <c r="N521" s="40"/>
      <c r="O521" s="40"/>
      <c r="P521" s="40"/>
      <c r="Q521" s="40"/>
      <c r="R521" s="40"/>
      <c r="S521" s="40"/>
      <c r="T521" s="76"/>
      <c r="AT521" s="22" t="s">
        <v>142</v>
      </c>
      <c r="AU521" s="22" t="s">
        <v>81</v>
      </c>
    </row>
    <row r="522" spans="2:51" s="11" customFormat="1" ht="12">
      <c r="B522" s="202"/>
      <c r="C522" s="203"/>
      <c r="D522" s="204" t="s">
        <v>130</v>
      </c>
      <c r="E522" s="205" t="s">
        <v>21</v>
      </c>
      <c r="F522" s="206" t="s">
        <v>696</v>
      </c>
      <c r="G522" s="203"/>
      <c r="H522" s="207">
        <v>4.15</v>
      </c>
      <c r="I522" s="208"/>
      <c r="J522" s="203"/>
      <c r="K522" s="203"/>
      <c r="L522" s="209"/>
      <c r="M522" s="210"/>
      <c r="N522" s="211"/>
      <c r="O522" s="211"/>
      <c r="P522" s="211"/>
      <c r="Q522" s="211"/>
      <c r="R522" s="211"/>
      <c r="S522" s="211"/>
      <c r="T522" s="212"/>
      <c r="AT522" s="213" t="s">
        <v>130</v>
      </c>
      <c r="AU522" s="213" t="s">
        <v>81</v>
      </c>
      <c r="AV522" s="11" t="s">
        <v>81</v>
      </c>
      <c r="AW522" s="11" t="s">
        <v>34</v>
      </c>
      <c r="AX522" s="11" t="s">
        <v>71</v>
      </c>
      <c r="AY522" s="213" t="s">
        <v>122</v>
      </c>
    </row>
    <row r="523" spans="2:51" s="12" customFormat="1" ht="12">
      <c r="B523" s="214"/>
      <c r="C523" s="215"/>
      <c r="D523" s="204" t="s">
        <v>130</v>
      </c>
      <c r="E523" s="216" t="s">
        <v>21</v>
      </c>
      <c r="F523" s="217" t="s">
        <v>132</v>
      </c>
      <c r="G523" s="215"/>
      <c r="H523" s="218">
        <v>4.15</v>
      </c>
      <c r="I523" s="219"/>
      <c r="J523" s="215"/>
      <c r="K523" s="215"/>
      <c r="L523" s="220"/>
      <c r="M523" s="221"/>
      <c r="N523" s="222"/>
      <c r="O523" s="222"/>
      <c r="P523" s="222"/>
      <c r="Q523" s="222"/>
      <c r="R523" s="222"/>
      <c r="S523" s="222"/>
      <c r="T523" s="223"/>
      <c r="AT523" s="224" t="s">
        <v>130</v>
      </c>
      <c r="AU523" s="224" t="s">
        <v>81</v>
      </c>
      <c r="AV523" s="12" t="s">
        <v>128</v>
      </c>
      <c r="AW523" s="12" t="s">
        <v>34</v>
      </c>
      <c r="AX523" s="12" t="s">
        <v>76</v>
      </c>
      <c r="AY523" s="224" t="s">
        <v>122</v>
      </c>
    </row>
    <row r="524" spans="2:65" s="1" customFormat="1" ht="22.8" customHeight="1">
      <c r="B524" s="39"/>
      <c r="C524" s="238" t="s">
        <v>697</v>
      </c>
      <c r="D524" s="238" t="s">
        <v>323</v>
      </c>
      <c r="E524" s="239" t="s">
        <v>698</v>
      </c>
      <c r="F524" s="240" t="s">
        <v>699</v>
      </c>
      <c r="G524" s="241" t="s">
        <v>180</v>
      </c>
      <c r="H524" s="242">
        <v>5</v>
      </c>
      <c r="I524" s="243"/>
      <c r="J524" s="244">
        <f>ROUND(I524*H524,2)</f>
        <v>0</v>
      </c>
      <c r="K524" s="240" t="s">
        <v>140</v>
      </c>
      <c r="L524" s="245"/>
      <c r="M524" s="246" t="s">
        <v>21</v>
      </c>
      <c r="N524" s="247" t="s">
        <v>42</v>
      </c>
      <c r="O524" s="40"/>
      <c r="P524" s="199">
        <f>O524*H524</f>
        <v>0</v>
      </c>
      <c r="Q524" s="199">
        <v>0.414</v>
      </c>
      <c r="R524" s="199">
        <f>Q524*H524</f>
        <v>2.07</v>
      </c>
      <c r="S524" s="199">
        <v>0</v>
      </c>
      <c r="T524" s="200">
        <f>S524*H524</f>
        <v>0</v>
      </c>
      <c r="AR524" s="22" t="s">
        <v>165</v>
      </c>
      <c r="AT524" s="22" t="s">
        <v>323</v>
      </c>
      <c r="AU524" s="22" t="s">
        <v>81</v>
      </c>
      <c r="AY524" s="22" t="s">
        <v>122</v>
      </c>
      <c r="BE524" s="201">
        <f>IF(N524="základní",J524,0)</f>
        <v>0</v>
      </c>
      <c r="BF524" s="201">
        <f>IF(N524="snížená",J524,0)</f>
        <v>0</v>
      </c>
      <c r="BG524" s="201">
        <f>IF(N524="zákl. přenesená",J524,0)</f>
        <v>0</v>
      </c>
      <c r="BH524" s="201">
        <f>IF(N524="sníž. přenesená",J524,0)</f>
        <v>0</v>
      </c>
      <c r="BI524" s="201">
        <f>IF(N524="nulová",J524,0)</f>
        <v>0</v>
      </c>
      <c r="BJ524" s="22" t="s">
        <v>76</v>
      </c>
      <c r="BK524" s="201">
        <f>ROUND(I524*H524,2)</f>
        <v>0</v>
      </c>
      <c r="BL524" s="22" t="s">
        <v>128</v>
      </c>
      <c r="BM524" s="22" t="s">
        <v>700</v>
      </c>
    </row>
    <row r="525" spans="2:47" s="1" customFormat="1" ht="12">
      <c r="B525" s="39"/>
      <c r="C525" s="61"/>
      <c r="D525" s="204" t="s">
        <v>142</v>
      </c>
      <c r="E525" s="61"/>
      <c r="F525" s="225" t="s">
        <v>699</v>
      </c>
      <c r="G525" s="61"/>
      <c r="H525" s="61"/>
      <c r="I525" s="161"/>
      <c r="J525" s="61"/>
      <c r="K525" s="61"/>
      <c r="L525" s="59"/>
      <c r="M525" s="226"/>
      <c r="N525" s="40"/>
      <c r="O525" s="40"/>
      <c r="P525" s="40"/>
      <c r="Q525" s="40"/>
      <c r="R525" s="40"/>
      <c r="S525" s="40"/>
      <c r="T525" s="76"/>
      <c r="AT525" s="22" t="s">
        <v>142</v>
      </c>
      <c r="AU525" s="22" t="s">
        <v>81</v>
      </c>
    </row>
    <row r="526" spans="2:51" s="11" customFormat="1" ht="12">
      <c r="B526" s="202"/>
      <c r="C526" s="203"/>
      <c r="D526" s="204" t="s">
        <v>130</v>
      </c>
      <c r="E526" s="205" t="s">
        <v>21</v>
      </c>
      <c r="F526" s="206" t="s">
        <v>701</v>
      </c>
      <c r="G526" s="203"/>
      <c r="H526" s="207">
        <v>5</v>
      </c>
      <c r="I526" s="208"/>
      <c r="J526" s="203"/>
      <c r="K526" s="203"/>
      <c r="L526" s="209"/>
      <c r="M526" s="210"/>
      <c r="N526" s="211"/>
      <c r="O526" s="211"/>
      <c r="P526" s="211"/>
      <c r="Q526" s="211"/>
      <c r="R526" s="211"/>
      <c r="S526" s="211"/>
      <c r="T526" s="212"/>
      <c r="AT526" s="213" t="s">
        <v>130</v>
      </c>
      <c r="AU526" s="213" t="s">
        <v>81</v>
      </c>
      <c r="AV526" s="11" t="s">
        <v>81</v>
      </c>
      <c r="AW526" s="11" t="s">
        <v>34</v>
      </c>
      <c r="AX526" s="11" t="s">
        <v>76</v>
      </c>
      <c r="AY526" s="213" t="s">
        <v>122</v>
      </c>
    </row>
    <row r="527" spans="2:65" s="1" customFormat="1" ht="22.8" customHeight="1">
      <c r="B527" s="39"/>
      <c r="C527" s="190" t="s">
        <v>702</v>
      </c>
      <c r="D527" s="190" t="s">
        <v>124</v>
      </c>
      <c r="E527" s="191" t="s">
        <v>703</v>
      </c>
      <c r="F527" s="192" t="s">
        <v>704</v>
      </c>
      <c r="G527" s="193" t="s">
        <v>180</v>
      </c>
      <c r="H527" s="194">
        <v>2.6</v>
      </c>
      <c r="I527" s="195"/>
      <c r="J527" s="196">
        <f>ROUND(I527*H527,2)</f>
        <v>0</v>
      </c>
      <c r="K527" s="192" t="s">
        <v>140</v>
      </c>
      <c r="L527" s="59"/>
      <c r="M527" s="197" t="s">
        <v>21</v>
      </c>
      <c r="N527" s="198" t="s">
        <v>42</v>
      </c>
      <c r="O527" s="40"/>
      <c r="P527" s="199">
        <f>O527*H527</f>
        <v>0</v>
      </c>
      <c r="Q527" s="199">
        <v>0.88535</v>
      </c>
      <c r="R527" s="199">
        <f>Q527*H527</f>
        <v>2.30191</v>
      </c>
      <c r="S527" s="199">
        <v>0</v>
      </c>
      <c r="T527" s="200">
        <f>S527*H527</f>
        <v>0</v>
      </c>
      <c r="AR527" s="22" t="s">
        <v>128</v>
      </c>
      <c r="AT527" s="22" t="s">
        <v>124</v>
      </c>
      <c r="AU527" s="22" t="s">
        <v>81</v>
      </c>
      <c r="AY527" s="22" t="s">
        <v>122</v>
      </c>
      <c r="BE527" s="201">
        <f>IF(N527="základní",J527,0)</f>
        <v>0</v>
      </c>
      <c r="BF527" s="201">
        <f>IF(N527="snížená",J527,0)</f>
        <v>0</v>
      </c>
      <c r="BG527" s="201">
        <f>IF(N527="zákl. přenesená",J527,0)</f>
        <v>0</v>
      </c>
      <c r="BH527" s="201">
        <f>IF(N527="sníž. přenesená",J527,0)</f>
        <v>0</v>
      </c>
      <c r="BI527" s="201">
        <f>IF(N527="nulová",J527,0)</f>
        <v>0</v>
      </c>
      <c r="BJ527" s="22" t="s">
        <v>76</v>
      </c>
      <c r="BK527" s="201">
        <f>ROUND(I527*H527,2)</f>
        <v>0</v>
      </c>
      <c r="BL527" s="22" t="s">
        <v>128</v>
      </c>
      <c r="BM527" s="22" t="s">
        <v>705</v>
      </c>
    </row>
    <row r="528" spans="2:47" s="1" customFormat="1" ht="24">
      <c r="B528" s="39"/>
      <c r="C528" s="61"/>
      <c r="D528" s="204" t="s">
        <v>142</v>
      </c>
      <c r="E528" s="61"/>
      <c r="F528" s="225" t="s">
        <v>706</v>
      </c>
      <c r="G528" s="61"/>
      <c r="H528" s="61"/>
      <c r="I528" s="161"/>
      <c r="J528" s="61"/>
      <c r="K528" s="61"/>
      <c r="L528" s="59"/>
      <c r="M528" s="226"/>
      <c r="N528" s="40"/>
      <c r="O528" s="40"/>
      <c r="P528" s="40"/>
      <c r="Q528" s="40"/>
      <c r="R528" s="40"/>
      <c r="S528" s="40"/>
      <c r="T528" s="76"/>
      <c r="AT528" s="22" t="s">
        <v>142</v>
      </c>
      <c r="AU528" s="22" t="s">
        <v>81</v>
      </c>
    </row>
    <row r="529" spans="2:51" s="11" customFormat="1" ht="12">
      <c r="B529" s="202"/>
      <c r="C529" s="203"/>
      <c r="D529" s="204" t="s">
        <v>130</v>
      </c>
      <c r="E529" s="205" t="s">
        <v>21</v>
      </c>
      <c r="F529" s="206" t="s">
        <v>707</v>
      </c>
      <c r="G529" s="203"/>
      <c r="H529" s="207">
        <v>2.6</v>
      </c>
      <c r="I529" s="208"/>
      <c r="J529" s="203"/>
      <c r="K529" s="203"/>
      <c r="L529" s="209"/>
      <c r="M529" s="210"/>
      <c r="N529" s="211"/>
      <c r="O529" s="211"/>
      <c r="P529" s="211"/>
      <c r="Q529" s="211"/>
      <c r="R529" s="211"/>
      <c r="S529" s="211"/>
      <c r="T529" s="212"/>
      <c r="AT529" s="213" t="s">
        <v>130</v>
      </c>
      <c r="AU529" s="213" t="s">
        <v>81</v>
      </c>
      <c r="AV529" s="11" t="s">
        <v>81</v>
      </c>
      <c r="AW529" s="11" t="s">
        <v>34</v>
      </c>
      <c r="AX529" s="11" t="s">
        <v>71</v>
      </c>
      <c r="AY529" s="213" t="s">
        <v>122</v>
      </c>
    </row>
    <row r="530" spans="2:51" s="12" customFormat="1" ht="12">
      <c r="B530" s="214"/>
      <c r="C530" s="215"/>
      <c r="D530" s="204" t="s">
        <v>130</v>
      </c>
      <c r="E530" s="216" t="s">
        <v>21</v>
      </c>
      <c r="F530" s="217" t="s">
        <v>132</v>
      </c>
      <c r="G530" s="215"/>
      <c r="H530" s="218">
        <v>2.6</v>
      </c>
      <c r="I530" s="219"/>
      <c r="J530" s="215"/>
      <c r="K530" s="215"/>
      <c r="L530" s="220"/>
      <c r="M530" s="221"/>
      <c r="N530" s="222"/>
      <c r="O530" s="222"/>
      <c r="P530" s="222"/>
      <c r="Q530" s="222"/>
      <c r="R530" s="222"/>
      <c r="S530" s="222"/>
      <c r="T530" s="223"/>
      <c r="AT530" s="224" t="s">
        <v>130</v>
      </c>
      <c r="AU530" s="224" t="s">
        <v>81</v>
      </c>
      <c r="AV530" s="12" t="s">
        <v>128</v>
      </c>
      <c r="AW530" s="12" t="s">
        <v>34</v>
      </c>
      <c r="AX530" s="12" t="s">
        <v>76</v>
      </c>
      <c r="AY530" s="224" t="s">
        <v>122</v>
      </c>
    </row>
    <row r="531" spans="2:65" s="1" customFormat="1" ht="22.8" customHeight="1">
      <c r="B531" s="39"/>
      <c r="C531" s="238" t="s">
        <v>708</v>
      </c>
      <c r="D531" s="238" t="s">
        <v>323</v>
      </c>
      <c r="E531" s="239" t="s">
        <v>709</v>
      </c>
      <c r="F531" s="240" t="s">
        <v>710</v>
      </c>
      <c r="G531" s="241" t="s">
        <v>180</v>
      </c>
      <c r="H531" s="242">
        <v>5</v>
      </c>
      <c r="I531" s="243"/>
      <c r="J531" s="244">
        <f>ROUND(I531*H531,2)</f>
        <v>0</v>
      </c>
      <c r="K531" s="240" t="s">
        <v>140</v>
      </c>
      <c r="L531" s="245"/>
      <c r="M531" s="246" t="s">
        <v>21</v>
      </c>
      <c r="N531" s="247" t="s">
        <v>42</v>
      </c>
      <c r="O531" s="40"/>
      <c r="P531" s="199">
        <f>O531*H531</f>
        <v>0</v>
      </c>
      <c r="Q531" s="199">
        <v>0.592</v>
      </c>
      <c r="R531" s="199">
        <f>Q531*H531</f>
        <v>2.96</v>
      </c>
      <c r="S531" s="199">
        <v>0</v>
      </c>
      <c r="T531" s="200">
        <f>S531*H531</f>
        <v>0</v>
      </c>
      <c r="AR531" s="22" t="s">
        <v>165</v>
      </c>
      <c r="AT531" s="22" t="s">
        <v>323</v>
      </c>
      <c r="AU531" s="22" t="s">
        <v>81</v>
      </c>
      <c r="AY531" s="22" t="s">
        <v>122</v>
      </c>
      <c r="BE531" s="201">
        <f>IF(N531="základní",J531,0)</f>
        <v>0</v>
      </c>
      <c r="BF531" s="201">
        <f>IF(N531="snížená",J531,0)</f>
        <v>0</v>
      </c>
      <c r="BG531" s="201">
        <f>IF(N531="zákl. přenesená",J531,0)</f>
        <v>0</v>
      </c>
      <c r="BH531" s="201">
        <f>IF(N531="sníž. přenesená",J531,0)</f>
        <v>0</v>
      </c>
      <c r="BI531" s="201">
        <f>IF(N531="nulová",J531,0)</f>
        <v>0</v>
      </c>
      <c r="BJ531" s="22" t="s">
        <v>76</v>
      </c>
      <c r="BK531" s="201">
        <f>ROUND(I531*H531,2)</f>
        <v>0</v>
      </c>
      <c r="BL531" s="22" t="s">
        <v>128</v>
      </c>
      <c r="BM531" s="22" t="s">
        <v>711</v>
      </c>
    </row>
    <row r="532" spans="2:47" s="1" customFormat="1" ht="12">
      <c r="B532" s="39"/>
      <c r="C532" s="61"/>
      <c r="D532" s="204" t="s">
        <v>142</v>
      </c>
      <c r="E532" s="61"/>
      <c r="F532" s="225" t="s">
        <v>710</v>
      </c>
      <c r="G532" s="61"/>
      <c r="H532" s="61"/>
      <c r="I532" s="161"/>
      <c r="J532" s="61"/>
      <c r="K532" s="61"/>
      <c r="L532" s="59"/>
      <c r="M532" s="226"/>
      <c r="N532" s="40"/>
      <c r="O532" s="40"/>
      <c r="P532" s="40"/>
      <c r="Q532" s="40"/>
      <c r="R532" s="40"/>
      <c r="S532" s="40"/>
      <c r="T532" s="76"/>
      <c r="AT532" s="22" t="s">
        <v>142</v>
      </c>
      <c r="AU532" s="22" t="s">
        <v>81</v>
      </c>
    </row>
    <row r="533" spans="2:51" s="11" customFormat="1" ht="12">
      <c r="B533" s="202"/>
      <c r="C533" s="203"/>
      <c r="D533" s="204" t="s">
        <v>130</v>
      </c>
      <c r="E533" s="205" t="s">
        <v>21</v>
      </c>
      <c r="F533" s="206" t="s">
        <v>712</v>
      </c>
      <c r="G533" s="203"/>
      <c r="H533" s="207">
        <v>5</v>
      </c>
      <c r="I533" s="208"/>
      <c r="J533" s="203"/>
      <c r="K533" s="203"/>
      <c r="L533" s="209"/>
      <c r="M533" s="210"/>
      <c r="N533" s="211"/>
      <c r="O533" s="211"/>
      <c r="P533" s="211"/>
      <c r="Q533" s="211"/>
      <c r="R533" s="211"/>
      <c r="S533" s="211"/>
      <c r="T533" s="212"/>
      <c r="AT533" s="213" t="s">
        <v>130</v>
      </c>
      <c r="AU533" s="213" t="s">
        <v>81</v>
      </c>
      <c r="AV533" s="11" t="s">
        <v>81</v>
      </c>
      <c r="AW533" s="11" t="s">
        <v>34</v>
      </c>
      <c r="AX533" s="11" t="s">
        <v>76</v>
      </c>
      <c r="AY533" s="213" t="s">
        <v>122</v>
      </c>
    </row>
    <row r="534" spans="2:65" s="1" customFormat="1" ht="22.8" customHeight="1">
      <c r="B534" s="39"/>
      <c r="C534" s="190" t="s">
        <v>713</v>
      </c>
      <c r="D534" s="190" t="s">
        <v>124</v>
      </c>
      <c r="E534" s="191" t="s">
        <v>714</v>
      </c>
      <c r="F534" s="192" t="s">
        <v>715</v>
      </c>
      <c r="G534" s="193" t="s">
        <v>212</v>
      </c>
      <c r="H534" s="194">
        <v>19.8</v>
      </c>
      <c r="I534" s="195"/>
      <c r="J534" s="196">
        <f>ROUND(I534*H534,2)</f>
        <v>0</v>
      </c>
      <c r="K534" s="192" t="s">
        <v>140</v>
      </c>
      <c r="L534" s="59"/>
      <c r="M534" s="197" t="s">
        <v>21</v>
      </c>
      <c r="N534" s="198" t="s">
        <v>42</v>
      </c>
      <c r="O534" s="40"/>
      <c r="P534" s="199">
        <f>O534*H534</f>
        <v>0</v>
      </c>
      <c r="Q534" s="199">
        <v>2.46367</v>
      </c>
      <c r="R534" s="199">
        <f>Q534*H534</f>
        <v>48.780666000000004</v>
      </c>
      <c r="S534" s="199">
        <v>0</v>
      </c>
      <c r="T534" s="200">
        <f>S534*H534</f>
        <v>0</v>
      </c>
      <c r="AR534" s="22" t="s">
        <v>128</v>
      </c>
      <c r="AT534" s="22" t="s">
        <v>124</v>
      </c>
      <c r="AU534" s="22" t="s">
        <v>81</v>
      </c>
      <c r="AY534" s="22" t="s">
        <v>122</v>
      </c>
      <c r="BE534" s="201">
        <f>IF(N534="základní",J534,0)</f>
        <v>0</v>
      </c>
      <c r="BF534" s="201">
        <f>IF(N534="snížená",J534,0)</f>
        <v>0</v>
      </c>
      <c r="BG534" s="201">
        <f>IF(N534="zákl. přenesená",J534,0)</f>
        <v>0</v>
      </c>
      <c r="BH534" s="201">
        <f>IF(N534="sníž. přenesená",J534,0)</f>
        <v>0</v>
      </c>
      <c r="BI534" s="201">
        <f>IF(N534="nulová",J534,0)</f>
        <v>0</v>
      </c>
      <c r="BJ534" s="22" t="s">
        <v>76</v>
      </c>
      <c r="BK534" s="201">
        <f>ROUND(I534*H534,2)</f>
        <v>0</v>
      </c>
      <c r="BL534" s="22" t="s">
        <v>128</v>
      </c>
      <c r="BM534" s="22" t="s">
        <v>716</v>
      </c>
    </row>
    <row r="535" spans="2:47" s="1" customFormat="1" ht="24">
      <c r="B535" s="39"/>
      <c r="C535" s="61"/>
      <c r="D535" s="204" t="s">
        <v>142</v>
      </c>
      <c r="E535" s="61"/>
      <c r="F535" s="225" t="s">
        <v>717</v>
      </c>
      <c r="G535" s="61"/>
      <c r="H535" s="61"/>
      <c r="I535" s="161"/>
      <c r="J535" s="61"/>
      <c r="K535" s="61"/>
      <c r="L535" s="59"/>
      <c r="M535" s="226"/>
      <c r="N535" s="40"/>
      <c r="O535" s="40"/>
      <c r="P535" s="40"/>
      <c r="Q535" s="40"/>
      <c r="R535" s="40"/>
      <c r="S535" s="40"/>
      <c r="T535" s="76"/>
      <c r="AT535" s="22" t="s">
        <v>142</v>
      </c>
      <c r="AU535" s="22" t="s">
        <v>81</v>
      </c>
    </row>
    <row r="536" spans="2:51" s="11" customFormat="1" ht="12">
      <c r="B536" s="202"/>
      <c r="C536" s="203"/>
      <c r="D536" s="204" t="s">
        <v>130</v>
      </c>
      <c r="E536" s="205" t="s">
        <v>21</v>
      </c>
      <c r="F536" s="206" t="s">
        <v>718</v>
      </c>
      <c r="G536" s="203"/>
      <c r="H536" s="207">
        <v>1.546</v>
      </c>
      <c r="I536" s="208"/>
      <c r="J536" s="203"/>
      <c r="K536" s="203"/>
      <c r="L536" s="209"/>
      <c r="M536" s="210"/>
      <c r="N536" s="211"/>
      <c r="O536" s="211"/>
      <c r="P536" s="211"/>
      <c r="Q536" s="211"/>
      <c r="R536" s="211"/>
      <c r="S536" s="211"/>
      <c r="T536" s="212"/>
      <c r="AT536" s="213" t="s">
        <v>130</v>
      </c>
      <c r="AU536" s="213" t="s">
        <v>81</v>
      </c>
      <c r="AV536" s="11" t="s">
        <v>81</v>
      </c>
      <c r="AW536" s="11" t="s">
        <v>34</v>
      </c>
      <c r="AX536" s="11" t="s">
        <v>71</v>
      </c>
      <c r="AY536" s="213" t="s">
        <v>122</v>
      </c>
    </row>
    <row r="537" spans="2:51" s="11" customFormat="1" ht="12">
      <c r="B537" s="202"/>
      <c r="C537" s="203"/>
      <c r="D537" s="204" t="s">
        <v>130</v>
      </c>
      <c r="E537" s="205" t="s">
        <v>21</v>
      </c>
      <c r="F537" s="206" t="s">
        <v>719</v>
      </c>
      <c r="G537" s="203"/>
      <c r="H537" s="207">
        <v>2.113</v>
      </c>
      <c r="I537" s="208"/>
      <c r="J537" s="203"/>
      <c r="K537" s="203"/>
      <c r="L537" s="209"/>
      <c r="M537" s="210"/>
      <c r="N537" s="211"/>
      <c r="O537" s="211"/>
      <c r="P537" s="211"/>
      <c r="Q537" s="211"/>
      <c r="R537" s="211"/>
      <c r="S537" s="211"/>
      <c r="T537" s="212"/>
      <c r="AT537" s="213" t="s">
        <v>130</v>
      </c>
      <c r="AU537" s="213" t="s">
        <v>81</v>
      </c>
      <c r="AV537" s="11" t="s">
        <v>81</v>
      </c>
      <c r="AW537" s="11" t="s">
        <v>34</v>
      </c>
      <c r="AX537" s="11" t="s">
        <v>71</v>
      </c>
      <c r="AY537" s="213" t="s">
        <v>122</v>
      </c>
    </row>
    <row r="538" spans="2:51" s="11" customFormat="1" ht="12">
      <c r="B538" s="202"/>
      <c r="C538" s="203"/>
      <c r="D538" s="204" t="s">
        <v>130</v>
      </c>
      <c r="E538" s="205" t="s">
        <v>21</v>
      </c>
      <c r="F538" s="206" t="s">
        <v>720</v>
      </c>
      <c r="G538" s="203"/>
      <c r="H538" s="207">
        <v>2.937</v>
      </c>
      <c r="I538" s="208"/>
      <c r="J538" s="203"/>
      <c r="K538" s="203"/>
      <c r="L538" s="209"/>
      <c r="M538" s="210"/>
      <c r="N538" s="211"/>
      <c r="O538" s="211"/>
      <c r="P538" s="211"/>
      <c r="Q538" s="211"/>
      <c r="R538" s="211"/>
      <c r="S538" s="211"/>
      <c r="T538" s="212"/>
      <c r="AT538" s="213" t="s">
        <v>130</v>
      </c>
      <c r="AU538" s="213" t="s">
        <v>81</v>
      </c>
      <c r="AV538" s="11" t="s">
        <v>81</v>
      </c>
      <c r="AW538" s="11" t="s">
        <v>34</v>
      </c>
      <c r="AX538" s="11" t="s">
        <v>71</v>
      </c>
      <c r="AY538" s="213" t="s">
        <v>122</v>
      </c>
    </row>
    <row r="539" spans="2:51" s="11" customFormat="1" ht="12">
      <c r="B539" s="202"/>
      <c r="C539" s="203"/>
      <c r="D539" s="204" t="s">
        <v>130</v>
      </c>
      <c r="E539" s="205" t="s">
        <v>21</v>
      </c>
      <c r="F539" s="206" t="s">
        <v>721</v>
      </c>
      <c r="G539" s="203"/>
      <c r="H539" s="207">
        <v>2.937</v>
      </c>
      <c r="I539" s="208"/>
      <c r="J539" s="203"/>
      <c r="K539" s="203"/>
      <c r="L539" s="209"/>
      <c r="M539" s="210"/>
      <c r="N539" s="211"/>
      <c r="O539" s="211"/>
      <c r="P539" s="211"/>
      <c r="Q539" s="211"/>
      <c r="R539" s="211"/>
      <c r="S539" s="211"/>
      <c r="T539" s="212"/>
      <c r="AT539" s="213" t="s">
        <v>130</v>
      </c>
      <c r="AU539" s="213" t="s">
        <v>81</v>
      </c>
      <c r="AV539" s="11" t="s">
        <v>81</v>
      </c>
      <c r="AW539" s="11" t="s">
        <v>34</v>
      </c>
      <c r="AX539" s="11" t="s">
        <v>71</v>
      </c>
      <c r="AY539" s="213" t="s">
        <v>122</v>
      </c>
    </row>
    <row r="540" spans="2:51" s="11" customFormat="1" ht="12">
      <c r="B540" s="202"/>
      <c r="C540" s="203"/>
      <c r="D540" s="204" t="s">
        <v>130</v>
      </c>
      <c r="E540" s="205" t="s">
        <v>21</v>
      </c>
      <c r="F540" s="206" t="s">
        <v>722</v>
      </c>
      <c r="G540" s="203"/>
      <c r="H540" s="207">
        <v>1.237</v>
      </c>
      <c r="I540" s="208"/>
      <c r="J540" s="203"/>
      <c r="K540" s="203"/>
      <c r="L540" s="209"/>
      <c r="M540" s="210"/>
      <c r="N540" s="211"/>
      <c r="O540" s="211"/>
      <c r="P540" s="211"/>
      <c r="Q540" s="211"/>
      <c r="R540" s="211"/>
      <c r="S540" s="211"/>
      <c r="T540" s="212"/>
      <c r="AT540" s="213" t="s">
        <v>130</v>
      </c>
      <c r="AU540" s="213" t="s">
        <v>81</v>
      </c>
      <c r="AV540" s="11" t="s">
        <v>81</v>
      </c>
      <c r="AW540" s="11" t="s">
        <v>34</v>
      </c>
      <c r="AX540" s="11" t="s">
        <v>71</v>
      </c>
      <c r="AY540" s="213" t="s">
        <v>122</v>
      </c>
    </row>
    <row r="541" spans="2:51" s="11" customFormat="1" ht="12">
      <c r="B541" s="202"/>
      <c r="C541" s="203"/>
      <c r="D541" s="204" t="s">
        <v>130</v>
      </c>
      <c r="E541" s="205" t="s">
        <v>21</v>
      </c>
      <c r="F541" s="206" t="s">
        <v>723</v>
      </c>
      <c r="G541" s="203"/>
      <c r="H541" s="207">
        <v>3.401</v>
      </c>
      <c r="I541" s="208"/>
      <c r="J541" s="203"/>
      <c r="K541" s="203"/>
      <c r="L541" s="209"/>
      <c r="M541" s="210"/>
      <c r="N541" s="211"/>
      <c r="O541" s="211"/>
      <c r="P541" s="211"/>
      <c r="Q541" s="211"/>
      <c r="R541" s="211"/>
      <c r="S541" s="211"/>
      <c r="T541" s="212"/>
      <c r="AT541" s="213" t="s">
        <v>130</v>
      </c>
      <c r="AU541" s="213" t="s">
        <v>81</v>
      </c>
      <c r="AV541" s="11" t="s">
        <v>81</v>
      </c>
      <c r="AW541" s="11" t="s">
        <v>34</v>
      </c>
      <c r="AX541" s="11" t="s">
        <v>71</v>
      </c>
      <c r="AY541" s="213" t="s">
        <v>122</v>
      </c>
    </row>
    <row r="542" spans="2:51" s="11" customFormat="1" ht="12">
      <c r="B542" s="202"/>
      <c r="C542" s="203"/>
      <c r="D542" s="204" t="s">
        <v>130</v>
      </c>
      <c r="E542" s="205" t="s">
        <v>21</v>
      </c>
      <c r="F542" s="206" t="s">
        <v>724</v>
      </c>
      <c r="G542" s="203"/>
      <c r="H542" s="207">
        <v>1.19</v>
      </c>
      <c r="I542" s="208"/>
      <c r="J542" s="203"/>
      <c r="K542" s="203"/>
      <c r="L542" s="209"/>
      <c r="M542" s="210"/>
      <c r="N542" s="211"/>
      <c r="O542" s="211"/>
      <c r="P542" s="211"/>
      <c r="Q542" s="211"/>
      <c r="R542" s="211"/>
      <c r="S542" s="211"/>
      <c r="T542" s="212"/>
      <c r="AT542" s="213" t="s">
        <v>130</v>
      </c>
      <c r="AU542" s="213" t="s">
        <v>81</v>
      </c>
      <c r="AV542" s="11" t="s">
        <v>81</v>
      </c>
      <c r="AW542" s="11" t="s">
        <v>34</v>
      </c>
      <c r="AX542" s="11" t="s">
        <v>71</v>
      </c>
      <c r="AY542" s="213" t="s">
        <v>122</v>
      </c>
    </row>
    <row r="543" spans="2:51" s="11" customFormat="1" ht="12">
      <c r="B543" s="202"/>
      <c r="C543" s="203"/>
      <c r="D543" s="204" t="s">
        <v>130</v>
      </c>
      <c r="E543" s="205" t="s">
        <v>21</v>
      </c>
      <c r="F543" s="206" t="s">
        <v>725</v>
      </c>
      <c r="G543" s="203"/>
      <c r="H543" s="207">
        <v>4.42</v>
      </c>
      <c r="I543" s="208"/>
      <c r="J543" s="203"/>
      <c r="K543" s="203"/>
      <c r="L543" s="209"/>
      <c r="M543" s="210"/>
      <c r="N543" s="211"/>
      <c r="O543" s="211"/>
      <c r="P543" s="211"/>
      <c r="Q543" s="211"/>
      <c r="R543" s="211"/>
      <c r="S543" s="211"/>
      <c r="T543" s="212"/>
      <c r="AT543" s="213" t="s">
        <v>130</v>
      </c>
      <c r="AU543" s="213" t="s">
        <v>81</v>
      </c>
      <c r="AV543" s="11" t="s">
        <v>81</v>
      </c>
      <c r="AW543" s="11" t="s">
        <v>34</v>
      </c>
      <c r="AX543" s="11" t="s">
        <v>71</v>
      </c>
      <c r="AY543" s="213" t="s">
        <v>122</v>
      </c>
    </row>
    <row r="544" spans="2:51" s="12" customFormat="1" ht="12">
      <c r="B544" s="214"/>
      <c r="C544" s="215"/>
      <c r="D544" s="204" t="s">
        <v>130</v>
      </c>
      <c r="E544" s="216" t="s">
        <v>21</v>
      </c>
      <c r="F544" s="217" t="s">
        <v>132</v>
      </c>
      <c r="G544" s="215"/>
      <c r="H544" s="218">
        <v>19.781</v>
      </c>
      <c r="I544" s="219"/>
      <c r="J544" s="215"/>
      <c r="K544" s="215"/>
      <c r="L544" s="220"/>
      <c r="M544" s="221"/>
      <c r="N544" s="222"/>
      <c r="O544" s="222"/>
      <c r="P544" s="222"/>
      <c r="Q544" s="222"/>
      <c r="R544" s="222"/>
      <c r="S544" s="222"/>
      <c r="T544" s="223"/>
      <c r="AT544" s="224" t="s">
        <v>130</v>
      </c>
      <c r="AU544" s="224" t="s">
        <v>81</v>
      </c>
      <c r="AV544" s="12" t="s">
        <v>128</v>
      </c>
      <c r="AW544" s="12" t="s">
        <v>34</v>
      </c>
      <c r="AX544" s="12" t="s">
        <v>71</v>
      </c>
      <c r="AY544" s="224" t="s">
        <v>122</v>
      </c>
    </row>
    <row r="545" spans="2:51" s="11" customFormat="1" ht="12">
      <c r="B545" s="202"/>
      <c r="C545" s="203"/>
      <c r="D545" s="204" t="s">
        <v>130</v>
      </c>
      <c r="E545" s="205" t="s">
        <v>21</v>
      </c>
      <c r="F545" s="206" t="s">
        <v>726</v>
      </c>
      <c r="G545" s="203"/>
      <c r="H545" s="207">
        <v>19.8</v>
      </c>
      <c r="I545" s="208"/>
      <c r="J545" s="203"/>
      <c r="K545" s="203"/>
      <c r="L545" s="209"/>
      <c r="M545" s="210"/>
      <c r="N545" s="211"/>
      <c r="O545" s="211"/>
      <c r="P545" s="211"/>
      <c r="Q545" s="211"/>
      <c r="R545" s="211"/>
      <c r="S545" s="211"/>
      <c r="T545" s="212"/>
      <c r="AT545" s="213" t="s">
        <v>130</v>
      </c>
      <c r="AU545" s="213" t="s">
        <v>81</v>
      </c>
      <c r="AV545" s="11" t="s">
        <v>81</v>
      </c>
      <c r="AW545" s="11" t="s">
        <v>34</v>
      </c>
      <c r="AX545" s="11" t="s">
        <v>76</v>
      </c>
      <c r="AY545" s="213" t="s">
        <v>122</v>
      </c>
    </row>
    <row r="546" spans="2:65" s="1" customFormat="1" ht="22.8" customHeight="1">
      <c r="B546" s="39"/>
      <c r="C546" s="190" t="s">
        <v>727</v>
      </c>
      <c r="D546" s="190" t="s">
        <v>124</v>
      </c>
      <c r="E546" s="191" t="s">
        <v>728</v>
      </c>
      <c r="F546" s="192" t="s">
        <v>729</v>
      </c>
      <c r="G546" s="193" t="s">
        <v>212</v>
      </c>
      <c r="H546" s="194">
        <v>14.05</v>
      </c>
      <c r="I546" s="195"/>
      <c r="J546" s="196">
        <f>ROUND(I546*H546,2)</f>
        <v>0</v>
      </c>
      <c r="K546" s="192" t="s">
        <v>21</v>
      </c>
      <c r="L546" s="59"/>
      <c r="M546" s="197" t="s">
        <v>21</v>
      </c>
      <c r="N546" s="198" t="s">
        <v>42</v>
      </c>
      <c r="O546" s="40"/>
      <c r="P546" s="199">
        <f>O546*H546</f>
        <v>0</v>
      </c>
      <c r="Q546" s="199">
        <v>2.26672</v>
      </c>
      <c r="R546" s="199">
        <f>Q546*H546</f>
        <v>31.847416</v>
      </c>
      <c r="S546" s="199">
        <v>0</v>
      </c>
      <c r="T546" s="200">
        <f>S546*H546</f>
        <v>0</v>
      </c>
      <c r="AR546" s="22" t="s">
        <v>128</v>
      </c>
      <c r="AT546" s="22" t="s">
        <v>124</v>
      </c>
      <c r="AU546" s="22" t="s">
        <v>81</v>
      </c>
      <c r="AY546" s="22" t="s">
        <v>122</v>
      </c>
      <c r="BE546" s="201">
        <f>IF(N546="základní",J546,0)</f>
        <v>0</v>
      </c>
      <c r="BF546" s="201">
        <f>IF(N546="snížená",J546,0)</f>
        <v>0</v>
      </c>
      <c r="BG546" s="201">
        <f>IF(N546="zákl. přenesená",J546,0)</f>
        <v>0</v>
      </c>
      <c r="BH546" s="201">
        <f>IF(N546="sníž. přenesená",J546,0)</f>
        <v>0</v>
      </c>
      <c r="BI546" s="201">
        <f>IF(N546="nulová",J546,0)</f>
        <v>0</v>
      </c>
      <c r="BJ546" s="22" t="s">
        <v>76</v>
      </c>
      <c r="BK546" s="201">
        <f>ROUND(I546*H546,2)</f>
        <v>0</v>
      </c>
      <c r="BL546" s="22" t="s">
        <v>128</v>
      </c>
      <c r="BM546" s="22" t="s">
        <v>730</v>
      </c>
    </row>
    <row r="547" spans="2:51" s="11" customFormat="1" ht="12">
      <c r="B547" s="202"/>
      <c r="C547" s="203"/>
      <c r="D547" s="204" t="s">
        <v>130</v>
      </c>
      <c r="E547" s="205" t="s">
        <v>21</v>
      </c>
      <c r="F547" s="206" t="s">
        <v>731</v>
      </c>
      <c r="G547" s="203"/>
      <c r="H547" s="207">
        <v>1.05</v>
      </c>
      <c r="I547" s="208"/>
      <c r="J547" s="203"/>
      <c r="K547" s="203"/>
      <c r="L547" s="209"/>
      <c r="M547" s="210"/>
      <c r="N547" s="211"/>
      <c r="O547" s="211"/>
      <c r="P547" s="211"/>
      <c r="Q547" s="211"/>
      <c r="R547" s="211"/>
      <c r="S547" s="211"/>
      <c r="T547" s="212"/>
      <c r="AT547" s="213" t="s">
        <v>130</v>
      </c>
      <c r="AU547" s="213" t="s">
        <v>81</v>
      </c>
      <c r="AV547" s="11" t="s">
        <v>81</v>
      </c>
      <c r="AW547" s="11" t="s">
        <v>34</v>
      </c>
      <c r="AX547" s="11" t="s">
        <v>71</v>
      </c>
      <c r="AY547" s="213" t="s">
        <v>122</v>
      </c>
    </row>
    <row r="548" spans="2:51" s="11" customFormat="1" ht="12">
      <c r="B548" s="202"/>
      <c r="C548" s="203"/>
      <c r="D548" s="204" t="s">
        <v>130</v>
      </c>
      <c r="E548" s="205" t="s">
        <v>21</v>
      </c>
      <c r="F548" s="206" t="s">
        <v>732</v>
      </c>
      <c r="G548" s="203"/>
      <c r="H548" s="207">
        <v>2.2</v>
      </c>
      <c r="I548" s="208"/>
      <c r="J548" s="203"/>
      <c r="K548" s="203"/>
      <c r="L548" s="209"/>
      <c r="M548" s="210"/>
      <c r="N548" s="211"/>
      <c r="O548" s="211"/>
      <c r="P548" s="211"/>
      <c r="Q548" s="211"/>
      <c r="R548" s="211"/>
      <c r="S548" s="211"/>
      <c r="T548" s="212"/>
      <c r="AT548" s="213" t="s">
        <v>130</v>
      </c>
      <c r="AU548" s="213" t="s">
        <v>81</v>
      </c>
      <c r="AV548" s="11" t="s">
        <v>81</v>
      </c>
      <c r="AW548" s="11" t="s">
        <v>34</v>
      </c>
      <c r="AX548" s="11" t="s">
        <v>71</v>
      </c>
      <c r="AY548" s="213" t="s">
        <v>122</v>
      </c>
    </row>
    <row r="549" spans="2:51" s="11" customFormat="1" ht="12">
      <c r="B549" s="202"/>
      <c r="C549" s="203"/>
      <c r="D549" s="204" t="s">
        <v>130</v>
      </c>
      <c r="E549" s="205" t="s">
        <v>21</v>
      </c>
      <c r="F549" s="206" t="s">
        <v>733</v>
      </c>
      <c r="G549" s="203"/>
      <c r="H549" s="207">
        <v>2</v>
      </c>
      <c r="I549" s="208"/>
      <c r="J549" s="203"/>
      <c r="K549" s="203"/>
      <c r="L549" s="209"/>
      <c r="M549" s="210"/>
      <c r="N549" s="211"/>
      <c r="O549" s="211"/>
      <c r="P549" s="211"/>
      <c r="Q549" s="211"/>
      <c r="R549" s="211"/>
      <c r="S549" s="211"/>
      <c r="T549" s="212"/>
      <c r="AT549" s="213" t="s">
        <v>130</v>
      </c>
      <c r="AU549" s="213" t="s">
        <v>81</v>
      </c>
      <c r="AV549" s="11" t="s">
        <v>81</v>
      </c>
      <c r="AW549" s="11" t="s">
        <v>34</v>
      </c>
      <c r="AX549" s="11" t="s">
        <v>71</v>
      </c>
      <c r="AY549" s="213" t="s">
        <v>122</v>
      </c>
    </row>
    <row r="550" spans="2:51" s="11" customFormat="1" ht="12">
      <c r="B550" s="202"/>
      <c r="C550" s="203"/>
      <c r="D550" s="204" t="s">
        <v>130</v>
      </c>
      <c r="E550" s="205" t="s">
        <v>21</v>
      </c>
      <c r="F550" s="206" t="s">
        <v>734</v>
      </c>
      <c r="G550" s="203"/>
      <c r="H550" s="207">
        <v>2</v>
      </c>
      <c r="I550" s="208"/>
      <c r="J550" s="203"/>
      <c r="K550" s="203"/>
      <c r="L550" s="209"/>
      <c r="M550" s="210"/>
      <c r="N550" s="211"/>
      <c r="O550" s="211"/>
      <c r="P550" s="211"/>
      <c r="Q550" s="211"/>
      <c r="R550" s="211"/>
      <c r="S550" s="211"/>
      <c r="T550" s="212"/>
      <c r="AT550" s="213" t="s">
        <v>130</v>
      </c>
      <c r="AU550" s="213" t="s">
        <v>81</v>
      </c>
      <c r="AV550" s="11" t="s">
        <v>81</v>
      </c>
      <c r="AW550" s="11" t="s">
        <v>34</v>
      </c>
      <c r="AX550" s="11" t="s">
        <v>71</v>
      </c>
      <c r="AY550" s="213" t="s">
        <v>122</v>
      </c>
    </row>
    <row r="551" spans="2:51" s="11" customFormat="1" ht="12">
      <c r="B551" s="202"/>
      <c r="C551" s="203"/>
      <c r="D551" s="204" t="s">
        <v>130</v>
      </c>
      <c r="E551" s="205" t="s">
        <v>21</v>
      </c>
      <c r="F551" s="206" t="s">
        <v>735</v>
      </c>
      <c r="G551" s="203"/>
      <c r="H551" s="207">
        <v>0.8</v>
      </c>
      <c r="I551" s="208"/>
      <c r="J551" s="203"/>
      <c r="K551" s="203"/>
      <c r="L551" s="209"/>
      <c r="M551" s="210"/>
      <c r="N551" s="211"/>
      <c r="O551" s="211"/>
      <c r="P551" s="211"/>
      <c r="Q551" s="211"/>
      <c r="R551" s="211"/>
      <c r="S551" s="211"/>
      <c r="T551" s="212"/>
      <c r="AT551" s="213" t="s">
        <v>130</v>
      </c>
      <c r="AU551" s="213" t="s">
        <v>81</v>
      </c>
      <c r="AV551" s="11" t="s">
        <v>81</v>
      </c>
      <c r="AW551" s="11" t="s">
        <v>34</v>
      </c>
      <c r="AX551" s="11" t="s">
        <v>71</v>
      </c>
      <c r="AY551" s="213" t="s">
        <v>122</v>
      </c>
    </row>
    <row r="552" spans="2:51" s="11" customFormat="1" ht="12">
      <c r="B552" s="202"/>
      <c r="C552" s="203"/>
      <c r="D552" s="204" t="s">
        <v>130</v>
      </c>
      <c r="E552" s="205" t="s">
        <v>21</v>
      </c>
      <c r="F552" s="206" t="s">
        <v>736</v>
      </c>
      <c r="G552" s="203"/>
      <c r="H552" s="207">
        <v>3</v>
      </c>
      <c r="I552" s="208"/>
      <c r="J552" s="203"/>
      <c r="K552" s="203"/>
      <c r="L552" s="209"/>
      <c r="M552" s="210"/>
      <c r="N552" s="211"/>
      <c r="O552" s="211"/>
      <c r="P552" s="211"/>
      <c r="Q552" s="211"/>
      <c r="R552" s="211"/>
      <c r="S552" s="211"/>
      <c r="T552" s="212"/>
      <c r="AT552" s="213" t="s">
        <v>130</v>
      </c>
      <c r="AU552" s="213" t="s">
        <v>81</v>
      </c>
      <c r="AV552" s="11" t="s">
        <v>81</v>
      </c>
      <c r="AW552" s="11" t="s">
        <v>34</v>
      </c>
      <c r="AX552" s="11" t="s">
        <v>71</v>
      </c>
      <c r="AY552" s="213" t="s">
        <v>122</v>
      </c>
    </row>
    <row r="553" spans="2:51" s="11" customFormat="1" ht="12">
      <c r="B553" s="202"/>
      <c r="C553" s="203"/>
      <c r="D553" s="204" t="s">
        <v>130</v>
      </c>
      <c r="E553" s="205" t="s">
        <v>21</v>
      </c>
      <c r="F553" s="206" t="s">
        <v>737</v>
      </c>
      <c r="G553" s="203"/>
      <c r="H553" s="207">
        <v>1</v>
      </c>
      <c r="I553" s="208"/>
      <c r="J553" s="203"/>
      <c r="K553" s="203"/>
      <c r="L553" s="209"/>
      <c r="M553" s="210"/>
      <c r="N553" s="211"/>
      <c r="O553" s="211"/>
      <c r="P553" s="211"/>
      <c r="Q553" s="211"/>
      <c r="R553" s="211"/>
      <c r="S553" s="211"/>
      <c r="T553" s="212"/>
      <c r="AT553" s="213" t="s">
        <v>130</v>
      </c>
      <c r="AU553" s="213" t="s">
        <v>81</v>
      </c>
      <c r="AV553" s="11" t="s">
        <v>81</v>
      </c>
      <c r="AW553" s="11" t="s">
        <v>34</v>
      </c>
      <c r="AX553" s="11" t="s">
        <v>71</v>
      </c>
      <c r="AY553" s="213" t="s">
        <v>122</v>
      </c>
    </row>
    <row r="554" spans="2:51" s="11" customFormat="1" ht="12">
      <c r="B554" s="202"/>
      <c r="C554" s="203"/>
      <c r="D554" s="204" t="s">
        <v>130</v>
      </c>
      <c r="E554" s="205" t="s">
        <v>21</v>
      </c>
      <c r="F554" s="206" t="s">
        <v>738</v>
      </c>
      <c r="G554" s="203"/>
      <c r="H554" s="207">
        <v>2</v>
      </c>
      <c r="I554" s="208"/>
      <c r="J554" s="203"/>
      <c r="K554" s="203"/>
      <c r="L554" s="209"/>
      <c r="M554" s="210"/>
      <c r="N554" s="211"/>
      <c r="O554" s="211"/>
      <c r="P554" s="211"/>
      <c r="Q554" s="211"/>
      <c r="R554" s="211"/>
      <c r="S554" s="211"/>
      <c r="T554" s="212"/>
      <c r="AT554" s="213" t="s">
        <v>130</v>
      </c>
      <c r="AU554" s="213" t="s">
        <v>81</v>
      </c>
      <c r="AV554" s="11" t="s">
        <v>81</v>
      </c>
      <c r="AW554" s="11" t="s">
        <v>34</v>
      </c>
      <c r="AX554" s="11" t="s">
        <v>71</v>
      </c>
      <c r="AY554" s="213" t="s">
        <v>122</v>
      </c>
    </row>
    <row r="555" spans="2:51" s="12" customFormat="1" ht="12">
      <c r="B555" s="214"/>
      <c r="C555" s="215"/>
      <c r="D555" s="204" t="s">
        <v>130</v>
      </c>
      <c r="E555" s="216" t="s">
        <v>21</v>
      </c>
      <c r="F555" s="217" t="s">
        <v>132</v>
      </c>
      <c r="G555" s="215"/>
      <c r="H555" s="218">
        <v>14.05</v>
      </c>
      <c r="I555" s="219"/>
      <c r="J555" s="215"/>
      <c r="K555" s="215"/>
      <c r="L555" s="220"/>
      <c r="M555" s="221"/>
      <c r="N555" s="222"/>
      <c r="O555" s="222"/>
      <c r="P555" s="222"/>
      <c r="Q555" s="222"/>
      <c r="R555" s="222"/>
      <c r="S555" s="222"/>
      <c r="T555" s="223"/>
      <c r="AT555" s="224" t="s">
        <v>130</v>
      </c>
      <c r="AU555" s="224" t="s">
        <v>81</v>
      </c>
      <c r="AV555" s="12" t="s">
        <v>128</v>
      </c>
      <c r="AW555" s="12" t="s">
        <v>34</v>
      </c>
      <c r="AX555" s="12" t="s">
        <v>76</v>
      </c>
      <c r="AY555" s="224" t="s">
        <v>122</v>
      </c>
    </row>
    <row r="556" spans="2:65" s="1" customFormat="1" ht="14.4" customHeight="1">
      <c r="B556" s="39"/>
      <c r="C556" s="190" t="s">
        <v>739</v>
      </c>
      <c r="D556" s="190" t="s">
        <v>124</v>
      </c>
      <c r="E556" s="191" t="s">
        <v>740</v>
      </c>
      <c r="F556" s="192" t="s">
        <v>741</v>
      </c>
      <c r="G556" s="193" t="s">
        <v>180</v>
      </c>
      <c r="H556" s="194">
        <v>1.4</v>
      </c>
      <c r="I556" s="195"/>
      <c r="J556" s="196">
        <f>ROUND(I556*H556,2)</f>
        <v>0</v>
      </c>
      <c r="K556" s="192" t="s">
        <v>140</v>
      </c>
      <c r="L556" s="59"/>
      <c r="M556" s="197" t="s">
        <v>21</v>
      </c>
      <c r="N556" s="198" t="s">
        <v>42</v>
      </c>
      <c r="O556" s="40"/>
      <c r="P556" s="199">
        <f>O556*H556</f>
        <v>0</v>
      </c>
      <c r="Q556" s="199">
        <v>0</v>
      </c>
      <c r="R556" s="199">
        <f>Q556*H556</f>
        <v>0</v>
      </c>
      <c r="S556" s="199">
        <v>0</v>
      </c>
      <c r="T556" s="200">
        <f>S556*H556</f>
        <v>0</v>
      </c>
      <c r="AR556" s="22" t="s">
        <v>128</v>
      </c>
      <c r="AT556" s="22" t="s">
        <v>124</v>
      </c>
      <c r="AU556" s="22" t="s">
        <v>81</v>
      </c>
      <c r="AY556" s="22" t="s">
        <v>122</v>
      </c>
      <c r="BE556" s="201">
        <f>IF(N556="základní",J556,0)</f>
        <v>0</v>
      </c>
      <c r="BF556" s="201">
        <f>IF(N556="snížená",J556,0)</f>
        <v>0</v>
      </c>
      <c r="BG556" s="201">
        <f>IF(N556="zákl. přenesená",J556,0)</f>
        <v>0</v>
      </c>
      <c r="BH556" s="201">
        <f>IF(N556="sníž. přenesená",J556,0)</f>
        <v>0</v>
      </c>
      <c r="BI556" s="201">
        <f>IF(N556="nulová",J556,0)</f>
        <v>0</v>
      </c>
      <c r="BJ556" s="22" t="s">
        <v>76</v>
      </c>
      <c r="BK556" s="201">
        <f>ROUND(I556*H556,2)</f>
        <v>0</v>
      </c>
      <c r="BL556" s="22" t="s">
        <v>128</v>
      </c>
      <c r="BM556" s="22" t="s">
        <v>742</v>
      </c>
    </row>
    <row r="557" spans="2:47" s="1" customFormat="1" ht="12">
      <c r="B557" s="39"/>
      <c r="C557" s="61"/>
      <c r="D557" s="204" t="s">
        <v>142</v>
      </c>
      <c r="E557" s="61"/>
      <c r="F557" s="225" t="s">
        <v>743</v>
      </c>
      <c r="G557" s="61"/>
      <c r="H557" s="61"/>
      <c r="I557" s="161"/>
      <c r="J557" s="61"/>
      <c r="K557" s="61"/>
      <c r="L557" s="59"/>
      <c r="M557" s="226"/>
      <c r="N557" s="40"/>
      <c r="O557" s="40"/>
      <c r="P557" s="40"/>
      <c r="Q557" s="40"/>
      <c r="R557" s="40"/>
      <c r="S557" s="40"/>
      <c r="T557" s="76"/>
      <c r="AT557" s="22" t="s">
        <v>142</v>
      </c>
      <c r="AU557" s="22" t="s">
        <v>81</v>
      </c>
    </row>
    <row r="558" spans="2:51" s="11" customFormat="1" ht="12">
      <c r="B558" s="202"/>
      <c r="C558" s="203"/>
      <c r="D558" s="204" t="s">
        <v>130</v>
      </c>
      <c r="E558" s="205" t="s">
        <v>21</v>
      </c>
      <c r="F558" s="206" t="s">
        <v>744</v>
      </c>
      <c r="G558" s="203"/>
      <c r="H558" s="207">
        <v>1.4</v>
      </c>
      <c r="I558" s="208"/>
      <c r="J558" s="203"/>
      <c r="K558" s="203"/>
      <c r="L558" s="209"/>
      <c r="M558" s="210"/>
      <c r="N558" s="211"/>
      <c r="O558" s="211"/>
      <c r="P558" s="211"/>
      <c r="Q558" s="211"/>
      <c r="R558" s="211"/>
      <c r="S558" s="211"/>
      <c r="T558" s="212"/>
      <c r="AT558" s="213" t="s">
        <v>130</v>
      </c>
      <c r="AU558" s="213" t="s">
        <v>81</v>
      </c>
      <c r="AV558" s="11" t="s">
        <v>81</v>
      </c>
      <c r="AW558" s="11" t="s">
        <v>34</v>
      </c>
      <c r="AX558" s="11" t="s">
        <v>76</v>
      </c>
      <c r="AY558" s="213" t="s">
        <v>122</v>
      </c>
    </row>
    <row r="559" spans="2:65" s="1" customFormat="1" ht="14.4" customHeight="1">
      <c r="B559" s="39"/>
      <c r="C559" s="238" t="s">
        <v>745</v>
      </c>
      <c r="D559" s="238" t="s">
        <v>323</v>
      </c>
      <c r="E559" s="239" t="s">
        <v>746</v>
      </c>
      <c r="F559" s="240" t="s">
        <v>747</v>
      </c>
      <c r="G559" s="241" t="s">
        <v>180</v>
      </c>
      <c r="H559" s="242">
        <v>1.5</v>
      </c>
      <c r="I559" s="243"/>
      <c r="J559" s="244">
        <f>ROUND(I559*H559,2)</f>
        <v>0</v>
      </c>
      <c r="K559" s="240" t="s">
        <v>21</v>
      </c>
      <c r="L559" s="245"/>
      <c r="M559" s="246" t="s">
        <v>21</v>
      </c>
      <c r="N559" s="247" t="s">
        <v>42</v>
      </c>
      <c r="O559" s="40"/>
      <c r="P559" s="199">
        <f>O559*H559</f>
        <v>0</v>
      </c>
      <c r="Q559" s="199">
        <v>0.12777</v>
      </c>
      <c r="R559" s="199">
        <f>Q559*H559</f>
        <v>0.191655</v>
      </c>
      <c r="S559" s="199">
        <v>0</v>
      </c>
      <c r="T559" s="200">
        <f>S559*H559</f>
        <v>0</v>
      </c>
      <c r="AR559" s="22" t="s">
        <v>165</v>
      </c>
      <c r="AT559" s="22" t="s">
        <v>323</v>
      </c>
      <c r="AU559" s="22" t="s">
        <v>81</v>
      </c>
      <c r="AY559" s="22" t="s">
        <v>122</v>
      </c>
      <c r="BE559" s="201">
        <f>IF(N559="základní",J559,0)</f>
        <v>0</v>
      </c>
      <c r="BF559" s="201">
        <f>IF(N559="snížená",J559,0)</f>
        <v>0</v>
      </c>
      <c r="BG559" s="201">
        <f>IF(N559="zákl. přenesená",J559,0)</f>
        <v>0</v>
      </c>
      <c r="BH559" s="201">
        <f>IF(N559="sníž. přenesená",J559,0)</f>
        <v>0</v>
      </c>
      <c r="BI559" s="201">
        <f>IF(N559="nulová",J559,0)</f>
        <v>0</v>
      </c>
      <c r="BJ559" s="22" t="s">
        <v>76</v>
      </c>
      <c r="BK559" s="201">
        <f>ROUND(I559*H559,2)</f>
        <v>0</v>
      </c>
      <c r="BL559" s="22" t="s">
        <v>128</v>
      </c>
      <c r="BM559" s="22" t="s">
        <v>748</v>
      </c>
    </row>
    <row r="560" spans="2:51" s="11" customFormat="1" ht="12">
      <c r="B560" s="202"/>
      <c r="C560" s="203"/>
      <c r="D560" s="204" t="s">
        <v>130</v>
      </c>
      <c r="E560" s="205" t="s">
        <v>21</v>
      </c>
      <c r="F560" s="206" t="s">
        <v>749</v>
      </c>
      <c r="G560" s="203"/>
      <c r="H560" s="207">
        <v>1.5</v>
      </c>
      <c r="I560" s="208"/>
      <c r="J560" s="203"/>
      <c r="K560" s="203"/>
      <c r="L560" s="209"/>
      <c r="M560" s="210"/>
      <c r="N560" s="211"/>
      <c r="O560" s="211"/>
      <c r="P560" s="211"/>
      <c r="Q560" s="211"/>
      <c r="R560" s="211"/>
      <c r="S560" s="211"/>
      <c r="T560" s="212"/>
      <c r="AT560" s="213" t="s">
        <v>130</v>
      </c>
      <c r="AU560" s="213" t="s">
        <v>81</v>
      </c>
      <c r="AV560" s="11" t="s">
        <v>81</v>
      </c>
      <c r="AW560" s="11" t="s">
        <v>34</v>
      </c>
      <c r="AX560" s="11" t="s">
        <v>71</v>
      </c>
      <c r="AY560" s="213" t="s">
        <v>122</v>
      </c>
    </row>
    <row r="561" spans="2:51" s="12" customFormat="1" ht="12">
      <c r="B561" s="214"/>
      <c r="C561" s="215"/>
      <c r="D561" s="204" t="s">
        <v>130</v>
      </c>
      <c r="E561" s="216" t="s">
        <v>21</v>
      </c>
      <c r="F561" s="217" t="s">
        <v>132</v>
      </c>
      <c r="G561" s="215"/>
      <c r="H561" s="218">
        <v>1.5</v>
      </c>
      <c r="I561" s="219"/>
      <c r="J561" s="215"/>
      <c r="K561" s="215"/>
      <c r="L561" s="220"/>
      <c r="M561" s="221"/>
      <c r="N561" s="222"/>
      <c r="O561" s="222"/>
      <c r="P561" s="222"/>
      <c r="Q561" s="222"/>
      <c r="R561" s="222"/>
      <c r="S561" s="222"/>
      <c r="T561" s="223"/>
      <c r="AT561" s="224" t="s">
        <v>130</v>
      </c>
      <c r="AU561" s="224" t="s">
        <v>81</v>
      </c>
      <c r="AV561" s="12" t="s">
        <v>128</v>
      </c>
      <c r="AW561" s="12" t="s">
        <v>34</v>
      </c>
      <c r="AX561" s="12" t="s">
        <v>76</v>
      </c>
      <c r="AY561" s="224" t="s">
        <v>122</v>
      </c>
    </row>
    <row r="562" spans="2:65" s="1" customFormat="1" ht="14.4" customHeight="1">
      <c r="B562" s="39"/>
      <c r="C562" s="190" t="s">
        <v>750</v>
      </c>
      <c r="D562" s="190" t="s">
        <v>124</v>
      </c>
      <c r="E562" s="191" t="s">
        <v>751</v>
      </c>
      <c r="F562" s="192" t="s">
        <v>752</v>
      </c>
      <c r="G562" s="193" t="s">
        <v>180</v>
      </c>
      <c r="H562" s="194">
        <v>2.5</v>
      </c>
      <c r="I562" s="195"/>
      <c r="J562" s="196">
        <f>ROUND(I562*H562,2)</f>
        <v>0</v>
      </c>
      <c r="K562" s="192" t="s">
        <v>21</v>
      </c>
      <c r="L562" s="59"/>
      <c r="M562" s="197" t="s">
        <v>21</v>
      </c>
      <c r="N562" s="198" t="s">
        <v>42</v>
      </c>
      <c r="O562" s="40"/>
      <c r="P562" s="199">
        <f>O562*H562</f>
        <v>0</v>
      </c>
      <c r="Q562" s="199">
        <v>0.00033</v>
      </c>
      <c r="R562" s="199">
        <f>Q562*H562</f>
        <v>0.000825</v>
      </c>
      <c r="S562" s="199">
        <v>0</v>
      </c>
      <c r="T562" s="200">
        <f>S562*H562</f>
        <v>0</v>
      </c>
      <c r="AR562" s="22" t="s">
        <v>128</v>
      </c>
      <c r="AT562" s="22" t="s">
        <v>124</v>
      </c>
      <c r="AU562" s="22" t="s">
        <v>81</v>
      </c>
      <c r="AY562" s="22" t="s">
        <v>122</v>
      </c>
      <c r="BE562" s="201">
        <f>IF(N562="základní",J562,0)</f>
        <v>0</v>
      </c>
      <c r="BF562" s="201">
        <f>IF(N562="snížená",J562,0)</f>
        <v>0</v>
      </c>
      <c r="BG562" s="201">
        <f>IF(N562="zákl. přenesená",J562,0)</f>
        <v>0</v>
      </c>
      <c r="BH562" s="201">
        <f>IF(N562="sníž. přenesená",J562,0)</f>
        <v>0</v>
      </c>
      <c r="BI562" s="201">
        <f>IF(N562="nulová",J562,0)</f>
        <v>0</v>
      </c>
      <c r="BJ562" s="22" t="s">
        <v>76</v>
      </c>
      <c r="BK562" s="201">
        <f>ROUND(I562*H562,2)</f>
        <v>0</v>
      </c>
      <c r="BL562" s="22" t="s">
        <v>128</v>
      </c>
      <c r="BM562" s="22" t="s">
        <v>753</v>
      </c>
    </row>
    <row r="563" spans="2:51" s="11" customFormat="1" ht="12">
      <c r="B563" s="202"/>
      <c r="C563" s="203"/>
      <c r="D563" s="204" t="s">
        <v>130</v>
      </c>
      <c r="E563" s="205" t="s">
        <v>21</v>
      </c>
      <c r="F563" s="206" t="s">
        <v>754</v>
      </c>
      <c r="G563" s="203"/>
      <c r="H563" s="207">
        <v>2.5</v>
      </c>
      <c r="I563" s="208"/>
      <c r="J563" s="203"/>
      <c r="K563" s="203"/>
      <c r="L563" s="209"/>
      <c r="M563" s="210"/>
      <c r="N563" s="211"/>
      <c r="O563" s="211"/>
      <c r="P563" s="211"/>
      <c r="Q563" s="211"/>
      <c r="R563" s="211"/>
      <c r="S563" s="211"/>
      <c r="T563" s="212"/>
      <c r="AT563" s="213" t="s">
        <v>130</v>
      </c>
      <c r="AU563" s="213" t="s">
        <v>81</v>
      </c>
      <c r="AV563" s="11" t="s">
        <v>81</v>
      </c>
      <c r="AW563" s="11" t="s">
        <v>34</v>
      </c>
      <c r="AX563" s="11" t="s">
        <v>76</v>
      </c>
      <c r="AY563" s="213" t="s">
        <v>122</v>
      </c>
    </row>
    <row r="564" spans="2:65" s="1" customFormat="1" ht="22.8" customHeight="1">
      <c r="B564" s="39"/>
      <c r="C564" s="190" t="s">
        <v>755</v>
      </c>
      <c r="D564" s="190" t="s">
        <v>124</v>
      </c>
      <c r="E564" s="191" t="s">
        <v>756</v>
      </c>
      <c r="F564" s="192" t="s">
        <v>757</v>
      </c>
      <c r="G564" s="193" t="s">
        <v>198</v>
      </c>
      <c r="H564" s="194">
        <v>5</v>
      </c>
      <c r="I564" s="195"/>
      <c r="J564" s="196">
        <f>ROUND(I564*H564,2)</f>
        <v>0</v>
      </c>
      <c r="K564" s="192" t="s">
        <v>21</v>
      </c>
      <c r="L564" s="59"/>
      <c r="M564" s="197" t="s">
        <v>21</v>
      </c>
      <c r="N564" s="198" t="s">
        <v>42</v>
      </c>
      <c r="O564" s="40"/>
      <c r="P564" s="199">
        <f>O564*H564</f>
        <v>0</v>
      </c>
      <c r="Q564" s="199">
        <v>0.00033</v>
      </c>
      <c r="R564" s="199">
        <f>Q564*H564</f>
        <v>0.00165</v>
      </c>
      <c r="S564" s="199">
        <v>0</v>
      </c>
      <c r="T564" s="200">
        <f>S564*H564</f>
        <v>0</v>
      </c>
      <c r="AR564" s="22" t="s">
        <v>128</v>
      </c>
      <c r="AT564" s="22" t="s">
        <v>124</v>
      </c>
      <c r="AU564" s="22" t="s">
        <v>81</v>
      </c>
      <c r="AY564" s="22" t="s">
        <v>122</v>
      </c>
      <c r="BE564" s="201">
        <f>IF(N564="základní",J564,0)</f>
        <v>0</v>
      </c>
      <c r="BF564" s="201">
        <f>IF(N564="snížená",J564,0)</f>
        <v>0</v>
      </c>
      <c r="BG564" s="201">
        <f>IF(N564="zákl. přenesená",J564,0)</f>
        <v>0</v>
      </c>
      <c r="BH564" s="201">
        <f>IF(N564="sníž. přenesená",J564,0)</f>
        <v>0</v>
      </c>
      <c r="BI564" s="201">
        <f>IF(N564="nulová",J564,0)</f>
        <v>0</v>
      </c>
      <c r="BJ564" s="22" t="s">
        <v>76</v>
      </c>
      <c r="BK564" s="201">
        <f>ROUND(I564*H564,2)</f>
        <v>0</v>
      </c>
      <c r="BL564" s="22" t="s">
        <v>128</v>
      </c>
      <c r="BM564" s="22" t="s">
        <v>758</v>
      </c>
    </row>
    <row r="565" spans="2:51" s="11" customFormat="1" ht="12">
      <c r="B565" s="202"/>
      <c r="C565" s="203"/>
      <c r="D565" s="204" t="s">
        <v>130</v>
      </c>
      <c r="E565" s="205" t="s">
        <v>21</v>
      </c>
      <c r="F565" s="206" t="s">
        <v>759</v>
      </c>
      <c r="G565" s="203"/>
      <c r="H565" s="207">
        <v>5</v>
      </c>
      <c r="I565" s="208"/>
      <c r="J565" s="203"/>
      <c r="K565" s="203"/>
      <c r="L565" s="209"/>
      <c r="M565" s="210"/>
      <c r="N565" s="211"/>
      <c r="O565" s="211"/>
      <c r="P565" s="211"/>
      <c r="Q565" s="211"/>
      <c r="R565" s="211"/>
      <c r="S565" s="211"/>
      <c r="T565" s="212"/>
      <c r="AT565" s="213" t="s">
        <v>130</v>
      </c>
      <c r="AU565" s="213" t="s">
        <v>81</v>
      </c>
      <c r="AV565" s="11" t="s">
        <v>81</v>
      </c>
      <c r="AW565" s="11" t="s">
        <v>34</v>
      </c>
      <c r="AX565" s="11" t="s">
        <v>76</v>
      </c>
      <c r="AY565" s="213" t="s">
        <v>122</v>
      </c>
    </row>
    <row r="566" spans="2:65" s="1" customFormat="1" ht="22.8" customHeight="1">
      <c r="B566" s="39"/>
      <c r="C566" s="190" t="s">
        <v>760</v>
      </c>
      <c r="D566" s="190" t="s">
        <v>124</v>
      </c>
      <c r="E566" s="191" t="s">
        <v>761</v>
      </c>
      <c r="F566" s="192" t="s">
        <v>762</v>
      </c>
      <c r="G566" s="193" t="s">
        <v>127</v>
      </c>
      <c r="H566" s="194">
        <v>9154.64</v>
      </c>
      <c r="I566" s="195"/>
      <c r="J566" s="196">
        <f>ROUND(I566*H566,2)</f>
        <v>0</v>
      </c>
      <c r="K566" s="192" t="s">
        <v>140</v>
      </c>
      <c r="L566" s="59"/>
      <c r="M566" s="197" t="s">
        <v>21</v>
      </c>
      <c r="N566" s="198" t="s">
        <v>42</v>
      </c>
      <c r="O566" s="40"/>
      <c r="P566" s="199">
        <f>O566*H566</f>
        <v>0</v>
      </c>
      <c r="Q566" s="199">
        <v>0.00198</v>
      </c>
      <c r="R566" s="199">
        <f>Q566*H566</f>
        <v>18.1261872</v>
      </c>
      <c r="S566" s="199">
        <v>0</v>
      </c>
      <c r="T566" s="200">
        <f>S566*H566</f>
        <v>0</v>
      </c>
      <c r="AR566" s="22" t="s">
        <v>128</v>
      </c>
      <c r="AT566" s="22" t="s">
        <v>124</v>
      </c>
      <c r="AU566" s="22" t="s">
        <v>81</v>
      </c>
      <c r="AY566" s="22" t="s">
        <v>122</v>
      </c>
      <c r="BE566" s="201">
        <f>IF(N566="základní",J566,0)</f>
        <v>0</v>
      </c>
      <c r="BF566" s="201">
        <f>IF(N566="snížená",J566,0)</f>
        <v>0</v>
      </c>
      <c r="BG566" s="201">
        <f>IF(N566="zákl. přenesená",J566,0)</f>
        <v>0</v>
      </c>
      <c r="BH566" s="201">
        <f>IF(N566="sníž. přenesená",J566,0)</f>
        <v>0</v>
      </c>
      <c r="BI566" s="201">
        <f>IF(N566="nulová",J566,0)</f>
        <v>0</v>
      </c>
      <c r="BJ566" s="22" t="s">
        <v>76</v>
      </c>
      <c r="BK566" s="201">
        <f>ROUND(I566*H566,2)</f>
        <v>0</v>
      </c>
      <c r="BL566" s="22" t="s">
        <v>128</v>
      </c>
      <c r="BM566" s="22" t="s">
        <v>763</v>
      </c>
    </row>
    <row r="567" spans="2:47" s="1" customFormat="1" ht="24">
      <c r="B567" s="39"/>
      <c r="C567" s="61"/>
      <c r="D567" s="204" t="s">
        <v>142</v>
      </c>
      <c r="E567" s="61"/>
      <c r="F567" s="225" t="s">
        <v>764</v>
      </c>
      <c r="G567" s="61"/>
      <c r="H567" s="61"/>
      <c r="I567" s="161"/>
      <c r="J567" s="61"/>
      <c r="K567" s="61"/>
      <c r="L567" s="59"/>
      <c r="M567" s="226"/>
      <c r="N567" s="40"/>
      <c r="O567" s="40"/>
      <c r="P567" s="40"/>
      <c r="Q567" s="40"/>
      <c r="R567" s="40"/>
      <c r="S567" s="40"/>
      <c r="T567" s="76"/>
      <c r="AT567" s="22" t="s">
        <v>142</v>
      </c>
      <c r="AU567" s="22" t="s">
        <v>81</v>
      </c>
    </row>
    <row r="568" spans="2:51" s="11" customFormat="1" ht="12">
      <c r="B568" s="202"/>
      <c r="C568" s="203"/>
      <c r="D568" s="204" t="s">
        <v>130</v>
      </c>
      <c r="E568" s="205" t="s">
        <v>21</v>
      </c>
      <c r="F568" s="206" t="s">
        <v>765</v>
      </c>
      <c r="G568" s="203"/>
      <c r="H568" s="207">
        <v>9154.64</v>
      </c>
      <c r="I568" s="208"/>
      <c r="J568" s="203"/>
      <c r="K568" s="203"/>
      <c r="L568" s="209"/>
      <c r="M568" s="210"/>
      <c r="N568" s="211"/>
      <c r="O568" s="211"/>
      <c r="P568" s="211"/>
      <c r="Q568" s="211"/>
      <c r="R568" s="211"/>
      <c r="S568" s="211"/>
      <c r="T568" s="212"/>
      <c r="AT568" s="213" t="s">
        <v>130</v>
      </c>
      <c r="AU568" s="213" t="s">
        <v>81</v>
      </c>
      <c r="AV568" s="11" t="s">
        <v>81</v>
      </c>
      <c r="AW568" s="11" t="s">
        <v>34</v>
      </c>
      <c r="AX568" s="11" t="s">
        <v>71</v>
      </c>
      <c r="AY568" s="213" t="s">
        <v>122</v>
      </c>
    </row>
    <row r="569" spans="2:51" s="12" customFormat="1" ht="12">
      <c r="B569" s="214"/>
      <c r="C569" s="215"/>
      <c r="D569" s="204" t="s">
        <v>130</v>
      </c>
      <c r="E569" s="216" t="s">
        <v>21</v>
      </c>
      <c r="F569" s="217" t="s">
        <v>132</v>
      </c>
      <c r="G569" s="215"/>
      <c r="H569" s="218">
        <v>9154.64</v>
      </c>
      <c r="I569" s="219"/>
      <c r="J569" s="215"/>
      <c r="K569" s="215"/>
      <c r="L569" s="220"/>
      <c r="M569" s="221"/>
      <c r="N569" s="222"/>
      <c r="O569" s="222"/>
      <c r="P569" s="222"/>
      <c r="Q569" s="222"/>
      <c r="R569" s="222"/>
      <c r="S569" s="222"/>
      <c r="T569" s="223"/>
      <c r="AT569" s="224" t="s">
        <v>130</v>
      </c>
      <c r="AU569" s="224" t="s">
        <v>81</v>
      </c>
      <c r="AV569" s="12" t="s">
        <v>128</v>
      </c>
      <c r="AW569" s="12" t="s">
        <v>34</v>
      </c>
      <c r="AX569" s="12" t="s">
        <v>76</v>
      </c>
      <c r="AY569" s="224" t="s">
        <v>122</v>
      </c>
    </row>
    <row r="570" spans="2:65" s="1" customFormat="1" ht="34.2" customHeight="1">
      <c r="B570" s="39"/>
      <c r="C570" s="190" t="s">
        <v>766</v>
      </c>
      <c r="D570" s="190" t="s">
        <v>124</v>
      </c>
      <c r="E570" s="191" t="s">
        <v>767</v>
      </c>
      <c r="F570" s="192" t="s">
        <v>768</v>
      </c>
      <c r="G570" s="193" t="s">
        <v>127</v>
      </c>
      <c r="H570" s="194">
        <v>813.75</v>
      </c>
      <c r="I570" s="195"/>
      <c r="J570" s="196">
        <f>ROUND(I570*H570,2)</f>
        <v>0</v>
      </c>
      <c r="K570" s="192" t="s">
        <v>21</v>
      </c>
      <c r="L570" s="59"/>
      <c r="M570" s="197" t="s">
        <v>21</v>
      </c>
      <c r="N570" s="198" t="s">
        <v>42</v>
      </c>
      <c r="O570" s="40"/>
      <c r="P570" s="199">
        <f>O570*H570</f>
        <v>0</v>
      </c>
      <c r="Q570" s="199">
        <v>0.00036</v>
      </c>
      <c r="R570" s="199">
        <f>Q570*H570</f>
        <v>0.29295000000000004</v>
      </c>
      <c r="S570" s="199">
        <v>0</v>
      </c>
      <c r="T570" s="200">
        <f>S570*H570</f>
        <v>0</v>
      </c>
      <c r="AR570" s="22" t="s">
        <v>128</v>
      </c>
      <c r="AT570" s="22" t="s">
        <v>124</v>
      </c>
      <c r="AU570" s="22" t="s">
        <v>81</v>
      </c>
      <c r="AY570" s="22" t="s">
        <v>122</v>
      </c>
      <c r="BE570" s="201">
        <f>IF(N570="základní",J570,0)</f>
        <v>0</v>
      </c>
      <c r="BF570" s="201">
        <f>IF(N570="snížená",J570,0)</f>
        <v>0</v>
      </c>
      <c r="BG570" s="201">
        <f>IF(N570="zákl. přenesená",J570,0)</f>
        <v>0</v>
      </c>
      <c r="BH570" s="201">
        <f>IF(N570="sníž. přenesená",J570,0)</f>
        <v>0</v>
      </c>
      <c r="BI570" s="201">
        <f>IF(N570="nulová",J570,0)</f>
        <v>0</v>
      </c>
      <c r="BJ570" s="22" t="s">
        <v>76</v>
      </c>
      <c r="BK570" s="201">
        <f>ROUND(I570*H570,2)</f>
        <v>0</v>
      </c>
      <c r="BL570" s="22" t="s">
        <v>128</v>
      </c>
      <c r="BM570" s="22" t="s">
        <v>769</v>
      </c>
    </row>
    <row r="571" spans="2:51" s="11" customFormat="1" ht="12">
      <c r="B571" s="202"/>
      <c r="C571" s="203"/>
      <c r="D571" s="204" t="s">
        <v>130</v>
      </c>
      <c r="E571" s="205" t="s">
        <v>21</v>
      </c>
      <c r="F571" s="206" t="s">
        <v>770</v>
      </c>
      <c r="G571" s="203"/>
      <c r="H571" s="207">
        <v>813.75</v>
      </c>
      <c r="I571" s="208"/>
      <c r="J571" s="203"/>
      <c r="K571" s="203"/>
      <c r="L571" s="209"/>
      <c r="M571" s="210"/>
      <c r="N571" s="211"/>
      <c r="O571" s="211"/>
      <c r="P571" s="211"/>
      <c r="Q571" s="211"/>
      <c r="R571" s="211"/>
      <c r="S571" s="211"/>
      <c r="T571" s="212"/>
      <c r="AT571" s="213" t="s">
        <v>130</v>
      </c>
      <c r="AU571" s="213" t="s">
        <v>81</v>
      </c>
      <c r="AV571" s="11" t="s">
        <v>81</v>
      </c>
      <c r="AW571" s="11" t="s">
        <v>34</v>
      </c>
      <c r="AX571" s="11" t="s">
        <v>76</v>
      </c>
      <c r="AY571" s="213" t="s">
        <v>122</v>
      </c>
    </row>
    <row r="572" spans="2:65" s="1" customFormat="1" ht="22.8" customHeight="1">
      <c r="B572" s="39"/>
      <c r="C572" s="190" t="s">
        <v>771</v>
      </c>
      <c r="D572" s="190" t="s">
        <v>124</v>
      </c>
      <c r="E572" s="191" t="s">
        <v>772</v>
      </c>
      <c r="F572" s="192" t="s">
        <v>773</v>
      </c>
      <c r="G572" s="193" t="s">
        <v>180</v>
      </c>
      <c r="H572" s="194">
        <v>6271.7</v>
      </c>
      <c r="I572" s="195"/>
      <c r="J572" s="196">
        <f>ROUND(I572*H572,2)</f>
        <v>0</v>
      </c>
      <c r="K572" s="192" t="s">
        <v>21</v>
      </c>
      <c r="L572" s="59"/>
      <c r="M572" s="197" t="s">
        <v>21</v>
      </c>
      <c r="N572" s="198" t="s">
        <v>42</v>
      </c>
      <c r="O572" s="40"/>
      <c r="P572" s="199">
        <f>O572*H572</f>
        <v>0</v>
      </c>
      <c r="Q572" s="199">
        <v>0</v>
      </c>
      <c r="R572" s="199">
        <f>Q572*H572</f>
        <v>0</v>
      </c>
      <c r="S572" s="199">
        <v>0</v>
      </c>
      <c r="T572" s="200">
        <f>S572*H572</f>
        <v>0</v>
      </c>
      <c r="AR572" s="22" t="s">
        <v>128</v>
      </c>
      <c r="AT572" s="22" t="s">
        <v>124</v>
      </c>
      <c r="AU572" s="22" t="s">
        <v>81</v>
      </c>
      <c r="AY572" s="22" t="s">
        <v>122</v>
      </c>
      <c r="BE572" s="201">
        <f>IF(N572="základní",J572,0)</f>
        <v>0</v>
      </c>
      <c r="BF572" s="201">
        <f>IF(N572="snížená",J572,0)</f>
        <v>0</v>
      </c>
      <c r="BG572" s="201">
        <f>IF(N572="zákl. přenesená",J572,0)</f>
        <v>0</v>
      </c>
      <c r="BH572" s="201">
        <f>IF(N572="sníž. přenesená",J572,0)</f>
        <v>0</v>
      </c>
      <c r="BI572" s="201">
        <f>IF(N572="nulová",J572,0)</f>
        <v>0</v>
      </c>
      <c r="BJ572" s="22" t="s">
        <v>76</v>
      </c>
      <c r="BK572" s="201">
        <f>ROUND(I572*H572,2)</f>
        <v>0</v>
      </c>
      <c r="BL572" s="22" t="s">
        <v>128</v>
      </c>
      <c r="BM572" s="22" t="s">
        <v>774</v>
      </c>
    </row>
    <row r="573" spans="2:47" s="1" customFormat="1" ht="24">
      <c r="B573" s="39"/>
      <c r="C573" s="61"/>
      <c r="D573" s="204" t="s">
        <v>142</v>
      </c>
      <c r="E573" s="61"/>
      <c r="F573" s="225" t="s">
        <v>775</v>
      </c>
      <c r="G573" s="61"/>
      <c r="H573" s="61"/>
      <c r="I573" s="161"/>
      <c r="J573" s="61"/>
      <c r="K573" s="61"/>
      <c r="L573" s="59"/>
      <c r="M573" s="226"/>
      <c r="N573" s="40"/>
      <c r="O573" s="40"/>
      <c r="P573" s="40"/>
      <c r="Q573" s="40"/>
      <c r="R573" s="40"/>
      <c r="S573" s="40"/>
      <c r="T573" s="76"/>
      <c r="AT573" s="22" t="s">
        <v>142</v>
      </c>
      <c r="AU573" s="22" t="s">
        <v>81</v>
      </c>
    </row>
    <row r="574" spans="2:51" s="11" customFormat="1" ht="12">
      <c r="B574" s="202"/>
      <c r="C574" s="203"/>
      <c r="D574" s="204" t="s">
        <v>130</v>
      </c>
      <c r="E574" s="205" t="s">
        <v>21</v>
      </c>
      <c r="F574" s="206" t="s">
        <v>776</v>
      </c>
      <c r="G574" s="203"/>
      <c r="H574" s="207">
        <v>186.7</v>
      </c>
      <c r="I574" s="208"/>
      <c r="J574" s="203"/>
      <c r="K574" s="203"/>
      <c r="L574" s="209"/>
      <c r="M574" s="210"/>
      <c r="N574" s="211"/>
      <c r="O574" s="211"/>
      <c r="P574" s="211"/>
      <c r="Q574" s="211"/>
      <c r="R574" s="211"/>
      <c r="S574" s="211"/>
      <c r="T574" s="212"/>
      <c r="AT574" s="213" t="s">
        <v>130</v>
      </c>
      <c r="AU574" s="213" t="s">
        <v>81</v>
      </c>
      <c r="AV574" s="11" t="s">
        <v>81</v>
      </c>
      <c r="AW574" s="11" t="s">
        <v>34</v>
      </c>
      <c r="AX574" s="11" t="s">
        <v>71</v>
      </c>
      <c r="AY574" s="213" t="s">
        <v>122</v>
      </c>
    </row>
    <row r="575" spans="2:51" s="11" customFormat="1" ht="12">
      <c r="B575" s="202"/>
      <c r="C575" s="203"/>
      <c r="D575" s="204" t="s">
        <v>130</v>
      </c>
      <c r="E575" s="205" t="s">
        <v>21</v>
      </c>
      <c r="F575" s="206" t="s">
        <v>777</v>
      </c>
      <c r="G575" s="203"/>
      <c r="H575" s="207">
        <v>6085</v>
      </c>
      <c r="I575" s="208"/>
      <c r="J575" s="203"/>
      <c r="K575" s="203"/>
      <c r="L575" s="209"/>
      <c r="M575" s="210"/>
      <c r="N575" s="211"/>
      <c r="O575" s="211"/>
      <c r="P575" s="211"/>
      <c r="Q575" s="211"/>
      <c r="R575" s="211"/>
      <c r="S575" s="211"/>
      <c r="T575" s="212"/>
      <c r="AT575" s="213" t="s">
        <v>130</v>
      </c>
      <c r="AU575" s="213" t="s">
        <v>81</v>
      </c>
      <c r="AV575" s="11" t="s">
        <v>81</v>
      </c>
      <c r="AW575" s="11" t="s">
        <v>34</v>
      </c>
      <c r="AX575" s="11" t="s">
        <v>71</v>
      </c>
      <c r="AY575" s="213" t="s">
        <v>122</v>
      </c>
    </row>
    <row r="576" spans="2:51" s="12" customFormat="1" ht="12">
      <c r="B576" s="214"/>
      <c r="C576" s="215"/>
      <c r="D576" s="204" t="s">
        <v>130</v>
      </c>
      <c r="E576" s="216" t="s">
        <v>21</v>
      </c>
      <c r="F576" s="217" t="s">
        <v>132</v>
      </c>
      <c r="G576" s="215"/>
      <c r="H576" s="218">
        <v>6271.7</v>
      </c>
      <c r="I576" s="219"/>
      <c r="J576" s="215"/>
      <c r="K576" s="215"/>
      <c r="L576" s="220"/>
      <c r="M576" s="221"/>
      <c r="N576" s="222"/>
      <c r="O576" s="222"/>
      <c r="P576" s="222"/>
      <c r="Q576" s="222"/>
      <c r="R576" s="222"/>
      <c r="S576" s="222"/>
      <c r="T576" s="223"/>
      <c r="AT576" s="224" t="s">
        <v>130</v>
      </c>
      <c r="AU576" s="224" t="s">
        <v>81</v>
      </c>
      <c r="AV576" s="12" t="s">
        <v>128</v>
      </c>
      <c r="AW576" s="12" t="s">
        <v>34</v>
      </c>
      <c r="AX576" s="12" t="s">
        <v>76</v>
      </c>
      <c r="AY576" s="224" t="s">
        <v>122</v>
      </c>
    </row>
    <row r="577" spans="2:65" s="1" customFormat="1" ht="14.4" customHeight="1">
      <c r="B577" s="39"/>
      <c r="C577" s="190" t="s">
        <v>778</v>
      </c>
      <c r="D577" s="190" t="s">
        <v>124</v>
      </c>
      <c r="E577" s="191" t="s">
        <v>779</v>
      </c>
      <c r="F577" s="192" t="s">
        <v>780</v>
      </c>
      <c r="G577" s="193" t="s">
        <v>180</v>
      </c>
      <c r="H577" s="194">
        <v>4892.7</v>
      </c>
      <c r="I577" s="195"/>
      <c r="J577" s="196">
        <f>ROUND(I577*H577,2)</f>
        <v>0</v>
      </c>
      <c r="K577" s="192" t="s">
        <v>140</v>
      </c>
      <c r="L577" s="59"/>
      <c r="M577" s="197" t="s">
        <v>21</v>
      </c>
      <c r="N577" s="198" t="s">
        <v>42</v>
      </c>
      <c r="O577" s="40"/>
      <c r="P577" s="199">
        <f>O577*H577</f>
        <v>0</v>
      </c>
      <c r="Q577" s="199">
        <v>0</v>
      </c>
      <c r="R577" s="199">
        <f>Q577*H577</f>
        <v>0</v>
      </c>
      <c r="S577" s="199">
        <v>0</v>
      </c>
      <c r="T577" s="200">
        <f>S577*H577</f>
        <v>0</v>
      </c>
      <c r="AR577" s="22" t="s">
        <v>128</v>
      </c>
      <c r="AT577" s="22" t="s">
        <v>124</v>
      </c>
      <c r="AU577" s="22" t="s">
        <v>81</v>
      </c>
      <c r="AY577" s="22" t="s">
        <v>122</v>
      </c>
      <c r="BE577" s="201">
        <f>IF(N577="základní",J577,0)</f>
        <v>0</v>
      </c>
      <c r="BF577" s="201">
        <f>IF(N577="snížená",J577,0)</f>
        <v>0</v>
      </c>
      <c r="BG577" s="201">
        <f>IF(N577="zákl. přenesená",J577,0)</f>
        <v>0</v>
      </c>
      <c r="BH577" s="201">
        <f>IF(N577="sníž. přenesená",J577,0)</f>
        <v>0</v>
      </c>
      <c r="BI577" s="201">
        <f>IF(N577="nulová",J577,0)</f>
        <v>0</v>
      </c>
      <c r="BJ577" s="22" t="s">
        <v>76</v>
      </c>
      <c r="BK577" s="201">
        <f>ROUND(I577*H577,2)</f>
        <v>0</v>
      </c>
      <c r="BL577" s="22" t="s">
        <v>128</v>
      </c>
      <c r="BM577" s="22" t="s">
        <v>781</v>
      </c>
    </row>
    <row r="578" spans="2:47" s="1" customFormat="1" ht="12">
      <c r="B578" s="39"/>
      <c r="C578" s="61"/>
      <c r="D578" s="204" t="s">
        <v>142</v>
      </c>
      <c r="E578" s="61"/>
      <c r="F578" s="225" t="s">
        <v>782</v>
      </c>
      <c r="G578" s="61"/>
      <c r="H578" s="61"/>
      <c r="I578" s="161"/>
      <c r="J578" s="61"/>
      <c r="K578" s="61"/>
      <c r="L578" s="59"/>
      <c r="M578" s="226"/>
      <c r="N578" s="40"/>
      <c r="O578" s="40"/>
      <c r="P578" s="40"/>
      <c r="Q578" s="40"/>
      <c r="R578" s="40"/>
      <c r="S578" s="40"/>
      <c r="T578" s="76"/>
      <c r="AT578" s="22" t="s">
        <v>142</v>
      </c>
      <c r="AU578" s="22" t="s">
        <v>81</v>
      </c>
    </row>
    <row r="579" spans="2:51" s="11" customFormat="1" ht="24">
      <c r="B579" s="202"/>
      <c r="C579" s="203"/>
      <c r="D579" s="204" t="s">
        <v>130</v>
      </c>
      <c r="E579" s="205" t="s">
        <v>21</v>
      </c>
      <c r="F579" s="206" t="s">
        <v>783</v>
      </c>
      <c r="G579" s="203"/>
      <c r="H579" s="207">
        <v>186.7</v>
      </c>
      <c r="I579" s="208"/>
      <c r="J579" s="203"/>
      <c r="K579" s="203"/>
      <c r="L579" s="209"/>
      <c r="M579" s="210"/>
      <c r="N579" s="211"/>
      <c r="O579" s="211"/>
      <c r="P579" s="211"/>
      <c r="Q579" s="211"/>
      <c r="R579" s="211"/>
      <c r="S579" s="211"/>
      <c r="T579" s="212"/>
      <c r="AT579" s="213" t="s">
        <v>130</v>
      </c>
      <c r="AU579" s="213" t="s">
        <v>81</v>
      </c>
      <c r="AV579" s="11" t="s">
        <v>81</v>
      </c>
      <c r="AW579" s="11" t="s">
        <v>34</v>
      </c>
      <c r="AX579" s="11" t="s">
        <v>71</v>
      </c>
      <c r="AY579" s="213" t="s">
        <v>122</v>
      </c>
    </row>
    <row r="580" spans="2:51" s="13" customFormat="1" ht="12">
      <c r="B580" s="227"/>
      <c r="C580" s="228"/>
      <c r="D580" s="204" t="s">
        <v>130</v>
      </c>
      <c r="E580" s="229" t="s">
        <v>21</v>
      </c>
      <c r="F580" s="230" t="s">
        <v>260</v>
      </c>
      <c r="G580" s="228"/>
      <c r="H580" s="231">
        <v>186.7</v>
      </c>
      <c r="I580" s="232"/>
      <c r="J580" s="228"/>
      <c r="K580" s="228"/>
      <c r="L580" s="233"/>
      <c r="M580" s="234"/>
      <c r="N580" s="235"/>
      <c r="O580" s="235"/>
      <c r="P580" s="235"/>
      <c r="Q580" s="235"/>
      <c r="R580" s="235"/>
      <c r="S580" s="235"/>
      <c r="T580" s="236"/>
      <c r="AT580" s="237" t="s">
        <v>130</v>
      </c>
      <c r="AU580" s="237" t="s">
        <v>81</v>
      </c>
      <c r="AV580" s="13" t="s">
        <v>137</v>
      </c>
      <c r="AW580" s="13" t="s">
        <v>34</v>
      </c>
      <c r="AX580" s="13" t="s">
        <v>71</v>
      </c>
      <c r="AY580" s="237" t="s">
        <v>122</v>
      </c>
    </row>
    <row r="581" spans="2:51" s="11" customFormat="1" ht="12">
      <c r="B581" s="202"/>
      <c r="C581" s="203"/>
      <c r="D581" s="204" t="s">
        <v>130</v>
      </c>
      <c r="E581" s="205" t="s">
        <v>21</v>
      </c>
      <c r="F581" s="206" t="s">
        <v>784</v>
      </c>
      <c r="G581" s="203"/>
      <c r="H581" s="207">
        <v>2244</v>
      </c>
      <c r="I581" s="208"/>
      <c r="J581" s="203"/>
      <c r="K581" s="203"/>
      <c r="L581" s="209"/>
      <c r="M581" s="210"/>
      <c r="N581" s="211"/>
      <c r="O581" s="211"/>
      <c r="P581" s="211"/>
      <c r="Q581" s="211"/>
      <c r="R581" s="211"/>
      <c r="S581" s="211"/>
      <c r="T581" s="212"/>
      <c r="AT581" s="213" t="s">
        <v>130</v>
      </c>
      <c r="AU581" s="213" t="s">
        <v>81</v>
      </c>
      <c r="AV581" s="11" t="s">
        <v>81</v>
      </c>
      <c r="AW581" s="11" t="s">
        <v>34</v>
      </c>
      <c r="AX581" s="11" t="s">
        <v>71</v>
      </c>
      <c r="AY581" s="213" t="s">
        <v>122</v>
      </c>
    </row>
    <row r="582" spans="2:51" s="11" customFormat="1" ht="12">
      <c r="B582" s="202"/>
      <c r="C582" s="203"/>
      <c r="D582" s="204" t="s">
        <v>130</v>
      </c>
      <c r="E582" s="205" t="s">
        <v>21</v>
      </c>
      <c r="F582" s="206" t="s">
        <v>785</v>
      </c>
      <c r="G582" s="203"/>
      <c r="H582" s="207">
        <v>2462</v>
      </c>
      <c r="I582" s="208"/>
      <c r="J582" s="203"/>
      <c r="K582" s="203"/>
      <c r="L582" s="209"/>
      <c r="M582" s="210"/>
      <c r="N582" s="211"/>
      <c r="O582" s="211"/>
      <c r="P582" s="211"/>
      <c r="Q582" s="211"/>
      <c r="R582" s="211"/>
      <c r="S582" s="211"/>
      <c r="T582" s="212"/>
      <c r="AT582" s="213" t="s">
        <v>130</v>
      </c>
      <c r="AU582" s="213" t="s">
        <v>81</v>
      </c>
      <c r="AV582" s="11" t="s">
        <v>81</v>
      </c>
      <c r="AW582" s="11" t="s">
        <v>34</v>
      </c>
      <c r="AX582" s="11" t="s">
        <v>71</v>
      </c>
      <c r="AY582" s="213" t="s">
        <v>122</v>
      </c>
    </row>
    <row r="583" spans="2:51" s="13" customFormat="1" ht="12">
      <c r="B583" s="227"/>
      <c r="C583" s="228"/>
      <c r="D583" s="204" t="s">
        <v>130</v>
      </c>
      <c r="E583" s="229" t="s">
        <v>21</v>
      </c>
      <c r="F583" s="230" t="s">
        <v>260</v>
      </c>
      <c r="G583" s="228"/>
      <c r="H583" s="231">
        <v>4706</v>
      </c>
      <c r="I583" s="232"/>
      <c r="J583" s="228"/>
      <c r="K583" s="228"/>
      <c r="L583" s="233"/>
      <c r="M583" s="234"/>
      <c r="N583" s="235"/>
      <c r="O583" s="235"/>
      <c r="P583" s="235"/>
      <c r="Q583" s="235"/>
      <c r="R583" s="235"/>
      <c r="S583" s="235"/>
      <c r="T583" s="236"/>
      <c r="AT583" s="237" t="s">
        <v>130</v>
      </c>
      <c r="AU583" s="237" t="s">
        <v>81</v>
      </c>
      <c r="AV583" s="13" t="s">
        <v>137</v>
      </c>
      <c r="AW583" s="13" t="s">
        <v>34</v>
      </c>
      <c r="AX583" s="13" t="s">
        <v>71</v>
      </c>
      <c r="AY583" s="237" t="s">
        <v>122</v>
      </c>
    </row>
    <row r="584" spans="2:51" s="12" customFormat="1" ht="12">
      <c r="B584" s="214"/>
      <c r="C584" s="215"/>
      <c r="D584" s="204" t="s">
        <v>130</v>
      </c>
      <c r="E584" s="216" t="s">
        <v>21</v>
      </c>
      <c r="F584" s="217" t="s">
        <v>132</v>
      </c>
      <c r="G584" s="215"/>
      <c r="H584" s="218">
        <v>4892.7</v>
      </c>
      <c r="I584" s="219"/>
      <c r="J584" s="215"/>
      <c r="K584" s="215"/>
      <c r="L584" s="220"/>
      <c r="M584" s="221"/>
      <c r="N584" s="222"/>
      <c r="O584" s="222"/>
      <c r="P584" s="222"/>
      <c r="Q584" s="222"/>
      <c r="R584" s="222"/>
      <c r="S584" s="222"/>
      <c r="T584" s="223"/>
      <c r="AT584" s="224" t="s">
        <v>130</v>
      </c>
      <c r="AU584" s="224" t="s">
        <v>81</v>
      </c>
      <c r="AV584" s="12" t="s">
        <v>128</v>
      </c>
      <c r="AW584" s="12" t="s">
        <v>34</v>
      </c>
      <c r="AX584" s="12" t="s">
        <v>76</v>
      </c>
      <c r="AY584" s="224" t="s">
        <v>122</v>
      </c>
    </row>
    <row r="585" spans="2:65" s="1" customFormat="1" ht="22.8" customHeight="1">
      <c r="B585" s="39"/>
      <c r="C585" s="190" t="s">
        <v>786</v>
      </c>
      <c r="D585" s="190" t="s">
        <v>124</v>
      </c>
      <c r="E585" s="191" t="s">
        <v>787</v>
      </c>
      <c r="F585" s="192" t="s">
        <v>788</v>
      </c>
      <c r="G585" s="193" t="s">
        <v>180</v>
      </c>
      <c r="H585" s="194">
        <v>40</v>
      </c>
      <c r="I585" s="195"/>
      <c r="J585" s="196">
        <f>ROUND(I585*H585,2)</f>
        <v>0</v>
      </c>
      <c r="K585" s="192" t="s">
        <v>21</v>
      </c>
      <c r="L585" s="59"/>
      <c r="M585" s="197" t="s">
        <v>21</v>
      </c>
      <c r="N585" s="198" t="s">
        <v>42</v>
      </c>
      <c r="O585" s="40"/>
      <c r="P585" s="199">
        <f>O585*H585</f>
        <v>0</v>
      </c>
      <c r="Q585" s="199">
        <v>0.16371</v>
      </c>
      <c r="R585" s="199">
        <f>Q585*H585</f>
        <v>6.5484</v>
      </c>
      <c r="S585" s="199">
        <v>0</v>
      </c>
      <c r="T585" s="200">
        <f>S585*H585</f>
        <v>0</v>
      </c>
      <c r="AR585" s="22" t="s">
        <v>128</v>
      </c>
      <c r="AT585" s="22" t="s">
        <v>124</v>
      </c>
      <c r="AU585" s="22" t="s">
        <v>81</v>
      </c>
      <c r="AY585" s="22" t="s">
        <v>122</v>
      </c>
      <c r="BE585" s="201">
        <f>IF(N585="základní",J585,0)</f>
        <v>0</v>
      </c>
      <c r="BF585" s="201">
        <f>IF(N585="snížená",J585,0)</f>
        <v>0</v>
      </c>
      <c r="BG585" s="201">
        <f>IF(N585="zákl. přenesená",J585,0)</f>
        <v>0</v>
      </c>
      <c r="BH585" s="201">
        <f>IF(N585="sníž. přenesená",J585,0)</f>
        <v>0</v>
      </c>
      <c r="BI585" s="201">
        <f>IF(N585="nulová",J585,0)</f>
        <v>0</v>
      </c>
      <c r="BJ585" s="22" t="s">
        <v>76</v>
      </c>
      <c r="BK585" s="201">
        <f>ROUND(I585*H585,2)</f>
        <v>0</v>
      </c>
      <c r="BL585" s="22" t="s">
        <v>128</v>
      </c>
      <c r="BM585" s="22" t="s">
        <v>789</v>
      </c>
    </row>
    <row r="586" spans="2:47" s="1" customFormat="1" ht="48">
      <c r="B586" s="39"/>
      <c r="C586" s="61"/>
      <c r="D586" s="204" t="s">
        <v>142</v>
      </c>
      <c r="E586" s="61"/>
      <c r="F586" s="225" t="s">
        <v>790</v>
      </c>
      <c r="G586" s="61"/>
      <c r="H586" s="61"/>
      <c r="I586" s="161"/>
      <c r="J586" s="61"/>
      <c r="K586" s="61"/>
      <c r="L586" s="59"/>
      <c r="M586" s="226"/>
      <c r="N586" s="40"/>
      <c r="O586" s="40"/>
      <c r="P586" s="40"/>
      <c r="Q586" s="40"/>
      <c r="R586" s="40"/>
      <c r="S586" s="40"/>
      <c r="T586" s="76"/>
      <c r="AT586" s="22" t="s">
        <v>142</v>
      </c>
      <c r="AU586" s="22" t="s">
        <v>81</v>
      </c>
    </row>
    <row r="587" spans="2:51" s="11" customFormat="1" ht="12">
      <c r="B587" s="202"/>
      <c r="C587" s="203"/>
      <c r="D587" s="204" t="s">
        <v>130</v>
      </c>
      <c r="E587" s="205" t="s">
        <v>21</v>
      </c>
      <c r="F587" s="206" t="s">
        <v>431</v>
      </c>
      <c r="G587" s="203"/>
      <c r="H587" s="207">
        <v>40</v>
      </c>
      <c r="I587" s="208"/>
      <c r="J587" s="203"/>
      <c r="K587" s="203"/>
      <c r="L587" s="209"/>
      <c r="M587" s="210"/>
      <c r="N587" s="211"/>
      <c r="O587" s="211"/>
      <c r="P587" s="211"/>
      <c r="Q587" s="211"/>
      <c r="R587" s="211"/>
      <c r="S587" s="211"/>
      <c r="T587" s="212"/>
      <c r="AT587" s="213" t="s">
        <v>130</v>
      </c>
      <c r="AU587" s="213" t="s">
        <v>81</v>
      </c>
      <c r="AV587" s="11" t="s">
        <v>81</v>
      </c>
      <c r="AW587" s="11" t="s">
        <v>34</v>
      </c>
      <c r="AX587" s="11" t="s">
        <v>76</v>
      </c>
      <c r="AY587" s="213" t="s">
        <v>122</v>
      </c>
    </row>
    <row r="588" spans="2:65" s="1" customFormat="1" ht="14.4" customHeight="1">
      <c r="B588" s="39"/>
      <c r="C588" s="238" t="s">
        <v>791</v>
      </c>
      <c r="D588" s="238" t="s">
        <v>323</v>
      </c>
      <c r="E588" s="239" t="s">
        <v>792</v>
      </c>
      <c r="F588" s="240" t="s">
        <v>793</v>
      </c>
      <c r="G588" s="241" t="s">
        <v>135</v>
      </c>
      <c r="H588" s="242">
        <v>122.4</v>
      </c>
      <c r="I588" s="243"/>
      <c r="J588" s="244">
        <f>ROUND(I588*H588,2)</f>
        <v>0</v>
      </c>
      <c r="K588" s="240" t="s">
        <v>21</v>
      </c>
      <c r="L588" s="245"/>
      <c r="M588" s="246" t="s">
        <v>21</v>
      </c>
      <c r="N588" s="247" t="s">
        <v>42</v>
      </c>
      <c r="O588" s="40"/>
      <c r="P588" s="199">
        <f>O588*H588</f>
        <v>0</v>
      </c>
      <c r="Q588" s="199">
        <v>0.044</v>
      </c>
      <c r="R588" s="199">
        <f>Q588*H588</f>
        <v>5.3856</v>
      </c>
      <c r="S588" s="199">
        <v>0</v>
      </c>
      <c r="T588" s="200">
        <f>S588*H588</f>
        <v>0</v>
      </c>
      <c r="AR588" s="22" t="s">
        <v>165</v>
      </c>
      <c r="AT588" s="22" t="s">
        <v>323</v>
      </c>
      <c r="AU588" s="22" t="s">
        <v>81</v>
      </c>
      <c r="AY588" s="22" t="s">
        <v>122</v>
      </c>
      <c r="BE588" s="201">
        <f>IF(N588="základní",J588,0)</f>
        <v>0</v>
      </c>
      <c r="BF588" s="201">
        <f>IF(N588="snížená",J588,0)</f>
        <v>0</v>
      </c>
      <c r="BG588" s="201">
        <f>IF(N588="zákl. přenesená",J588,0)</f>
        <v>0</v>
      </c>
      <c r="BH588" s="201">
        <f>IF(N588="sníž. přenesená",J588,0)</f>
        <v>0</v>
      </c>
      <c r="BI588" s="201">
        <f>IF(N588="nulová",J588,0)</f>
        <v>0</v>
      </c>
      <c r="BJ588" s="22" t="s">
        <v>76</v>
      </c>
      <c r="BK588" s="201">
        <f>ROUND(I588*H588,2)</f>
        <v>0</v>
      </c>
      <c r="BL588" s="22" t="s">
        <v>128</v>
      </c>
      <c r="BM588" s="22" t="s">
        <v>794</v>
      </c>
    </row>
    <row r="589" spans="2:47" s="1" customFormat="1" ht="12">
      <c r="B589" s="39"/>
      <c r="C589" s="61"/>
      <c r="D589" s="204" t="s">
        <v>142</v>
      </c>
      <c r="E589" s="61"/>
      <c r="F589" s="225" t="s">
        <v>795</v>
      </c>
      <c r="G589" s="61"/>
      <c r="H589" s="61"/>
      <c r="I589" s="161"/>
      <c r="J589" s="61"/>
      <c r="K589" s="61"/>
      <c r="L589" s="59"/>
      <c r="M589" s="226"/>
      <c r="N589" s="40"/>
      <c r="O589" s="40"/>
      <c r="P589" s="40"/>
      <c r="Q589" s="40"/>
      <c r="R589" s="40"/>
      <c r="S589" s="40"/>
      <c r="T589" s="76"/>
      <c r="AT589" s="22" t="s">
        <v>142</v>
      </c>
      <c r="AU589" s="22" t="s">
        <v>81</v>
      </c>
    </row>
    <row r="590" spans="2:51" s="11" customFormat="1" ht="12">
      <c r="B590" s="202"/>
      <c r="C590" s="203"/>
      <c r="D590" s="204" t="s">
        <v>130</v>
      </c>
      <c r="E590" s="205" t="s">
        <v>21</v>
      </c>
      <c r="F590" s="206" t="s">
        <v>796</v>
      </c>
      <c r="G590" s="203"/>
      <c r="H590" s="207">
        <v>122.424</v>
      </c>
      <c r="I590" s="208"/>
      <c r="J590" s="203"/>
      <c r="K590" s="203"/>
      <c r="L590" s="209"/>
      <c r="M590" s="210"/>
      <c r="N590" s="211"/>
      <c r="O590" s="211"/>
      <c r="P590" s="211"/>
      <c r="Q590" s="211"/>
      <c r="R590" s="211"/>
      <c r="S590" s="211"/>
      <c r="T590" s="212"/>
      <c r="AT590" s="213" t="s">
        <v>130</v>
      </c>
      <c r="AU590" s="213" t="s">
        <v>81</v>
      </c>
      <c r="AV590" s="11" t="s">
        <v>81</v>
      </c>
      <c r="AW590" s="11" t="s">
        <v>34</v>
      </c>
      <c r="AX590" s="11" t="s">
        <v>71</v>
      </c>
      <c r="AY590" s="213" t="s">
        <v>122</v>
      </c>
    </row>
    <row r="591" spans="2:51" s="12" customFormat="1" ht="12">
      <c r="B591" s="214"/>
      <c r="C591" s="215"/>
      <c r="D591" s="204" t="s">
        <v>130</v>
      </c>
      <c r="E591" s="216" t="s">
        <v>21</v>
      </c>
      <c r="F591" s="217" t="s">
        <v>132</v>
      </c>
      <c r="G591" s="215"/>
      <c r="H591" s="218">
        <v>122.424</v>
      </c>
      <c r="I591" s="219"/>
      <c r="J591" s="215"/>
      <c r="K591" s="215"/>
      <c r="L591" s="220"/>
      <c r="M591" s="221"/>
      <c r="N591" s="222"/>
      <c r="O591" s="222"/>
      <c r="P591" s="222"/>
      <c r="Q591" s="222"/>
      <c r="R591" s="222"/>
      <c r="S591" s="222"/>
      <c r="T591" s="223"/>
      <c r="AT591" s="224" t="s">
        <v>130</v>
      </c>
      <c r="AU591" s="224" t="s">
        <v>81</v>
      </c>
      <c r="AV591" s="12" t="s">
        <v>128</v>
      </c>
      <c r="AW591" s="12" t="s">
        <v>34</v>
      </c>
      <c r="AX591" s="12" t="s">
        <v>71</v>
      </c>
      <c r="AY591" s="224" t="s">
        <v>122</v>
      </c>
    </row>
    <row r="592" spans="2:51" s="11" customFormat="1" ht="12">
      <c r="B592" s="202"/>
      <c r="C592" s="203"/>
      <c r="D592" s="204" t="s">
        <v>130</v>
      </c>
      <c r="E592" s="205" t="s">
        <v>21</v>
      </c>
      <c r="F592" s="206" t="s">
        <v>797</v>
      </c>
      <c r="G592" s="203"/>
      <c r="H592" s="207">
        <v>122.4</v>
      </c>
      <c r="I592" s="208"/>
      <c r="J592" s="203"/>
      <c r="K592" s="203"/>
      <c r="L592" s="209"/>
      <c r="M592" s="210"/>
      <c r="N592" s="211"/>
      <c r="O592" s="211"/>
      <c r="P592" s="211"/>
      <c r="Q592" s="211"/>
      <c r="R592" s="211"/>
      <c r="S592" s="211"/>
      <c r="T592" s="212"/>
      <c r="AT592" s="213" t="s">
        <v>130</v>
      </c>
      <c r="AU592" s="213" t="s">
        <v>81</v>
      </c>
      <c r="AV592" s="11" t="s">
        <v>81</v>
      </c>
      <c r="AW592" s="11" t="s">
        <v>34</v>
      </c>
      <c r="AX592" s="11" t="s">
        <v>76</v>
      </c>
      <c r="AY592" s="213" t="s">
        <v>122</v>
      </c>
    </row>
    <row r="593" spans="2:65" s="1" customFormat="1" ht="22.8" customHeight="1">
      <c r="B593" s="39"/>
      <c r="C593" s="190" t="s">
        <v>798</v>
      </c>
      <c r="D593" s="190" t="s">
        <v>124</v>
      </c>
      <c r="E593" s="191" t="s">
        <v>799</v>
      </c>
      <c r="F593" s="192" t="s">
        <v>800</v>
      </c>
      <c r="G593" s="193" t="s">
        <v>309</v>
      </c>
      <c r="H593" s="194">
        <v>1</v>
      </c>
      <c r="I593" s="195"/>
      <c r="J593" s="196">
        <f>ROUND(I593*H593,2)</f>
        <v>0</v>
      </c>
      <c r="K593" s="192" t="s">
        <v>21</v>
      </c>
      <c r="L593" s="59"/>
      <c r="M593" s="197" t="s">
        <v>21</v>
      </c>
      <c r="N593" s="198" t="s">
        <v>42</v>
      </c>
      <c r="O593" s="40"/>
      <c r="P593" s="199">
        <f>O593*H593</f>
        <v>0</v>
      </c>
      <c r="Q593" s="199">
        <v>0</v>
      </c>
      <c r="R593" s="199">
        <f>Q593*H593</f>
        <v>0</v>
      </c>
      <c r="S593" s="199">
        <v>0</v>
      </c>
      <c r="T593" s="200">
        <f>S593*H593</f>
        <v>0</v>
      </c>
      <c r="AR593" s="22" t="s">
        <v>128</v>
      </c>
      <c r="AT593" s="22" t="s">
        <v>124</v>
      </c>
      <c r="AU593" s="22" t="s">
        <v>81</v>
      </c>
      <c r="AY593" s="22" t="s">
        <v>122</v>
      </c>
      <c r="BE593" s="201">
        <f>IF(N593="základní",J593,0)</f>
        <v>0</v>
      </c>
      <c r="BF593" s="201">
        <f>IF(N593="snížená",J593,0)</f>
        <v>0</v>
      </c>
      <c r="BG593" s="201">
        <f>IF(N593="zákl. přenesená",J593,0)</f>
        <v>0</v>
      </c>
      <c r="BH593" s="201">
        <f>IF(N593="sníž. přenesená",J593,0)</f>
        <v>0</v>
      </c>
      <c r="BI593" s="201">
        <f>IF(N593="nulová",J593,0)</f>
        <v>0</v>
      </c>
      <c r="BJ593" s="22" t="s">
        <v>76</v>
      </c>
      <c r="BK593" s="201">
        <f>ROUND(I593*H593,2)</f>
        <v>0</v>
      </c>
      <c r="BL593" s="22" t="s">
        <v>128</v>
      </c>
      <c r="BM593" s="22" t="s">
        <v>801</v>
      </c>
    </row>
    <row r="594" spans="2:51" s="11" customFormat="1" ht="12">
      <c r="B594" s="202"/>
      <c r="C594" s="203"/>
      <c r="D594" s="204" t="s">
        <v>130</v>
      </c>
      <c r="E594" s="205" t="s">
        <v>21</v>
      </c>
      <c r="F594" s="206" t="s">
        <v>802</v>
      </c>
      <c r="G594" s="203"/>
      <c r="H594" s="207">
        <v>1</v>
      </c>
      <c r="I594" s="208"/>
      <c r="J594" s="203"/>
      <c r="K594" s="203"/>
      <c r="L594" s="209"/>
      <c r="M594" s="210"/>
      <c r="N594" s="211"/>
      <c r="O594" s="211"/>
      <c r="P594" s="211"/>
      <c r="Q594" s="211"/>
      <c r="R594" s="211"/>
      <c r="S594" s="211"/>
      <c r="T594" s="212"/>
      <c r="AT594" s="213" t="s">
        <v>130</v>
      </c>
      <c r="AU594" s="213" t="s">
        <v>81</v>
      </c>
      <c r="AV594" s="11" t="s">
        <v>81</v>
      </c>
      <c r="AW594" s="11" t="s">
        <v>34</v>
      </c>
      <c r="AX594" s="11" t="s">
        <v>71</v>
      </c>
      <c r="AY594" s="213" t="s">
        <v>122</v>
      </c>
    </row>
    <row r="595" spans="2:51" s="12" customFormat="1" ht="12">
      <c r="B595" s="214"/>
      <c r="C595" s="215"/>
      <c r="D595" s="204" t="s">
        <v>130</v>
      </c>
      <c r="E595" s="216" t="s">
        <v>21</v>
      </c>
      <c r="F595" s="217" t="s">
        <v>132</v>
      </c>
      <c r="G595" s="215"/>
      <c r="H595" s="218">
        <v>1</v>
      </c>
      <c r="I595" s="219"/>
      <c r="J595" s="215"/>
      <c r="K595" s="215"/>
      <c r="L595" s="220"/>
      <c r="M595" s="221"/>
      <c r="N595" s="222"/>
      <c r="O595" s="222"/>
      <c r="P595" s="222"/>
      <c r="Q595" s="222"/>
      <c r="R595" s="222"/>
      <c r="S595" s="222"/>
      <c r="T595" s="223"/>
      <c r="AT595" s="224" t="s">
        <v>130</v>
      </c>
      <c r="AU595" s="224" t="s">
        <v>81</v>
      </c>
      <c r="AV595" s="12" t="s">
        <v>128</v>
      </c>
      <c r="AW595" s="12" t="s">
        <v>34</v>
      </c>
      <c r="AX595" s="12" t="s">
        <v>76</v>
      </c>
      <c r="AY595" s="224" t="s">
        <v>122</v>
      </c>
    </row>
    <row r="596" spans="2:65" s="1" customFormat="1" ht="22.8" customHeight="1">
      <c r="B596" s="39"/>
      <c r="C596" s="190" t="s">
        <v>803</v>
      </c>
      <c r="D596" s="190" t="s">
        <v>124</v>
      </c>
      <c r="E596" s="191" t="s">
        <v>804</v>
      </c>
      <c r="F596" s="192" t="s">
        <v>805</v>
      </c>
      <c r="G596" s="193" t="s">
        <v>180</v>
      </c>
      <c r="H596" s="194">
        <v>250</v>
      </c>
      <c r="I596" s="195"/>
      <c r="J596" s="196">
        <f>ROUND(I596*H596,2)</f>
        <v>0</v>
      </c>
      <c r="K596" s="192" t="s">
        <v>140</v>
      </c>
      <c r="L596" s="59"/>
      <c r="M596" s="197" t="s">
        <v>21</v>
      </c>
      <c r="N596" s="198" t="s">
        <v>42</v>
      </c>
      <c r="O596" s="40"/>
      <c r="P596" s="199">
        <f>O596*H596</f>
        <v>0</v>
      </c>
      <c r="Q596" s="199">
        <v>0</v>
      </c>
      <c r="R596" s="199">
        <f>Q596*H596</f>
        <v>0</v>
      </c>
      <c r="S596" s="199">
        <v>0.097</v>
      </c>
      <c r="T596" s="200">
        <f>S596*H596</f>
        <v>24.25</v>
      </c>
      <c r="AR596" s="22" t="s">
        <v>128</v>
      </c>
      <c r="AT596" s="22" t="s">
        <v>124</v>
      </c>
      <c r="AU596" s="22" t="s">
        <v>81</v>
      </c>
      <c r="AY596" s="22" t="s">
        <v>122</v>
      </c>
      <c r="BE596" s="201">
        <f>IF(N596="základní",J596,0)</f>
        <v>0</v>
      </c>
      <c r="BF596" s="201">
        <f>IF(N596="snížená",J596,0)</f>
        <v>0</v>
      </c>
      <c r="BG596" s="201">
        <f>IF(N596="zákl. přenesená",J596,0)</f>
        <v>0</v>
      </c>
      <c r="BH596" s="201">
        <f>IF(N596="sníž. přenesená",J596,0)</f>
        <v>0</v>
      </c>
      <c r="BI596" s="201">
        <f>IF(N596="nulová",J596,0)</f>
        <v>0</v>
      </c>
      <c r="BJ596" s="22" t="s">
        <v>76</v>
      </c>
      <c r="BK596" s="201">
        <f>ROUND(I596*H596,2)</f>
        <v>0</v>
      </c>
      <c r="BL596" s="22" t="s">
        <v>128</v>
      </c>
      <c r="BM596" s="22" t="s">
        <v>806</v>
      </c>
    </row>
    <row r="597" spans="2:47" s="1" customFormat="1" ht="60">
      <c r="B597" s="39"/>
      <c r="C597" s="61"/>
      <c r="D597" s="204" t="s">
        <v>142</v>
      </c>
      <c r="E597" s="61"/>
      <c r="F597" s="225" t="s">
        <v>807</v>
      </c>
      <c r="G597" s="61"/>
      <c r="H597" s="61"/>
      <c r="I597" s="161"/>
      <c r="J597" s="61"/>
      <c r="K597" s="61"/>
      <c r="L597" s="59"/>
      <c r="M597" s="226"/>
      <c r="N597" s="40"/>
      <c r="O597" s="40"/>
      <c r="P597" s="40"/>
      <c r="Q597" s="40"/>
      <c r="R597" s="40"/>
      <c r="S597" s="40"/>
      <c r="T597" s="76"/>
      <c r="AT597" s="22" t="s">
        <v>142</v>
      </c>
      <c r="AU597" s="22" t="s">
        <v>81</v>
      </c>
    </row>
    <row r="598" spans="2:51" s="11" customFormat="1" ht="12">
      <c r="B598" s="202"/>
      <c r="C598" s="203"/>
      <c r="D598" s="204" t="s">
        <v>130</v>
      </c>
      <c r="E598" s="205" t="s">
        <v>21</v>
      </c>
      <c r="F598" s="206" t="s">
        <v>808</v>
      </c>
      <c r="G598" s="203"/>
      <c r="H598" s="207">
        <v>250</v>
      </c>
      <c r="I598" s="208"/>
      <c r="J598" s="203"/>
      <c r="K598" s="203"/>
      <c r="L598" s="209"/>
      <c r="M598" s="210"/>
      <c r="N598" s="211"/>
      <c r="O598" s="211"/>
      <c r="P598" s="211"/>
      <c r="Q598" s="211"/>
      <c r="R598" s="211"/>
      <c r="S598" s="211"/>
      <c r="T598" s="212"/>
      <c r="AT598" s="213" t="s">
        <v>130</v>
      </c>
      <c r="AU598" s="213" t="s">
        <v>81</v>
      </c>
      <c r="AV598" s="11" t="s">
        <v>81</v>
      </c>
      <c r="AW598" s="11" t="s">
        <v>34</v>
      </c>
      <c r="AX598" s="11" t="s">
        <v>76</v>
      </c>
      <c r="AY598" s="213" t="s">
        <v>122</v>
      </c>
    </row>
    <row r="599" spans="2:65" s="1" customFormat="1" ht="22.8" customHeight="1">
      <c r="B599" s="39"/>
      <c r="C599" s="190" t="s">
        <v>809</v>
      </c>
      <c r="D599" s="190" t="s">
        <v>124</v>
      </c>
      <c r="E599" s="191" t="s">
        <v>810</v>
      </c>
      <c r="F599" s="192" t="s">
        <v>811</v>
      </c>
      <c r="G599" s="193" t="s">
        <v>180</v>
      </c>
      <c r="H599" s="194">
        <v>34.3</v>
      </c>
      <c r="I599" s="195"/>
      <c r="J599" s="196">
        <f>ROUND(I599*H599,2)</f>
        <v>0</v>
      </c>
      <c r="K599" s="192" t="s">
        <v>140</v>
      </c>
      <c r="L599" s="59"/>
      <c r="M599" s="197" t="s">
        <v>21</v>
      </c>
      <c r="N599" s="198" t="s">
        <v>42</v>
      </c>
      <c r="O599" s="40"/>
      <c r="P599" s="199">
        <f>O599*H599</f>
        <v>0</v>
      </c>
      <c r="Q599" s="199">
        <v>0</v>
      </c>
      <c r="R599" s="199">
        <f>Q599*H599</f>
        <v>0</v>
      </c>
      <c r="S599" s="199">
        <v>0.043</v>
      </c>
      <c r="T599" s="200">
        <f>S599*H599</f>
        <v>1.4748999999999997</v>
      </c>
      <c r="AR599" s="22" t="s">
        <v>128</v>
      </c>
      <c r="AT599" s="22" t="s">
        <v>124</v>
      </c>
      <c r="AU599" s="22" t="s">
        <v>81</v>
      </c>
      <c r="AY599" s="22" t="s">
        <v>122</v>
      </c>
      <c r="BE599" s="201">
        <f>IF(N599="základní",J599,0)</f>
        <v>0</v>
      </c>
      <c r="BF599" s="201">
        <f>IF(N599="snížená",J599,0)</f>
        <v>0</v>
      </c>
      <c r="BG599" s="201">
        <f>IF(N599="zákl. přenesená",J599,0)</f>
        <v>0</v>
      </c>
      <c r="BH599" s="201">
        <f>IF(N599="sníž. přenesená",J599,0)</f>
        <v>0</v>
      </c>
      <c r="BI599" s="201">
        <f>IF(N599="nulová",J599,0)</f>
        <v>0</v>
      </c>
      <c r="BJ599" s="22" t="s">
        <v>76</v>
      </c>
      <c r="BK599" s="201">
        <f>ROUND(I599*H599,2)</f>
        <v>0</v>
      </c>
      <c r="BL599" s="22" t="s">
        <v>128</v>
      </c>
      <c r="BM599" s="22" t="s">
        <v>812</v>
      </c>
    </row>
    <row r="600" spans="2:47" s="1" customFormat="1" ht="48">
      <c r="B600" s="39"/>
      <c r="C600" s="61"/>
      <c r="D600" s="204" t="s">
        <v>142</v>
      </c>
      <c r="E600" s="61"/>
      <c r="F600" s="225" t="s">
        <v>813</v>
      </c>
      <c r="G600" s="61"/>
      <c r="H600" s="61"/>
      <c r="I600" s="161"/>
      <c r="J600" s="61"/>
      <c r="K600" s="61"/>
      <c r="L600" s="59"/>
      <c r="M600" s="226"/>
      <c r="N600" s="40"/>
      <c r="O600" s="40"/>
      <c r="P600" s="40"/>
      <c r="Q600" s="40"/>
      <c r="R600" s="40"/>
      <c r="S600" s="40"/>
      <c r="T600" s="76"/>
      <c r="AT600" s="22" t="s">
        <v>142</v>
      </c>
      <c r="AU600" s="22" t="s">
        <v>81</v>
      </c>
    </row>
    <row r="601" spans="2:51" s="11" customFormat="1" ht="12">
      <c r="B601" s="202"/>
      <c r="C601" s="203"/>
      <c r="D601" s="204" t="s">
        <v>130</v>
      </c>
      <c r="E601" s="205" t="s">
        <v>21</v>
      </c>
      <c r="F601" s="206" t="s">
        <v>814</v>
      </c>
      <c r="G601" s="203"/>
      <c r="H601" s="207">
        <v>11.5</v>
      </c>
      <c r="I601" s="208"/>
      <c r="J601" s="203"/>
      <c r="K601" s="203"/>
      <c r="L601" s="209"/>
      <c r="M601" s="210"/>
      <c r="N601" s="211"/>
      <c r="O601" s="211"/>
      <c r="P601" s="211"/>
      <c r="Q601" s="211"/>
      <c r="R601" s="211"/>
      <c r="S601" s="211"/>
      <c r="T601" s="212"/>
      <c r="AT601" s="213" t="s">
        <v>130</v>
      </c>
      <c r="AU601" s="213" t="s">
        <v>81</v>
      </c>
      <c r="AV601" s="11" t="s">
        <v>81</v>
      </c>
      <c r="AW601" s="11" t="s">
        <v>34</v>
      </c>
      <c r="AX601" s="11" t="s">
        <v>71</v>
      </c>
      <c r="AY601" s="213" t="s">
        <v>122</v>
      </c>
    </row>
    <row r="602" spans="2:51" s="11" customFormat="1" ht="12">
      <c r="B602" s="202"/>
      <c r="C602" s="203"/>
      <c r="D602" s="204" t="s">
        <v>130</v>
      </c>
      <c r="E602" s="205" t="s">
        <v>21</v>
      </c>
      <c r="F602" s="206" t="s">
        <v>815</v>
      </c>
      <c r="G602" s="203"/>
      <c r="H602" s="207">
        <v>10.5</v>
      </c>
      <c r="I602" s="208"/>
      <c r="J602" s="203"/>
      <c r="K602" s="203"/>
      <c r="L602" s="209"/>
      <c r="M602" s="210"/>
      <c r="N602" s="211"/>
      <c r="O602" s="211"/>
      <c r="P602" s="211"/>
      <c r="Q602" s="211"/>
      <c r="R602" s="211"/>
      <c r="S602" s="211"/>
      <c r="T602" s="212"/>
      <c r="AT602" s="213" t="s">
        <v>130</v>
      </c>
      <c r="AU602" s="213" t="s">
        <v>81</v>
      </c>
      <c r="AV602" s="11" t="s">
        <v>81</v>
      </c>
      <c r="AW602" s="11" t="s">
        <v>34</v>
      </c>
      <c r="AX602" s="11" t="s">
        <v>71</v>
      </c>
      <c r="AY602" s="213" t="s">
        <v>122</v>
      </c>
    </row>
    <row r="603" spans="2:51" s="11" customFormat="1" ht="12">
      <c r="B603" s="202"/>
      <c r="C603" s="203"/>
      <c r="D603" s="204" t="s">
        <v>130</v>
      </c>
      <c r="E603" s="205" t="s">
        <v>21</v>
      </c>
      <c r="F603" s="206" t="s">
        <v>816</v>
      </c>
      <c r="G603" s="203"/>
      <c r="H603" s="207">
        <v>12.3</v>
      </c>
      <c r="I603" s="208"/>
      <c r="J603" s="203"/>
      <c r="K603" s="203"/>
      <c r="L603" s="209"/>
      <c r="M603" s="210"/>
      <c r="N603" s="211"/>
      <c r="O603" s="211"/>
      <c r="P603" s="211"/>
      <c r="Q603" s="211"/>
      <c r="R603" s="211"/>
      <c r="S603" s="211"/>
      <c r="T603" s="212"/>
      <c r="AT603" s="213" t="s">
        <v>130</v>
      </c>
      <c r="AU603" s="213" t="s">
        <v>81</v>
      </c>
      <c r="AV603" s="11" t="s">
        <v>81</v>
      </c>
      <c r="AW603" s="11" t="s">
        <v>34</v>
      </c>
      <c r="AX603" s="11" t="s">
        <v>71</v>
      </c>
      <c r="AY603" s="213" t="s">
        <v>122</v>
      </c>
    </row>
    <row r="604" spans="2:51" s="12" customFormat="1" ht="12">
      <c r="B604" s="214"/>
      <c r="C604" s="215"/>
      <c r="D604" s="204" t="s">
        <v>130</v>
      </c>
      <c r="E604" s="216" t="s">
        <v>21</v>
      </c>
      <c r="F604" s="217" t="s">
        <v>132</v>
      </c>
      <c r="G604" s="215"/>
      <c r="H604" s="218">
        <v>34.3</v>
      </c>
      <c r="I604" s="219"/>
      <c r="J604" s="215"/>
      <c r="K604" s="215"/>
      <c r="L604" s="220"/>
      <c r="M604" s="221"/>
      <c r="N604" s="222"/>
      <c r="O604" s="222"/>
      <c r="P604" s="222"/>
      <c r="Q604" s="222"/>
      <c r="R604" s="222"/>
      <c r="S604" s="222"/>
      <c r="T604" s="223"/>
      <c r="AT604" s="224" t="s">
        <v>130</v>
      </c>
      <c r="AU604" s="224" t="s">
        <v>81</v>
      </c>
      <c r="AV604" s="12" t="s">
        <v>128</v>
      </c>
      <c r="AW604" s="12" t="s">
        <v>34</v>
      </c>
      <c r="AX604" s="12" t="s">
        <v>76</v>
      </c>
      <c r="AY604" s="224" t="s">
        <v>122</v>
      </c>
    </row>
    <row r="605" spans="2:65" s="1" customFormat="1" ht="22.8" customHeight="1">
      <c r="B605" s="39"/>
      <c r="C605" s="190" t="s">
        <v>817</v>
      </c>
      <c r="D605" s="190" t="s">
        <v>124</v>
      </c>
      <c r="E605" s="191" t="s">
        <v>818</v>
      </c>
      <c r="F605" s="192" t="s">
        <v>819</v>
      </c>
      <c r="G605" s="193" t="s">
        <v>180</v>
      </c>
      <c r="H605" s="194">
        <v>8</v>
      </c>
      <c r="I605" s="195"/>
      <c r="J605" s="196">
        <f>ROUND(I605*H605,2)</f>
        <v>0</v>
      </c>
      <c r="K605" s="192" t="s">
        <v>140</v>
      </c>
      <c r="L605" s="59"/>
      <c r="M605" s="197" t="s">
        <v>21</v>
      </c>
      <c r="N605" s="198" t="s">
        <v>42</v>
      </c>
      <c r="O605" s="40"/>
      <c r="P605" s="199">
        <f>O605*H605</f>
        <v>0</v>
      </c>
      <c r="Q605" s="199">
        <v>0</v>
      </c>
      <c r="R605" s="199">
        <f>Q605*H605</f>
        <v>0</v>
      </c>
      <c r="S605" s="199">
        <v>0.086</v>
      </c>
      <c r="T605" s="200">
        <f>S605*H605</f>
        <v>0.688</v>
      </c>
      <c r="AR605" s="22" t="s">
        <v>128</v>
      </c>
      <c r="AT605" s="22" t="s">
        <v>124</v>
      </c>
      <c r="AU605" s="22" t="s">
        <v>81</v>
      </c>
      <c r="AY605" s="22" t="s">
        <v>122</v>
      </c>
      <c r="BE605" s="201">
        <f>IF(N605="základní",J605,0)</f>
        <v>0</v>
      </c>
      <c r="BF605" s="201">
        <f>IF(N605="snížená",J605,0)</f>
        <v>0</v>
      </c>
      <c r="BG605" s="201">
        <f>IF(N605="zákl. přenesená",J605,0)</f>
        <v>0</v>
      </c>
      <c r="BH605" s="201">
        <f>IF(N605="sníž. přenesená",J605,0)</f>
        <v>0</v>
      </c>
      <c r="BI605" s="201">
        <f>IF(N605="nulová",J605,0)</f>
        <v>0</v>
      </c>
      <c r="BJ605" s="22" t="s">
        <v>76</v>
      </c>
      <c r="BK605" s="201">
        <f>ROUND(I605*H605,2)</f>
        <v>0</v>
      </c>
      <c r="BL605" s="22" t="s">
        <v>128</v>
      </c>
      <c r="BM605" s="22" t="s">
        <v>820</v>
      </c>
    </row>
    <row r="606" spans="2:47" s="1" customFormat="1" ht="48">
      <c r="B606" s="39"/>
      <c r="C606" s="61"/>
      <c r="D606" s="204" t="s">
        <v>142</v>
      </c>
      <c r="E606" s="61"/>
      <c r="F606" s="225" t="s">
        <v>821</v>
      </c>
      <c r="G606" s="61"/>
      <c r="H606" s="61"/>
      <c r="I606" s="161"/>
      <c r="J606" s="61"/>
      <c r="K606" s="61"/>
      <c r="L606" s="59"/>
      <c r="M606" s="226"/>
      <c r="N606" s="40"/>
      <c r="O606" s="40"/>
      <c r="P606" s="40"/>
      <c r="Q606" s="40"/>
      <c r="R606" s="40"/>
      <c r="S606" s="40"/>
      <c r="T606" s="76"/>
      <c r="AT606" s="22" t="s">
        <v>142</v>
      </c>
      <c r="AU606" s="22" t="s">
        <v>81</v>
      </c>
    </row>
    <row r="607" spans="2:51" s="11" customFormat="1" ht="12">
      <c r="B607" s="202"/>
      <c r="C607" s="203"/>
      <c r="D607" s="204" t="s">
        <v>130</v>
      </c>
      <c r="E607" s="205" t="s">
        <v>21</v>
      </c>
      <c r="F607" s="206" t="s">
        <v>822</v>
      </c>
      <c r="G607" s="203"/>
      <c r="H607" s="207">
        <v>8</v>
      </c>
      <c r="I607" s="208"/>
      <c r="J607" s="203"/>
      <c r="K607" s="203"/>
      <c r="L607" s="209"/>
      <c r="M607" s="210"/>
      <c r="N607" s="211"/>
      <c r="O607" s="211"/>
      <c r="P607" s="211"/>
      <c r="Q607" s="211"/>
      <c r="R607" s="211"/>
      <c r="S607" s="211"/>
      <c r="T607" s="212"/>
      <c r="AT607" s="213" t="s">
        <v>130</v>
      </c>
      <c r="AU607" s="213" t="s">
        <v>81</v>
      </c>
      <c r="AV607" s="11" t="s">
        <v>81</v>
      </c>
      <c r="AW607" s="11" t="s">
        <v>34</v>
      </c>
      <c r="AX607" s="11" t="s">
        <v>71</v>
      </c>
      <c r="AY607" s="213" t="s">
        <v>122</v>
      </c>
    </row>
    <row r="608" spans="2:51" s="12" customFormat="1" ht="12">
      <c r="B608" s="214"/>
      <c r="C608" s="215"/>
      <c r="D608" s="204" t="s">
        <v>130</v>
      </c>
      <c r="E608" s="216" t="s">
        <v>21</v>
      </c>
      <c r="F608" s="217" t="s">
        <v>132</v>
      </c>
      <c r="G608" s="215"/>
      <c r="H608" s="218">
        <v>8</v>
      </c>
      <c r="I608" s="219"/>
      <c r="J608" s="215"/>
      <c r="K608" s="215"/>
      <c r="L608" s="220"/>
      <c r="M608" s="221"/>
      <c r="N608" s="222"/>
      <c r="O608" s="222"/>
      <c r="P608" s="222"/>
      <c r="Q608" s="222"/>
      <c r="R608" s="222"/>
      <c r="S608" s="222"/>
      <c r="T608" s="223"/>
      <c r="AT608" s="224" t="s">
        <v>130</v>
      </c>
      <c r="AU608" s="224" t="s">
        <v>81</v>
      </c>
      <c r="AV608" s="12" t="s">
        <v>128</v>
      </c>
      <c r="AW608" s="12" t="s">
        <v>34</v>
      </c>
      <c r="AX608" s="12" t="s">
        <v>76</v>
      </c>
      <c r="AY608" s="224" t="s">
        <v>122</v>
      </c>
    </row>
    <row r="609" spans="2:51" s="11" customFormat="1" ht="12">
      <c r="B609" s="202"/>
      <c r="C609" s="203"/>
      <c r="D609" s="204" t="s">
        <v>130</v>
      </c>
      <c r="E609" s="205" t="s">
        <v>21</v>
      </c>
      <c r="F609" s="206" t="s">
        <v>71</v>
      </c>
      <c r="G609" s="203"/>
      <c r="H609" s="207">
        <v>0</v>
      </c>
      <c r="I609" s="208"/>
      <c r="J609" s="203"/>
      <c r="K609" s="203"/>
      <c r="L609" s="209"/>
      <c r="M609" s="210"/>
      <c r="N609" s="211"/>
      <c r="O609" s="211"/>
      <c r="P609" s="211"/>
      <c r="Q609" s="211"/>
      <c r="R609" s="211"/>
      <c r="S609" s="211"/>
      <c r="T609" s="212"/>
      <c r="AT609" s="213" t="s">
        <v>130</v>
      </c>
      <c r="AU609" s="213" t="s">
        <v>81</v>
      </c>
      <c r="AV609" s="11" t="s">
        <v>81</v>
      </c>
      <c r="AW609" s="11" t="s">
        <v>34</v>
      </c>
      <c r="AX609" s="11" t="s">
        <v>71</v>
      </c>
      <c r="AY609" s="213" t="s">
        <v>122</v>
      </c>
    </row>
    <row r="610" spans="2:65" s="1" customFormat="1" ht="22.8" customHeight="1">
      <c r="B610" s="39"/>
      <c r="C610" s="190" t="s">
        <v>823</v>
      </c>
      <c r="D610" s="190" t="s">
        <v>124</v>
      </c>
      <c r="E610" s="191" t="s">
        <v>824</v>
      </c>
      <c r="F610" s="192" t="s">
        <v>825</v>
      </c>
      <c r="G610" s="193" t="s">
        <v>180</v>
      </c>
      <c r="H610" s="194">
        <v>11</v>
      </c>
      <c r="I610" s="195"/>
      <c r="J610" s="196">
        <f>ROUND(I610*H610,2)</f>
        <v>0</v>
      </c>
      <c r="K610" s="192" t="s">
        <v>140</v>
      </c>
      <c r="L610" s="59"/>
      <c r="M610" s="197" t="s">
        <v>21</v>
      </c>
      <c r="N610" s="198" t="s">
        <v>42</v>
      </c>
      <c r="O610" s="40"/>
      <c r="P610" s="199">
        <f>O610*H610</f>
        <v>0</v>
      </c>
      <c r="Q610" s="199">
        <v>0</v>
      </c>
      <c r="R610" s="199">
        <f>Q610*H610</f>
        <v>0</v>
      </c>
      <c r="S610" s="199">
        <v>0.172</v>
      </c>
      <c r="T610" s="200">
        <f>S610*H610</f>
        <v>1.892</v>
      </c>
      <c r="AR610" s="22" t="s">
        <v>128</v>
      </c>
      <c r="AT610" s="22" t="s">
        <v>124</v>
      </c>
      <c r="AU610" s="22" t="s">
        <v>81</v>
      </c>
      <c r="AY610" s="22" t="s">
        <v>122</v>
      </c>
      <c r="BE610" s="201">
        <f>IF(N610="základní",J610,0)</f>
        <v>0</v>
      </c>
      <c r="BF610" s="201">
        <f>IF(N610="snížená",J610,0)</f>
        <v>0</v>
      </c>
      <c r="BG610" s="201">
        <f>IF(N610="zákl. přenesená",J610,0)</f>
        <v>0</v>
      </c>
      <c r="BH610" s="201">
        <f>IF(N610="sníž. přenesená",J610,0)</f>
        <v>0</v>
      </c>
      <c r="BI610" s="201">
        <f>IF(N610="nulová",J610,0)</f>
        <v>0</v>
      </c>
      <c r="BJ610" s="22" t="s">
        <v>76</v>
      </c>
      <c r="BK610" s="201">
        <f>ROUND(I610*H610,2)</f>
        <v>0</v>
      </c>
      <c r="BL610" s="22" t="s">
        <v>128</v>
      </c>
      <c r="BM610" s="22" t="s">
        <v>826</v>
      </c>
    </row>
    <row r="611" spans="2:47" s="1" customFormat="1" ht="48">
      <c r="B611" s="39"/>
      <c r="C611" s="61"/>
      <c r="D611" s="204" t="s">
        <v>142</v>
      </c>
      <c r="E611" s="61"/>
      <c r="F611" s="225" t="s">
        <v>827</v>
      </c>
      <c r="G611" s="61"/>
      <c r="H611" s="61"/>
      <c r="I611" s="161"/>
      <c r="J611" s="61"/>
      <c r="K611" s="61"/>
      <c r="L611" s="59"/>
      <c r="M611" s="226"/>
      <c r="N611" s="40"/>
      <c r="O611" s="40"/>
      <c r="P611" s="40"/>
      <c r="Q611" s="40"/>
      <c r="R611" s="40"/>
      <c r="S611" s="40"/>
      <c r="T611" s="76"/>
      <c r="AT611" s="22" t="s">
        <v>142</v>
      </c>
      <c r="AU611" s="22" t="s">
        <v>81</v>
      </c>
    </row>
    <row r="612" spans="2:51" s="11" customFormat="1" ht="12">
      <c r="B612" s="202"/>
      <c r="C612" s="203"/>
      <c r="D612" s="204" t="s">
        <v>130</v>
      </c>
      <c r="E612" s="205" t="s">
        <v>21</v>
      </c>
      <c r="F612" s="206" t="s">
        <v>828</v>
      </c>
      <c r="G612" s="203"/>
      <c r="H612" s="207">
        <v>8</v>
      </c>
      <c r="I612" s="208"/>
      <c r="J612" s="203"/>
      <c r="K612" s="203"/>
      <c r="L612" s="209"/>
      <c r="M612" s="210"/>
      <c r="N612" s="211"/>
      <c r="O612" s="211"/>
      <c r="P612" s="211"/>
      <c r="Q612" s="211"/>
      <c r="R612" s="211"/>
      <c r="S612" s="211"/>
      <c r="T612" s="212"/>
      <c r="AT612" s="213" t="s">
        <v>130</v>
      </c>
      <c r="AU612" s="213" t="s">
        <v>81</v>
      </c>
      <c r="AV612" s="11" t="s">
        <v>81</v>
      </c>
      <c r="AW612" s="11" t="s">
        <v>34</v>
      </c>
      <c r="AX612" s="11" t="s">
        <v>71</v>
      </c>
      <c r="AY612" s="213" t="s">
        <v>122</v>
      </c>
    </row>
    <row r="613" spans="2:51" s="11" customFormat="1" ht="12">
      <c r="B613" s="202"/>
      <c r="C613" s="203"/>
      <c r="D613" s="204" t="s">
        <v>130</v>
      </c>
      <c r="E613" s="205" t="s">
        <v>21</v>
      </c>
      <c r="F613" s="206" t="s">
        <v>829</v>
      </c>
      <c r="G613" s="203"/>
      <c r="H613" s="207">
        <v>3</v>
      </c>
      <c r="I613" s="208"/>
      <c r="J613" s="203"/>
      <c r="K613" s="203"/>
      <c r="L613" s="209"/>
      <c r="M613" s="210"/>
      <c r="N613" s="211"/>
      <c r="O613" s="211"/>
      <c r="P613" s="211"/>
      <c r="Q613" s="211"/>
      <c r="R613" s="211"/>
      <c r="S613" s="211"/>
      <c r="T613" s="212"/>
      <c r="AT613" s="213" t="s">
        <v>130</v>
      </c>
      <c r="AU613" s="213" t="s">
        <v>81</v>
      </c>
      <c r="AV613" s="11" t="s">
        <v>81</v>
      </c>
      <c r="AW613" s="11" t="s">
        <v>34</v>
      </c>
      <c r="AX613" s="11" t="s">
        <v>71</v>
      </c>
      <c r="AY613" s="213" t="s">
        <v>122</v>
      </c>
    </row>
    <row r="614" spans="2:51" s="12" customFormat="1" ht="12">
      <c r="B614" s="214"/>
      <c r="C614" s="215"/>
      <c r="D614" s="204" t="s">
        <v>130</v>
      </c>
      <c r="E614" s="216" t="s">
        <v>21</v>
      </c>
      <c r="F614" s="217" t="s">
        <v>132</v>
      </c>
      <c r="G614" s="215"/>
      <c r="H614" s="218">
        <v>11</v>
      </c>
      <c r="I614" s="219"/>
      <c r="J614" s="215"/>
      <c r="K614" s="215"/>
      <c r="L614" s="220"/>
      <c r="M614" s="221"/>
      <c r="N614" s="222"/>
      <c r="O614" s="222"/>
      <c r="P614" s="222"/>
      <c r="Q614" s="222"/>
      <c r="R614" s="222"/>
      <c r="S614" s="222"/>
      <c r="T614" s="223"/>
      <c r="AT614" s="224" t="s">
        <v>130</v>
      </c>
      <c r="AU614" s="224" t="s">
        <v>81</v>
      </c>
      <c r="AV614" s="12" t="s">
        <v>128</v>
      </c>
      <c r="AW614" s="12" t="s">
        <v>34</v>
      </c>
      <c r="AX614" s="12" t="s">
        <v>76</v>
      </c>
      <c r="AY614" s="224" t="s">
        <v>122</v>
      </c>
    </row>
    <row r="615" spans="2:65" s="1" customFormat="1" ht="22.8" customHeight="1">
      <c r="B615" s="39"/>
      <c r="C615" s="190" t="s">
        <v>830</v>
      </c>
      <c r="D615" s="190" t="s">
        <v>124</v>
      </c>
      <c r="E615" s="191" t="s">
        <v>831</v>
      </c>
      <c r="F615" s="192" t="s">
        <v>832</v>
      </c>
      <c r="G615" s="193" t="s">
        <v>180</v>
      </c>
      <c r="H615" s="194">
        <v>10.5</v>
      </c>
      <c r="I615" s="195"/>
      <c r="J615" s="196">
        <f>ROUND(I615*H615,2)</f>
        <v>0</v>
      </c>
      <c r="K615" s="192" t="s">
        <v>140</v>
      </c>
      <c r="L615" s="59"/>
      <c r="M615" s="197" t="s">
        <v>21</v>
      </c>
      <c r="N615" s="198" t="s">
        <v>42</v>
      </c>
      <c r="O615" s="40"/>
      <c r="P615" s="199">
        <f>O615*H615</f>
        <v>0</v>
      </c>
      <c r="Q615" s="199">
        <v>0</v>
      </c>
      <c r="R615" s="199">
        <f>Q615*H615</f>
        <v>0</v>
      </c>
      <c r="S615" s="199">
        <v>0.065</v>
      </c>
      <c r="T615" s="200">
        <f>S615*H615</f>
        <v>0.6825</v>
      </c>
      <c r="AR615" s="22" t="s">
        <v>128</v>
      </c>
      <c r="AT615" s="22" t="s">
        <v>124</v>
      </c>
      <c r="AU615" s="22" t="s">
        <v>81</v>
      </c>
      <c r="AY615" s="22" t="s">
        <v>122</v>
      </c>
      <c r="BE615" s="201">
        <f>IF(N615="základní",J615,0)</f>
        <v>0</v>
      </c>
      <c r="BF615" s="201">
        <f>IF(N615="snížená",J615,0)</f>
        <v>0</v>
      </c>
      <c r="BG615" s="201">
        <f>IF(N615="zákl. přenesená",J615,0)</f>
        <v>0</v>
      </c>
      <c r="BH615" s="201">
        <f>IF(N615="sníž. přenesená",J615,0)</f>
        <v>0</v>
      </c>
      <c r="BI615" s="201">
        <f>IF(N615="nulová",J615,0)</f>
        <v>0</v>
      </c>
      <c r="BJ615" s="22" t="s">
        <v>76</v>
      </c>
      <c r="BK615" s="201">
        <f>ROUND(I615*H615,2)</f>
        <v>0</v>
      </c>
      <c r="BL615" s="22" t="s">
        <v>128</v>
      </c>
      <c r="BM615" s="22" t="s">
        <v>833</v>
      </c>
    </row>
    <row r="616" spans="2:47" s="1" customFormat="1" ht="48">
      <c r="B616" s="39"/>
      <c r="C616" s="61"/>
      <c r="D616" s="204" t="s">
        <v>142</v>
      </c>
      <c r="E616" s="61"/>
      <c r="F616" s="225" t="s">
        <v>834</v>
      </c>
      <c r="G616" s="61"/>
      <c r="H616" s="61"/>
      <c r="I616" s="161"/>
      <c r="J616" s="61"/>
      <c r="K616" s="61"/>
      <c r="L616" s="59"/>
      <c r="M616" s="226"/>
      <c r="N616" s="40"/>
      <c r="O616" s="40"/>
      <c r="P616" s="40"/>
      <c r="Q616" s="40"/>
      <c r="R616" s="40"/>
      <c r="S616" s="40"/>
      <c r="T616" s="76"/>
      <c r="AT616" s="22" t="s">
        <v>142</v>
      </c>
      <c r="AU616" s="22" t="s">
        <v>81</v>
      </c>
    </row>
    <row r="617" spans="2:51" s="11" customFormat="1" ht="12">
      <c r="B617" s="202"/>
      <c r="C617" s="203"/>
      <c r="D617" s="204" t="s">
        <v>130</v>
      </c>
      <c r="E617" s="205" t="s">
        <v>21</v>
      </c>
      <c r="F617" s="206" t="s">
        <v>835</v>
      </c>
      <c r="G617" s="203"/>
      <c r="H617" s="207">
        <v>10.5</v>
      </c>
      <c r="I617" s="208"/>
      <c r="J617" s="203"/>
      <c r="K617" s="203"/>
      <c r="L617" s="209"/>
      <c r="M617" s="210"/>
      <c r="N617" s="211"/>
      <c r="O617" s="211"/>
      <c r="P617" s="211"/>
      <c r="Q617" s="211"/>
      <c r="R617" s="211"/>
      <c r="S617" s="211"/>
      <c r="T617" s="212"/>
      <c r="AT617" s="213" t="s">
        <v>130</v>
      </c>
      <c r="AU617" s="213" t="s">
        <v>81</v>
      </c>
      <c r="AV617" s="11" t="s">
        <v>81</v>
      </c>
      <c r="AW617" s="11" t="s">
        <v>34</v>
      </c>
      <c r="AX617" s="11" t="s">
        <v>71</v>
      </c>
      <c r="AY617" s="213" t="s">
        <v>122</v>
      </c>
    </row>
    <row r="618" spans="2:51" s="12" customFormat="1" ht="12">
      <c r="B618" s="214"/>
      <c r="C618" s="215"/>
      <c r="D618" s="204" t="s">
        <v>130</v>
      </c>
      <c r="E618" s="216" t="s">
        <v>21</v>
      </c>
      <c r="F618" s="217" t="s">
        <v>132</v>
      </c>
      <c r="G618" s="215"/>
      <c r="H618" s="218">
        <v>10.5</v>
      </c>
      <c r="I618" s="219"/>
      <c r="J618" s="215"/>
      <c r="K618" s="215"/>
      <c r="L618" s="220"/>
      <c r="M618" s="221"/>
      <c r="N618" s="222"/>
      <c r="O618" s="222"/>
      <c r="P618" s="222"/>
      <c r="Q618" s="222"/>
      <c r="R618" s="222"/>
      <c r="S618" s="222"/>
      <c r="T618" s="223"/>
      <c r="AT618" s="224" t="s">
        <v>130</v>
      </c>
      <c r="AU618" s="224" t="s">
        <v>81</v>
      </c>
      <c r="AV618" s="12" t="s">
        <v>128</v>
      </c>
      <c r="AW618" s="12" t="s">
        <v>34</v>
      </c>
      <c r="AX618" s="12" t="s">
        <v>76</v>
      </c>
      <c r="AY618" s="224" t="s">
        <v>122</v>
      </c>
    </row>
    <row r="619" spans="2:65" s="1" customFormat="1" ht="22.8" customHeight="1">
      <c r="B619" s="39"/>
      <c r="C619" s="190" t="s">
        <v>836</v>
      </c>
      <c r="D619" s="190" t="s">
        <v>124</v>
      </c>
      <c r="E619" s="191" t="s">
        <v>837</v>
      </c>
      <c r="F619" s="192" t="s">
        <v>838</v>
      </c>
      <c r="G619" s="193" t="s">
        <v>180</v>
      </c>
      <c r="H619" s="194">
        <v>19</v>
      </c>
      <c r="I619" s="195"/>
      <c r="J619" s="196">
        <f>ROUND(I619*H619,2)</f>
        <v>0</v>
      </c>
      <c r="K619" s="192" t="s">
        <v>140</v>
      </c>
      <c r="L619" s="59"/>
      <c r="M619" s="197" t="s">
        <v>21</v>
      </c>
      <c r="N619" s="198" t="s">
        <v>42</v>
      </c>
      <c r="O619" s="40"/>
      <c r="P619" s="199">
        <f>O619*H619</f>
        <v>0</v>
      </c>
      <c r="Q619" s="199">
        <v>0</v>
      </c>
      <c r="R619" s="199">
        <f>Q619*H619</f>
        <v>0</v>
      </c>
      <c r="S619" s="199">
        <v>0.258</v>
      </c>
      <c r="T619" s="200">
        <f>S619*H619</f>
        <v>4.902</v>
      </c>
      <c r="AR619" s="22" t="s">
        <v>128</v>
      </c>
      <c r="AT619" s="22" t="s">
        <v>124</v>
      </c>
      <c r="AU619" s="22" t="s">
        <v>81</v>
      </c>
      <c r="AY619" s="22" t="s">
        <v>122</v>
      </c>
      <c r="BE619" s="201">
        <f>IF(N619="základní",J619,0)</f>
        <v>0</v>
      </c>
      <c r="BF619" s="201">
        <f>IF(N619="snížená",J619,0)</f>
        <v>0</v>
      </c>
      <c r="BG619" s="201">
        <f>IF(N619="zákl. přenesená",J619,0)</f>
        <v>0</v>
      </c>
      <c r="BH619" s="201">
        <f>IF(N619="sníž. přenesená",J619,0)</f>
        <v>0</v>
      </c>
      <c r="BI619" s="201">
        <f>IF(N619="nulová",J619,0)</f>
        <v>0</v>
      </c>
      <c r="BJ619" s="22" t="s">
        <v>76</v>
      </c>
      <c r="BK619" s="201">
        <f>ROUND(I619*H619,2)</f>
        <v>0</v>
      </c>
      <c r="BL619" s="22" t="s">
        <v>128</v>
      </c>
      <c r="BM619" s="22" t="s">
        <v>839</v>
      </c>
    </row>
    <row r="620" spans="2:47" s="1" customFormat="1" ht="48">
      <c r="B620" s="39"/>
      <c r="C620" s="61"/>
      <c r="D620" s="204" t="s">
        <v>142</v>
      </c>
      <c r="E620" s="61"/>
      <c r="F620" s="225" t="s">
        <v>840</v>
      </c>
      <c r="G620" s="61"/>
      <c r="H620" s="61"/>
      <c r="I620" s="161"/>
      <c r="J620" s="61"/>
      <c r="K620" s="61"/>
      <c r="L620" s="59"/>
      <c r="M620" s="226"/>
      <c r="N620" s="40"/>
      <c r="O620" s="40"/>
      <c r="P620" s="40"/>
      <c r="Q620" s="40"/>
      <c r="R620" s="40"/>
      <c r="S620" s="40"/>
      <c r="T620" s="76"/>
      <c r="AT620" s="22" t="s">
        <v>142</v>
      </c>
      <c r="AU620" s="22" t="s">
        <v>81</v>
      </c>
    </row>
    <row r="621" spans="2:51" s="11" customFormat="1" ht="12">
      <c r="B621" s="202"/>
      <c r="C621" s="203"/>
      <c r="D621" s="204" t="s">
        <v>130</v>
      </c>
      <c r="E621" s="205" t="s">
        <v>21</v>
      </c>
      <c r="F621" s="206" t="s">
        <v>841</v>
      </c>
      <c r="G621" s="203"/>
      <c r="H621" s="207">
        <v>11</v>
      </c>
      <c r="I621" s="208"/>
      <c r="J621" s="203"/>
      <c r="K621" s="203"/>
      <c r="L621" s="209"/>
      <c r="M621" s="210"/>
      <c r="N621" s="211"/>
      <c r="O621" s="211"/>
      <c r="P621" s="211"/>
      <c r="Q621" s="211"/>
      <c r="R621" s="211"/>
      <c r="S621" s="211"/>
      <c r="T621" s="212"/>
      <c r="AT621" s="213" t="s">
        <v>130</v>
      </c>
      <c r="AU621" s="213" t="s">
        <v>81</v>
      </c>
      <c r="AV621" s="11" t="s">
        <v>81</v>
      </c>
      <c r="AW621" s="11" t="s">
        <v>34</v>
      </c>
      <c r="AX621" s="11" t="s">
        <v>71</v>
      </c>
      <c r="AY621" s="213" t="s">
        <v>122</v>
      </c>
    </row>
    <row r="622" spans="2:51" s="11" customFormat="1" ht="12">
      <c r="B622" s="202"/>
      <c r="C622" s="203"/>
      <c r="D622" s="204" t="s">
        <v>130</v>
      </c>
      <c r="E622" s="205" t="s">
        <v>21</v>
      </c>
      <c r="F622" s="206" t="s">
        <v>842</v>
      </c>
      <c r="G622" s="203"/>
      <c r="H622" s="207">
        <v>8</v>
      </c>
      <c r="I622" s="208"/>
      <c r="J622" s="203"/>
      <c r="K622" s="203"/>
      <c r="L622" s="209"/>
      <c r="M622" s="210"/>
      <c r="N622" s="211"/>
      <c r="O622" s="211"/>
      <c r="P622" s="211"/>
      <c r="Q622" s="211"/>
      <c r="R622" s="211"/>
      <c r="S622" s="211"/>
      <c r="T622" s="212"/>
      <c r="AT622" s="213" t="s">
        <v>130</v>
      </c>
      <c r="AU622" s="213" t="s">
        <v>81</v>
      </c>
      <c r="AV622" s="11" t="s">
        <v>81</v>
      </c>
      <c r="AW622" s="11" t="s">
        <v>34</v>
      </c>
      <c r="AX622" s="11" t="s">
        <v>71</v>
      </c>
      <c r="AY622" s="213" t="s">
        <v>122</v>
      </c>
    </row>
    <row r="623" spans="2:51" s="12" customFormat="1" ht="12">
      <c r="B623" s="214"/>
      <c r="C623" s="215"/>
      <c r="D623" s="204" t="s">
        <v>130</v>
      </c>
      <c r="E623" s="216" t="s">
        <v>21</v>
      </c>
      <c r="F623" s="217" t="s">
        <v>132</v>
      </c>
      <c r="G623" s="215"/>
      <c r="H623" s="218">
        <v>19</v>
      </c>
      <c r="I623" s="219"/>
      <c r="J623" s="215"/>
      <c r="K623" s="215"/>
      <c r="L623" s="220"/>
      <c r="M623" s="221"/>
      <c r="N623" s="222"/>
      <c r="O623" s="222"/>
      <c r="P623" s="222"/>
      <c r="Q623" s="222"/>
      <c r="R623" s="222"/>
      <c r="S623" s="222"/>
      <c r="T623" s="223"/>
      <c r="AT623" s="224" t="s">
        <v>130</v>
      </c>
      <c r="AU623" s="224" t="s">
        <v>81</v>
      </c>
      <c r="AV623" s="12" t="s">
        <v>128</v>
      </c>
      <c r="AW623" s="12" t="s">
        <v>34</v>
      </c>
      <c r="AX623" s="12" t="s">
        <v>76</v>
      </c>
      <c r="AY623" s="224" t="s">
        <v>122</v>
      </c>
    </row>
    <row r="624" spans="2:65" s="1" customFormat="1" ht="22.8" customHeight="1">
      <c r="B624" s="39"/>
      <c r="C624" s="190" t="s">
        <v>843</v>
      </c>
      <c r="D624" s="190" t="s">
        <v>124</v>
      </c>
      <c r="E624" s="191" t="s">
        <v>844</v>
      </c>
      <c r="F624" s="192" t="s">
        <v>845</v>
      </c>
      <c r="G624" s="193" t="s">
        <v>180</v>
      </c>
      <c r="H624" s="194">
        <v>10.5</v>
      </c>
      <c r="I624" s="195"/>
      <c r="J624" s="196">
        <f>ROUND(I624*H624,2)</f>
        <v>0</v>
      </c>
      <c r="K624" s="192" t="s">
        <v>140</v>
      </c>
      <c r="L624" s="59"/>
      <c r="M624" s="197" t="s">
        <v>21</v>
      </c>
      <c r="N624" s="198" t="s">
        <v>42</v>
      </c>
      <c r="O624" s="40"/>
      <c r="P624" s="199">
        <f>O624*H624</f>
        <v>0</v>
      </c>
      <c r="Q624" s="199">
        <v>0</v>
      </c>
      <c r="R624" s="199">
        <f>Q624*H624</f>
        <v>0</v>
      </c>
      <c r="S624" s="199">
        <v>0.258</v>
      </c>
      <c r="T624" s="200">
        <f>S624*H624</f>
        <v>2.709</v>
      </c>
      <c r="AR624" s="22" t="s">
        <v>128</v>
      </c>
      <c r="AT624" s="22" t="s">
        <v>124</v>
      </c>
      <c r="AU624" s="22" t="s">
        <v>81</v>
      </c>
      <c r="AY624" s="22" t="s">
        <v>122</v>
      </c>
      <c r="BE624" s="201">
        <f>IF(N624="základní",J624,0)</f>
        <v>0</v>
      </c>
      <c r="BF624" s="201">
        <f>IF(N624="snížená",J624,0)</f>
        <v>0</v>
      </c>
      <c r="BG624" s="201">
        <f>IF(N624="zákl. přenesená",J624,0)</f>
        <v>0</v>
      </c>
      <c r="BH624" s="201">
        <f>IF(N624="sníž. přenesená",J624,0)</f>
        <v>0</v>
      </c>
      <c r="BI624" s="201">
        <f>IF(N624="nulová",J624,0)</f>
        <v>0</v>
      </c>
      <c r="BJ624" s="22" t="s">
        <v>76</v>
      </c>
      <c r="BK624" s="201">
        <f>ROUND(I624*H624,2)</f>
        <v>0</v>
      </c>
      <c r="BL624" s="22" t="s">
        <v>128</v>
      </c>
      <c r="BM624" s="22" t="s">
        <v>846</v>
      </c>
    </row>
    <row r="625" spans="2:47" s="1" customFormat="1" ht="48">
      <c r="B625" s="39"/>
      <c r="C625" s="61"/>
      <c r="D625" s="204" t="s">
        <v>142</v>
      </c>
      <c r="E625" s="61"/>
      <c r="F625" s="225" t="s">
        <v>847</v>
      </c>
      <c r="G625" s="61"/>
      <c r="H625" s="61"/>
      <c r="I625" s="161"/>
      <c r="J625" s="61"/>
      <c r="K625" s="61"/>
      <c r="L625" s="59"/>
      <c r="M625" s="226"/>
      <c r="N625" s="40"/>
      <c r="O625" s="40"/>
      <c r="P625" s="40"/>
      <c r="Q625" s="40"/>
      <c r="R625" s="40"/>
      <c r="S625" s="40"/>
      <c r="T625" s="76"/>
      <c r="AT625" s="22" t="s">
        <v>142</v>
      </c>
      <c r="AU625" s="22" t="s">
        <v>81</v>
      </c>
    </row>
    <row r="626" spans="2:51" s="11" customFormat="1" ht="12">
      <c r="B626" s="202"/>
      <c r="C626" s="203"/>
      <c r="D626" s="204" t="s">
        <v>130</v>
      </c>
      <c r="E626" s="205" t="s">
        <v>21</v>
      </c>
      <c r="F626" s="206" t="s">
        <v>848</v>
      </c>
      <c r="G626" s="203"/>
      <c r="H626" s="207">
        <v>10.5</v>
      </c>
      <c r="I626" s="208"/>
      <c r="J626" s="203"/>
      <c r="K626" s="203"/>
      <c r="L626" s="209"/>
      <c r="M626" s="210"/>
      <c r="N626" s="211"/>
      <c r="O626" s="211"/>
      <c r="P626" s="211"/>
      <c r="Q626" s="211"/>
      <c r="R626" s="211"/>
      <c r="S626" s="211"/>
      <c r="T626" s="212"/>
      <c r="AT626" s="213" t="s">
        <v>130</v>
      </c>
      <c r="AU626" s="213" t="s">
        <v>81</v>
      </c>
      <c r="AV626" s="11" t="s">
        <v>81</v>
      </c>
      <c r="AW626" s="11" t="s">
        <v>34</v>
      </c>
      <c r="AX626" s="11" t="s">
        <v>76</v>
      </c>
      <c r="AY626" s="213" t="s">
        <v>122</v>
      </c>
    </row>
    <row r="627" spans="2:65" s="1" customFormat="1" ht="22.8" customHeight="1">
      <c r="B627" s="39"/>
      <c r="C627" s="190" t="s">
        <v>849</v>
      </c>
      <c r="D627" s="190" t="s">
        <v>124</v>
      </c>
      <c r="E627" s="191" t="s">
        <v>850</v>
      </c>
      <c r="F627" s="192" t="s">
        <v>851</v>
      </c>
      <c r="G627" s="193" t="s">
        <v>180</v>
      </c>
      <c r="H627" s="194">
        <v>13</v>
      </c>
      <c r="I627" s="195"/>
      <c r="J627" s="196">
        <f>ROUND(I627*H627,2)</f>
        <v>0</v>
      </c>
      <c r="K627" s="192" t="s">
        <v>140</v>
      </c>
      <c r="L627" s="59"/>
      <c r="M627" s="197" t="s">
        <v>21</v>
      </c>
      <c r="N627" s="198" t="s">
        <v>42</v>
      </c>
      <c r="O627" s="40"/>
      <c r="P627" s="199">
        <f>O627*H627</f>
        <v>0</v>
      </c>
      <c r="Q627" s="199">
        <v>0</v>
      </c>
      <c r="R627" s="199">
        <f>Q627*H627</f>
        <v>0</v>
      </c>
      <c r="S627" s="199">
        <v>0.129</v>
      </c>
      <c r="T627" s="200">
        <f>S627*H627</f>
        <v>1.677</v>
      </c>
      <c r="AR627" s="22" t="s">
        <v>128</v>
      </c>
      <c r="AT627" s="22" t="s">
        <v>124</v>
      </c>
      <c r="AU627" s="22" t="s">
        <v>81</v>
      </c>
      <c r="AY627" s="22" t="s">
        <v>122</v>
      </c>
      <c r="BE627" s="201">
        <f>IF(N627="základní",J627,0)</f>
        <v>0</v>
      </c>
      <c r="BF627" s="201">
        <f>IF(N627="snížená",J627,0)</f>
        <v>0</v>
      </c>
      <c r="BG627" s="201">
        <f>IF(N627="zákl. přenesená",J627,0)</f>
        <v>0</v>
      </c>
      <c r="BH627" s="201">
        <f>IF(N627="sníž. přenesená",J627,0)</f>
        <v>0</v>
      </c>
      <c r="BI627" s="201">
        <f>IF(N627="nulová",J627,0)</f>
        <v>0</v>
      </c>
      <c r="BJ627" s="22" t="s">
        <v>76</v>
      </c>
      <c r="BK627" s="201">
        <f>ROUND(I627*H627,2)</f>
        <v>0</v>
      </c>
      <c r="BL627" s="22" t="s">
        <v>128</v>
      </c>
      <c r="BM627" s="22" t="s">
        <v>852</v>
      </c>
    </row>
    <row r="628" spans="2:47" s="1" customFormat="1" ht="48">
      <c r="B628" s="39"/>
      <c r="C628" s="61"/>
      <c r="D628" s="204" t="s">
        <v>142</v>
      </c>
      <c r="E628" s="61"/>
      <c r="F628" s="225" t="s">
        <v>853</v>
      </c>
      <c r="G628" s="61"/>
      <c r="H628" s="61"/>
      <c r="I628" s="161"/>
      <c r="J628" s="61"/>
      <c r="K628" s="61"/>
      <c r="L628" s="59"/>
      <c r="M628" s="226"/>
      <c r="N628" s="40"/>
      <c r="O628" s="40"/>
      <c r="P628" s="40"/>
      <c r="Q628" s="40"/>
      <c r="R628" s="40"/>
      <c r="S628" s="40"/>
      <c r="T628" s="76"/>
      <c r="AT628" s="22" t="s">
        <v>142</v>
      </c>
      <c r="AU628" s="22" t="s">
        <v>81</v>
      </c>
    </row>
    <row r="629" spans="2:51" s="11" customFormat="1" ht="12">
      <c r="B629" s="202"/>
      <c r="C629" s="203"/>
      <c r="D629" s="204" t="s">
        <v>130</v>
      </c>
      <c r="E629" s="205" t="s">
        <v>21</v>
      </c>
      <c r="F629" s="206" t="s">
        <v>854</v>
      </c>
      <c r="G629" s="203"/>
      <c r="H629" s="207">
        <v>2</v>
      </c>
      <c r="I629" s="208"/>
      <c r="J629" s="203"/>
      <c r="K629" s="203"/>
      <c r="L629" s="209"/>
      <c r="M629" s="210"/>
      <c r="N629" s="211"/>
      <c r="O629" s="211"/>
      <c r="P629" s="211"/>
      <c r="Q629" s="211"/>
      <c r="R629" s="211"/>
      <c r="S629" s="211"/>
      <c r="T629" s="212"/>
      <c r="AT629" s="213" t="s">
        <v>130</v>
      </c>
      <c r="AU629" s="213" t="s">
        <v>81</v>
      </c>
      <c r="AV629" s="11" t="s">
        <v>81</v>
      </c>
      <c r="AW629" s="11" t="s">
        <v>34</v>
      </c>
      <c r="AX629" s="11" t="s">
        <v>71</v>
      </c>
      <c r="AY629" s="213" t="s">
        <v>122</v>
      </c>
    </row>
    <row r="630" spans="2:51" s="11" customFormat="1" ht="12">
      <c r="B630" s="202"/>
      <c r="C630" s="203"/>
      <c r="D630" s="204" t="s">
        <v>130</v>
      </c>
      <c r="E630" s="205" t="s">
        <v>21</v>
      </c>
      <c r="F630" s="206" t="s">
        <v>733</v>
      </c>
      <c r="G630" s="203"/>
      <c r="H630" s="207">
        <v>2</v>
      </c>
      <c r="I630" s="208"/>
      <c r="J630" s="203"/>
      <c r="K630" s="203"/>
      <c r="L630" s="209"/>
      <c r="M630" s="210"/>
      <c r="N630" s="211"/>
      <c r="O630" s="211"/>
      <c r="P630" s="211"/>
      <c r="Q630" s="211"/>
      <c r="R630" s="211"/>
      <c r="S630" s="211"/>
      <c r="T630" s="212"/>
      <c r="AT630" s="213" t="s">
        <v>130</v>
      </c>
      <c r="AU630" s="213" t="s">
        <v>81</v>
      </c>
      <c r="AV630" s="11" t="s">
        <v>81</v>
      </c>
      <c r="AW630" s="11" t="s">
        <v>34</v>
      </c>
      <c r="AX630" s="11" t="s">
        <v>71</v>
      </c>
      <c r="AY630" s="213" t="s">
        <v>122</v>
      </c>
    </row>
    <row r="631" spans="2:51" s="11" customFormat="1" ht="12">
      <c r="B631" s="202"/>
      <c r="C631" s="203"/>
      <c r="D631" s="204" t="s">
        <v>130</v>
      </c>
      <c r="E631" s="205" t="s">
        <v>21</v>
      </c>
      <c r="F631" s="206" t="s">
        <v>734</v>
      </c>
      <c r="G631" s="203"/>
      <c r="H631" s="207">
        <v>2</v>
      </c>
      <c r="I631" s="208"/>
      <c r="J631" s="203"/>
      <c r="K631" s="203"/>
      <c r="L631" s="209"/>
      <c r="M631" s="210"/>
      <c r="N631" s="211"/>
      <c r="O631" s="211"/>
      <c r="P631" s="211"/>
      <c r="Q631" s="211"/>
      <c r="R631" s="211"/>
      <c r="S631" s="211"/>
      <c r="T631" s="212"/>
      <c r="AT631" s="213" t="s">
        <v>130</v>
      </c>
      <c r="AU631" s="213" t="s">
        <v>81</v>
      </c>
      <c r="AV631" s="11" t="s">
        <v>81</v>
      </c>
      <c r="AW631" s="11" t="s">
        <v>34</v>
      </c>
      <c r="AX631" s="11" t="s">
        <v>71</v>
      </c>
      <c r="AY631" s="213" t="s">
        <v>122</v>
      </c>
    </row>
    <row r="632" spans="2:51" s="11" customFormat="1" ht="12">
      <c r="B632" s="202"/>
      <c r="C632" s="203"/>
      <c r="D632" s="204" t="s">
        <v>130</v>
      </c>
      <c r="E632" s="205" t="s">
        <v>21</v>
      </c>
      <c r="F632" s="206" t="s">
        <v>855</v>
      </c>
      <c r="G632" s="203"/>
      <c r="H632" s="207">
        <v>1</v>
      </c>
      <c r="I632" s="208"/>
      <c r="J632" s="203"/>
      <c r="K632" s="203"/>
      <c r="L632" s="209"/>
      <c r="M632" s="210"/>
      <c r="N632" s="211"/>
      <c r="O632" s="211"/>
      <c r="P632" s="211"/>
      <c r="Q632" s="211"/>
      <c r="R632" s="211"/>
      <c r="S632" s="211"/>
      <c r="T632" s="212"/>
      <c r="AT632" s="213" t="s">
        <v>130</v>
      </c>
      <c r="AU632" s="213" t="s">
        <v>81</v>
      </c>
      <c r="AV632" s="11" t="s">
        <v>81</v>
      </c>
      <c r="AW632" s="11" t="s">
        <v>34</v>
      </c>
      <c r="AX632" s="11" t="s">
        <v>71</v>
      </c>
      <c r="AY632" s="213" t="s">
        <v>122</v>
      </c>
    </row>
    <row r="633" spans="2:51" s="11" customFormat="1" ht="12">
      <c r="B633" s="202"/>
      <c r="C633" s="203"/>
      <c r="D633" s="204" t="s">
        <v>130</v>
      </c>
      <c r="E633" s="205" t="s">
        <v>21</v>
      </c>
      <c r="F633" s="206" t="s">
        <v>856</v>
      </c>
      <c r="G633" s="203"/>
      <c r="H633" s="207">
        <v>4</v>
      </c>
      <c r="I633" s="208"/>
      <c r="J633" s="203"/>
      <c r="K633" s="203"/>
      <c r="L633" s="209"/>
      <c r="M633" s="210"/>
      <c r="N633" s="211"/>
      <c r="O633" s="211"/>
      <c r="P633" s="211"/>
      <c r="Q633" s="211"/>
      <c r="R633" s="211"/>
      <c r="S633" s="211"/>
      <c r="T633" s="212"/>
      <c r="AT633" s="213" t="s">
        <v>130</v>
      </c>
      <c r="AU633" s="213" t="s">
        <v>81</v>
      </c>
      <c r="AV633" s="11" t="s">
        <v>81</v>
      </c>
      <c r="AW633" s="11" t="s">
        <v>34</v>
      </c>
      <c r="AX633" s="11" t="s">
        <v>71</v>
      </c>
      <c r="AY633" s="213" t="s">
        <v>122</v>
      </c>
    </row>
    <row r="634" spans="2:51" s="11" customFormat="1" ht="12">
      <c r="B634" s="202"/>
      <c r="C634" s="203"/>
      <c r="D634" s="204" t="s">
        <v>130</v>
      </c>
      <c r="E634" s="205" t="s">
        <v>21</v>
      </c>
      <c r="F634" s="206" t="s">
        <v>857</v>
      </c>
      <c r="G634" s="203"/>
      <c r="H634" s="207">
        <v>2</v>
      </c>
      <c r="I634" s="208"/>
      <c r="J634" s="203"/>
      <c r="K634" s="203"/>
      <c r="L634" s="209"/>
      <c r="M634" s="210"/>
      <c r="N634" s="211"/>
      <c r="O634" s="211"/>
      <c r="P634" s="211"/>
      <c r="Q634" s="211"/>
      <c r="R634" s="211"/>
      <c r="S634" s="211"/>
      <c r="T634" s="212"/>
      <c r="AT634" s="213" t="s">
        <v>130</v>
      </c>
      <c r="AU634" s="213" t="s">
        <v>81</v>
      </c>
      <c r="AV634" s="11" t="s">
        <v>81</v>
      </c>
      <c r="AW634" s="11" t="s">
        <v>34</v>
      </c>
      <c r="AX634" s="11" t="s">
        <v>71</v>
      </c>
      <c r="AY634" s="213" t="s">
        <v>122</v>
      </c>
    </row>
    <row r="635" spans="2:51" s="12" customFormat="1" ht="12">
      <c r="B635" s="214"/>
      <c r="C635" s="215"/>
      <c r="D635" s="204" t="s">
        <v>130</v>
      </c>
      <c r="E635" s="216" t="s">
        <v>21</v>
      </c>
      <c r="F635" s="217" t="s">
        <v>132</v>
      </c>
      <c r="G635" s="215"/>
      <c r="H635" s="218">
        <v>13</v>
      </c>
      <c r="I635" s="219"/>
      <c r="J635" s="215"/>
      <c r="K635" s="215"/>
      <c r="L635" s="220"/>
      <c r="M635" s="221"/>
      <c r="N635" s="222"/>
      <c r="O635" s="222"/>
      <c r="P635" s="222"/>
      <c r="Q635" s="222"/>
      <c r="R635" s="222"/>
      <c r="S635" s="222"/>
      <c r="T635" s="223"/>
      <c r="AT635" s="224" t="s">
        <v>130</v>
      </c>
      <c r="AU635" s="224" t="s">
        <v>81</v>
      </c>
      <c r="AV635" s="12" t="s">
        <v>128</v>
      </c>
      <c r="AW635" s="12" t="s">
        <v>34</v>
      </c>
      <c r="AX635" s="12" t="s">
        <v>76</v>
      </c>
      <c r="AY635" s="224" t="s">
        <v>122</v>
      </c>
    </row>
    <row r="636" spans="2:65" s="1" customFormat="1" ht="22.8" customHeight="1">
      <c r="B636" s="39"/>
      <c r="C636" s="190" t="s">
        <v>858</v>
      </c>
      <c r="D636" s="190" t="s">
        <v>124</v>
      </c>
      <c r="E636" s="191" t="s">
        <v>859</v>
      </c>
      <c r="F636" s="192" t="s">
        <v>860</v>
      </c>
      <c r="G636" s="193" t="s">
        <v>180</v>
      </c>
      <c r="H636" s="194">
        <v>18.3</v>
      </c>
      <c r="I636" s="195"/>
      <c r="J636" s="196">
        <f>ROUND(I636*H636,2)</f>
        <v>0</v>
      </c>
      <c r="K636" s="192" t="s">
        <v>140</v>
      </c>
      <c r="L636" s="59"/>
      <c r="M636" s="197" t="s">
        <v>21</v>
      </c>
      <c r="N636" s="198" t="s">
        <v>42</v>
      </c>
      <c r="O636" s="40"/>
      <c r="P636" s="199">
        <f>O636*H636</f>
        <v>0</v>
      </c>
      <c r="Q636" s="199">
        <v>0</v>
      </c>
      <c r="R636" s="199">
        <f>Q636*H636</f>
        <v>0</v>
      </c>
      <c r="S636" s="199">
        <v>0.043</v>
      </c>
      <c r="T636" s="200">
        <f>S636*H636</f>
        <v>0.7868999999999999</v>
      </c>
      <c r="AR636" s="22" t="s">
        <v>128</v>
      </c>
      <c r="AT636" s="22" t="s">
        <v>124</v>
      </c>
      <c r="AU636" s="22" t="s">
        <v>81</v>
      </c>
      <c r="AY636" s="22" t="s">
        <v>122</v>
      </c>
      <c r="BE636" s="201">
        <f>IF(N636="základní",J636,0)</f>
        <v>0</v>
      </c>
      <c r="BF636" s="201">
        <f>IF(N636="snížená",J636,0)</f>
        <v>0</v>
      </c>
      <c r="BG636" s="201">
        <f>IF(N636="zákl. přenesená",J636,0)</f>
        <v>0</v>
      </c>
      <c r="BH636" s="201">
        <f>IF(N636="sníž. přenesená",J636,0)</f>
        <v>0</v>
      </c>
      <c r="BI636" s="201">
        <f>IF(N636="nulová",J636,0)</f>
        <v>0</v>
      </c>
      <c r="BJ636" s="22" t="s">
        <v>76</v>
      </c>
      <c r="BK636" s="201">
        <f>ROUND(I636*H636,2)</f>
        <v>0</v>
      </c>
      <c r="BL636" s="22" t="s">
        <v>128</v>
      </c>
      <c r="BM636" s="22" t="s">
        <v>861</v>
      </c>
    </row>
    <row r="637" spans="2:47" s="1" customFormat="1" ht="48">
      <c r="B637" s="39"/>
      <c r="C637" s="61"/>
      <c r="D637" s="204" t="s">
        <v>142</v>
      </c>
      <c r="E637" s="61"/>
      <c r="F637" s="225" t="s">
        <v>862</v>
      </c>
      <c r="G637" s="61"/>
      <c r="H637" s="61"/>
      <c r="I637" s="161"/>
      <c r="J637" s="61"/>
      <c r="K637" s="61"/>
      <c r="L637" s="59"/>
      <c r="M637" s="226"/>
      <c r="N637" s="40"/>
      <c r="O637" s="40"/>
      <c r="P637" s="40"/>
      <c r="Q637" s="40"/>
      <c r="R637" s="40"/>
      <c r="S637" s="40"/>
      <c r="T637" s="76"/>
      <c r="AT637" s="22" t="s">
        <v>142</v>
      </c>
      <c r="AU637" s="22" t="s">
        <v>81</v>
      </c>
    </row>
    <row r="638" spans="2:51" s="11" customFormat="1" ht="12">
      <c r="B638" s="202"/>
      <c r="C638" s="203"/>
      <c r="D638" s="204" t="s">
        <v>130</v>
      </c>
      <c r="E638" s="205" t="s">
        <v>21</v>
      </c>
      <c r="F638" s="206" t="s">
        <v>863</v>
      </c>
      <c r="G638" s="203"/>
      <c r="H638" s="207">
        <v>3.5</v>
      </c>
      <c r="I638" s="208"/>
      <c r="J638" s="203"/>
      <c r="K638" s="203"/>
      <c r="L638" s="209"/>
      <c r="M638" s="210"/>
      <c r="N638" s="211"/>
      <c r="O638" s="211"/>
      <c r="P638" s="211"/>
      <c r="Q638" s="211"/>
      <c r="R638" s="211"/>
      <c r="S638" s="211"/>
      <c r="T638" s="212"/>
      <c r="AT638" s="213" t="s">
        <v>130</v>
      </c>
      <c r="AU638" s="213" t="s">
        <v>81</v>
      </c>
      <c r="AV638" s="11" t="s">
        <v>81</v>
      </c>
      <c r="AW638" s="11" t="s">
        <v>34</v>
      </c>
      <c r="AX638" s="11" t="s">
        <v>71</v>
      </c>
      <c r="AY638" s="213" t="s">
        <v>122</v>
      </c>
    </row>
    <row r="639" spans="2:51" s="11" customFormat="1" ht="12">
      <c r="B639" s="202"/>
      <c r="C639" s="203"/>
      <c r="D639" s="204" t="s">
        <v>130</v>
      </c>
      <c r="E639" s="205" t="s">
        <v>21</v>
      </c>
      <c r="F639" s="206" t="s">
        <v>864</v>
      </c>
      <c r="G639" s="203"/>
      <c r="H639" s="207">
        <v>2.5</v>
      </c>
      <c r="I639" s="208"/>
      <c r="J639" s="203"/>
      <c r="K639" s="203"/>
      <c r="L639" s="209"/>
      <c r="M639" s="210"/>
      <c r="N639" s="211"/>
      <c r="O639" s="211"/>
      <c r="P639" s="211"/>
      <c r="Q639" s="211"/>
      <c r="R639" s="211"/>
      <c r="S639" s="211"/>
      <c r="T639" s="212"/>
      <c r="AT639" s="213" t="s">
        <v>130</v>
      </c>
      <c r="AU639" s="213" t="s">
        <v>81</v>
      </c>
      <c r="AV639" s="11" t="s">
        <v>81</v>
      </c>
      <c r="AW639" s="11" t="s">
        <v>34</v>
      </c>
      <c r="AX639" s="11" t="s">
        <v>71</v>
      </c>
      <c r="AY639" s="213" t="s">
        <v>122</v>
      </c>
    </row>
    <row r="640" spans="2:51" s="11" customFormat="1" ht="12">
      <c r="B640" s="202"/>
      <c r="C640" s="203"/>
      <c r="D640" s="204" t="s">
        <v>130</v>
      </c>
      <c r="E640" s="205" t="s">
        <v>21</v>
      </c>
      <c r="F640" s="206" t="s">
        <v>865</v>
      </c>
      <c r="G640" s="203"/>
      <c r="H640" s="207">
        <v>3</v>
      </c>
      <c r="I640" s="208"/>
      <c r="J640" s="203"/>
      <c r="K640" s="203"/>
      <c r="L640" s="209"/>
      <c r="M640" s="210"/>
      <c r="N640" s="211"/>
      <c r="O640" s="211"/>
      <c r="P640" s="211"/>
      <c r="Q640" s="211"/>
      <c r="R640" s="211"/>
      <c r="S640" s="211"/>
      <c r="T640" s="212"/>
      <c r="AT640" s="213" t="s">
        <v>130</v>
      </c>
      <c r="AU640" s="213" t="s">
        <v>81</v>
      </c>
      <c r="AV640" s="11" t="s">
        <v>81</v>
      </c>
      <c r="AW640" s="11" t="s">
        <v>34</v>
      </c>
      <c r="AX640" s="11" t="s">
        <v>71</v>
      </c>
      <c r="AY640" s="213" t="s">
        <v>122</v>
      </c>
    </row>
    <row r="641" spans="2:51" s="11" customFormat="1" ht="12">
      <c r="B641" s="202"/>
      <c r="C641" s="203"/>
      <c r="D641" s="204" t="s">
        <v>130</v>
      </c>
      <c r="E641" s="205" t="s">
        <v>21</v>
      </c>
      <c r="F641" s="206" t="s">
        <v>866</v>
      </c>
      <c r="G641" s="203"/>
      <c r="H641" s="207">
        <v>2.5</v>
      </c>
      <c r="I641" s="208"/>
      <c r="J641" s="203"/>
      <c r="K641" s="203"/>
      <c r="L641" s="209"/>
      <c r="M641" s="210"/>
      <c r="N641" s="211"/>
      <c r="O641" s="211"/>
      <c r="P641" s="211"/>
      <c r="Q641" s="211"/>
      <c r="R641" s="211"/>
      <c r="S641" s="211"/>
      <c r="T641" s="212"/>
      <c r="AT641" s="213" t="s">
        <v>130</v>
      </c>
      <c r="AU641" s="213" t="s">
        <v>81</v>
      </c>
      <c r="AV641" s="11" t="s">
        <v>81</v>
      </c>
      <c r="AW641" s="11" t="s">
        <v>34</v>
      </c>
      <c r="AX641" s="11" t="s">
        <v>71</v>
      </c>
      <c r="AY641" s="213" t="s">
        <v>122</v>
      </c>
    </row>
    <row r="642" spans="2:51" s="11" customFormat="1" ht="12">
      <c r="B642" s="202"/>
      <c r="C642" s="203"/>
      <c r="D642" s="204" t="s">
        <v>130</v>
      </c>
      <c r="E642" s="205" t="s">
        <v>21</v>
      </c>
      <c r="F642" s="206" t="s">
        <v>867</v>
      </c>
      <c r="G642" s="203"/>
      <c r="H642" s="207">
        <v>2.5</v>
      </c>
      <c r="I642" s="208"/>
      <c r="J642" s="203"/>
      <c r="K642" s="203"/>
      <c r="L642" s="209"/>
      <c r="M642" s="210"/>
      <c r="N642" s="211"/>
      <c r="O642" s="211"/>
      <c r="P642" s="211"/>
      <c r="Q642" s="211"/>
      <c r="R642" s="211"/>
      <c r="S642" s="211"/>
      <c r="T642" s="212"/>
      <c r="AT642" s="213" t="s">
        <v>130</v>
      </c>
      <c r="AU642" s="213" t="s">
        <v>81</v>
      </c>
      <c r="AV642" s="11" t="s">
        <v>81</v>
      </c>
      <c r="AW642" s="11" t="s">
        <v>34</v>
      </c>
      <c r="AX642" s="11" t="s">
        <v>71</v>
      </c>
      <c r="AY642" s="213" t="s">
        <v>122</v>
      </c>
    </row>
    <row r="643" spans="2:51" s="11" customFormat="1" ht="12">
      <c r="B643" s="202"/>
      <c r="C643" s="203"/>
      <c r="D643" s="204" t="s">
        <v>130</v>
      </c>
      <c r="E643" s="205" t="s">
        <v>21</v>
      </c>
      <c r="F643" s="206" t="s">
        <v>868</v>
      </c>
      <c r="G643" s="203"/>
      <c r="H643" s="207">
        <v>4.3</v>
      </c>
      <c r="I643" s="208"/>
      <c r="J643" s="203"/>
      <c r="K643" s="203"/>
      <c r="L643" s="209"/>
      <c r="M643" s="210"/>
      <c r="N643" s="211"/>
      <c r="O643" s="211"/>
      <c r="P643" s="211"/>
      <c r="Q643" s="211"/>
      <c r="R643" s="211"/>
      <c r="S643" s="211"/>
      <c r="T643" s="212"/>
      <c r="AT643" s="213" t="s">
        <v>130</v>
      </c>
      <c r="AU643" s="213" t="s">
        <v>81</v>
      </c>
      <c r="AV643" s="11" t="s">
        <v>81</v>
      </c>
      <c r="AW643" s="11" t="s">
        <v>34</v>
      </c>
      <c r="AX643" s="11" t="s">
        <v>71</v>
      </c>
      <c r="AY643" s="213" t="s">
        <v>122</v>
      </c>
    </row>
    <row r="644" spans="2:51" s="12" customFormat="1" ht="12">
      <c r="B644" s="214"/>
      <c r="C644" s="215"/>
      <c r="D644" s="204" t="s">
        <v>130</v>
      </c>
      <c r="E644" s="216" t="s">
        <v>21</v>
      </c>
      <c r="F644" s="217" t="s">
        <v>132</v>
      </c>
      <c r="G644" s="215"/>
      <c r="H644" s="218">
        <v>18.3</v>
      </c>
      <c r="I644" s="219"/>
      <c r="J644" s="215"/>
      <c r="K644" s="215"/>
      <c r="L644" s="220"/>
      <c r="M644" s="221"/>
      <c r="N644" s="222"/>
      <c r="O644" s="222"/>
      <c r="P644" s="222"/>
      <c r="Q644" s="222"/>
      <c r="R644" s="222"/>
      <c r="S644" s="222"/>
      <c r="T644" s="223"/>
      <c r="AT644" s="224" t="s">
        <v>130</v>
      </c>
      <c r="AU644" s="224" t="s">
        <v>81</v>
      </c>
      <c r="AV644" s="12" t="s">
        <v>128</v>
      </c>
      <c r="AW644" s="12" t="s">
        <v>34</v>
      </c>
      <c r="AX644" s="12" t="s">
        <v>76</v>
      </c>
      <c r="AY644" s="224" t="s">
        <v>122</v>
      </c>
    </row>
    <row r="645" spans="2:65" s="1" customFormat="1" ht="22.8" customHeight="1">
      <c r="B645" s="39"/>
      <c r="C645" s="190" t="s">
        <v>869</v>
      </c>
      <c r="D645" s="190" t="s">
        <v>124</v>
      </c>
      <c r="E645" s="191" t="s">
        <v>870</v>
      </c>
      <c r="F645" s="192" t="s">
        <v>871</v>
      </c>
      <c r="G645" s="193" t="s">
        <v>212</v>
      </c>
      <c r="H645" s="194">
        <v>8.77</v>
      </c>
      <c r="I645" s="195"/>
      <c r="J645" s="196">
        <f>ROUND(I645*H645,2)</f>
        <v>0</v>
      </c>
      <c r="K645" s="192" t="s">
        <v>21</v>
      </c>
      <c r="L645" s="59"/>
      <c r="M645" s="197" t="s">
        <v>21</v>
      </c>
      <c r="N645" s="198" t="s">
        <v>42</v>
      </c>
      <c r="O645" s="40"/>
      <c r="P645" s="199">
        <f>O645*H645</f>
        <v>0</v>
      </c>
      <c r="Q645" s="199">
        <v>0.12</v>
      </c>
      <c r="R645" s="199">
        <f>Q645*H645</f>
        <v>1.0524</v>
      </c>
      <c r="S645" s="199">
        <v>2.49</v>
      </c>
      <c r="T645" s="200">
        <f>S645*H645</f>
        <v>21.8373</v>
      </c>
      <c r="AR645" s="22" t="s">
        <v>128</v>
      </c>
      <c r="AT645" s="22" t="s">
        <v>124</v>
      </c>
      <c r="AU645" s="22" t="s">
        <v>81</v>
      </c>
      <c r="AY645" s="22" t="s">
        <v>122</v>
      </c>
      <c r="BE645" s="201">
        <f>IF(N645="základní",J645,0)</f>
        <v>0</v>
      </c>
      <c r="BF645" s="201">
        <f>IF(N645="snížená",J645,0)</f>
        <v>0</v>
      </c>
      <c r="BG645" s="201">
        <f>IF(N645="zákl. přenesená",J645,0)</f>
        <v>0</v>
      </c>
      <c r="BH645" s="201">
        <f>IF(N645="sníž. přenesená",J645,0)</f>
        <v>0</v>
      </c>
      <c r="BI645" s="201">
        <f>IF(N645="nulová",J645,0)</f>
        <v>0</v>
      </c>
      <c r="BJ645" s="22" t="s">
        <v>76</v>
      </c>
      <c r="BK645" s="201">
        <f>ROUND(I645*H645,2)</f>
        <v>0</v>
      </c>
      <c r="BL645" s="22" t="s">
        <v>128</v>
      </c>
      <c r="BM645" s="22" t="s">
        <v>872</v>
      </c>
    </row>
    <row r="646" spans="2:51" s="11" customFormat="1" ht="12">
      <c r="B646" s="202"/>
      <c r="C646" s="203"/>
      <c r="D646" s="204" t="s">
        <v>130</v>
      </c>
      <c r="E646" s="205" t="s">
        <v>21</v>
      </c>
      <c r="F646" s="206" t="s">
        <v>873</v>
      </c>
      <c r="G646" s="203"/>
      <c r="H646" s="207">
        <v>0.09</v>
      </c>
      <c r="I646" s="208"/>
      <c r="J646" s="203"/>
      <c r="K646" s="203"/>
      <c r="L646" s="209"/>
      <c r="M646" s="210"/>
      <c r="N646" s="211"/>
      <c r="O646" s="211"/>
      <c r="P646" s="211"/>
      <c r="Q646" s="211"/>
      <c r="R646" s="211"/>
      <c r="S646" s="211"/>
      <c r="T646" s="212"/>
      <c r="AT646" s="213" t="s">
        <v>130</v>
      </c>
      <c r="AU646" s="213" t="s">
        <v>81</v>
      </c>
      <c r="AV646" s="11" t="s">
        <v>81</v>
      </c>
      <c r="AW646" s="11" t="s">
        <v>34</v>
      </c>
      <c r="AX646" s="11" t="s">
        <v>71</v>
      </c>
      <c r="AY646" s="213" t="s">
        <v>122</v>
      </c>
    </row>
    <row r="647" spans="2:51" s="13" customFormat="1" ht="12">
      <c r="B647" s="227"/>
      <c r="C647" s="228"/>
      <c r="D647" s="204" t="s">
        <v>130</v>
      </c>
      <c r="E647" s="229" t="s">
        <v>21</v>
      </c>
      <c r="F647" s="230" t="s">
        <v>874</v>
      </c>
      <c r="G647" s="228"/>
      <c r="H647" s="231">
        <v>0.09</v>
      </c>
      <c r="I647" s="232"/>
      <c r="J647" s="228"/>
      <c r="K647" s="228"/>
      <c r="L647" s="233"/>
      <c r="M647" s="234"/>
      <c r="N647" s="235"/>
      <c r="O647" s="235"/>
      <c r="P647" s="235"/>
      <c r="Q647" s="235"/>
      <c r="R647" s="235"/>
      <c r="S647" s="235"/>
      <c r="T647" s="236"/>
      <c r="AT647" s="237" t="s">
        <v>130</v>
      </c>
      <c r="AU647" s="237" t="s">
        <v>81</v>
      </c>
      <c r="AV647" s="13" t="s">
        <v>137</v>
      </c>
      <c r="AW647" s="13" t="s">
        <v>34</v>
      </c>
      <c r="AX647" s="13" t="s">
        <v>71</v>
      </c>
      <c r="AY647" s="237" t="s">
        <v>122</v>
      </c>
    </row>
    <row r="648" spans="2:51" s="11" customFormat="1" ht="12">
      <c r="B648" s="202"/>
      <c r="C648" s="203"/>
      <c r="D648" s="204" t="s">
        <v>130</v>
      </c>
      <c r="E648" s="205" t="s">
        <v>21</v>
      </c>
      <c r="F648" s="206" t="s">
        <v>875</v>
      </c>
      <c r="G648" s="203"/>
      <c r="H648" s="207">
        <v>5.344</v>
      </c>
      <c r="I648" s="208"/>
      <c r="J648" s="203"/>
      <c r="K648" s="203"/>
      <c r="L648" s="209"/>
      <c r="M648" s="210"/>
      <c r="N648" s="211"/>
      <c r="O648" s="211"/>
      <c r="P648" s="211"/>
      <c r="Q648" s="211"/>
      <c r="R648" s="211"/>
      <c r="S648" s="211"/>
      <c r="T648" s="212"/>
      <c r="AT648" s="213" t="s">
        <v>130</v>
      </c>
      <c r="AU648" s="213" t="s">
        <v>81</v>
      </c>
      <c r="AV648" s="11" t="s">
        <v>81</v>
      </c>
      <c r="AW648" s="11" t="s">
        <v>34</v>
      </c>
      <c r="AX648" s="11" t="s">
        <v>71</v>
      </c>
      <c r="AY648" s="213" t="s">
        <v>122</v>
      </c>
    </row>
    <row r="649" spans="2:51" s="11" customFormat="1" ht="12">
      <c r="B649" s="202"/>
      <c r="C649" s="203"/>
      <c r="D649" s="204" t="s">
        <v>130</v>
      </c>
      <c r="E649" s="205" t="s">
        <v>21</v>
      </c>
      <c r="F649" s="206" t="s">
        <v>876</v>
      </c>
      <c r="G649" s="203"/>
      <c r="H649" s="207">
        <v>-3.5</v>
      </c>
      <c r="I649" s="208"/>
      <c r="J649" s="203"/>
      <c r="K649" s="203"/>
      <c r="L649" s="209"/>
      <c r="M649" s="210"/>
      <c r="N649" s="211"/>
      <c r="O649" s="211"/>
      <c r="P649" s="211"/>
      <c r="Q649" s="211"/>
      <c r="R649" s="211"/>
      <c r="S649" s="211"/>
      <c r="T649" s="212"/>
      <c r="AT649" s="213" t="s">
        <v>130</v>
      </c>
      <c r="AU649" s="213" t="s">
        <v>81</v>
      </c>
      <c r="AV649" s="11" t="s">
        <v>81</v>
      </c>
      <c r="AW649" s="11" t="s">
        <v>34</v>
      </c>
      <c r="AX649" s="11" t="s">
        <v>71</v>
      </c>
      <c r="AY649" s="213" t="s">
        <v>122</v>
      </c>
    </row>
    <row r="650" spans="2:51" s="13" customFormat="1" ht="12">
      <c r="B650" s="227"/>
      <c r="C650" s="228"/>
      <c r="D650" s="204" t="s">
        <v>130</v>
      </c>
      <c r="E650" s="229" t="s">
        <v>21</v>
      </c>
      <c r="F650" s="230" t="s">
        <v>877</v>
      </c>
      <c r="G650" s="228"/>
      <c r="H650" s="231">
        <v>1.844</v>
      </c>
      <c r="I650" s="232"/>
      <c r="J650" s="228"/>
      <c r="K650" s="228"/>
      <c r="L650" s="233"/>
      <c r="M650" s="234"/>
      <c r="N650" s="235"/>
      <c r="O650" s="235"/>
      <c r="P650" s="235"/>
      <c r="Q650" s="235"/>
      <c r="R650" s="235"/>
      <c r="S650" s="235"/>
      <c r="T650" s="236"/>
      <c r="AT650" s="237" t="s">
        <v>130</v>
      </c>
      <c r="AU650" s="237" t="s">
        <v>81</v>
      </c>
      <c r="AV650" s="13" t="s">
        <v>137</v>
      </c>
      <c r="AW650" s="13" t="s">
        <v>34</v>
      </c>
      <c r="AX650" s="13" t="s">
        <v>71</v>
      </c>
      <c r="AY650" s="237" t="s">
        <v>122</v>
      </c>
    </row>
    <row r="651" spans="2:51" s="11" customFormat="1" ht="12">
      <c r="B651" s="202"/>
      <c r="C651" s="203"/>
      <c r="D651" s="204" t="s">
        <v>130</v>
      </c>
      <c r="E651" s="205" t="s">
        <v>21</v>
      </c>
      <c r="F651" s="206" t="s">
        <v>878</v>
      </c>
      <c r="G651" s="203"/>
      <c r="H651" s="207">
        <v>1.66</v>
      </c>
      <c r="I651" s="208"/>
      <c r="J651" s="203"/>
      <c r="K651" s="203"/>
      <c r="L651" s="209"/>
      <c r="M651" s="210"/>
      <c r="N651" s="211"/>
      <c r="O651" s="211"/>
      <c r="P651" s="211"/>
      <c r="Q651" s="211"/>
      <c r="R651" s="211"/>
      <c r="S651" s="211"/>
      <c r="T651" s="212"/>
      <c r="AT651" s="213" t="s">
        <v>130</v>
      </c>
      <c r="AU651" s="213" t="s">
        <v>81</v>
      </c>
      <c r="AV651" s="11" t="s">
        <v>81</v>
      </c>
      <c r="AW651" s="11" t="s">
        <v>34</v>
      </c>
      <c r="AX651" s="11" t="s">
        <v>71</v>
      </c>
      <c r="AY651" s="213" t="s">
        <v>122</v>
      </c>
    </row>
    <row r="652" spans="2:51" s="13" customFormat="1" ht="12">
      <c r="B652" s="227"/>
      <c r="C652" s="228"/>
      <c r="D652" s="204" t="s">
        <v>130</v>
      </c>
      <c r="E652" s="229" t="s">
        <v>21</v>
      </c>
      <c r="F652" s="230" t="s">
        <v>233</v>
      </c>
      <c r="G652" s="228"/>
      <c r="H652" s="231">
        <v>1.66</v>
      </c>
      <c r="I652" s="232"/>
      <c r="J652" s="228"/>
      <c r="K652" s="228"/>
      <c r="L652" s="233"/>
      <c r="M652" s="234"/>
      <c r="N652" s="235"/>
      <c r="O652" s="235"/>
      <c r="P652" s="235"/>
      <c r="Q652" s="235"/>
      <c r="R652" s="235"/>
      <c r="S652" s="235"/>
      <c r="T652" s="236"/>
      <c r="AT652" s="237" t="s">
        <v>130</v>
      </c>
      <c r="AU652" s="237" t="s">
        <v>81</v>
      </c>
      <c r="AV652" s="13" t="s">
        <v>137</v>
      </c>
      <c r="AW652" s="13" t="s">
        <v>34</v>
      </c>
      <c r="AX652" s="13" t="s">
        <v>71</v>
      </c>
      <c r="AY652" s="237" t="s">
        <v>122</v>
      </c>
    </row>
    <row r="653" spans="2:51" s="11" customFormat="1" ht="12">
      <c r="B653" s="202"/>
      <c r="C653" s="203"/>
      <c r="D653" s="204" t="s">
        <v>130</v>
      </c>
      <c r="E653" s="205" t="s">
        <v>21</v>
      </c>
      <c r="F653" s="206" t="s">
        <v>879</v>
      </c>
      <c r="G653" s="203"/>
      <c r="H653" s="207">
        <v>1.736</v>
      </c>
      <c r="I653" s="208"/>
      <c r="J653" s="203"/>
      <c r="K653" s="203"/>
      <c r="L653" s="209"/>
      <c r="M653" s="210"/>
      <c r="N653" s="211"/>
      <c r="O653" s="211"/>
      <c r="P653" s="211"/>
      <c r="Q653" s="211"/>
      <c r="R653" s="211"/>
      <c r="S653" s="211"/>
      <c r="T653" s="212"/>
      <c r="AT653" s="213" t="s">
        <v>130</v>
      </c>
      <c r="AU653" s="213" t="s">
        <v>81</v>
      </c>
      <c r="AV653" s="11" t="s">
        <v>81</v>
      </c>
      <c r="AW653" s="11" t="s">
        <v>34</v>
      </c>
      <c r="AX653" s="11" t="s">
        <v>71</v>
      </c>
      <c r="AY653" s="213" t="s">
        <v>122</v>
      </c>
    </row>
    <row r="654" spans="2:51" s="13" customFormat="1" ht="12">
      <c r="B654" s="227"/>
      <c r="C654" s="228"/>
      <c r="D654" s="204" t="s">
        <v>130</v>
      </c>
      <c r="E654" s="229" t="s">
        <v>21</v>
      </c>
      <c r="F654" s="230" t="s">
        <v>235</v>
      </c>
      <c r="G654" s="228"/>
      <c r="H654" s="231">
        <v>1.736</v>
      </c>
      <c r="I654" s="232"/>
      <c r="J654" s="228"/>
      <c r="K654" s="228"/>
      <c r="L654" s="233"/>
      <c r="M654" s="234"/>
      <c r="N654" s="235"/>
      <c r="O654" s="235"/>
      <c r="P654" s="235"/>
      <c r="Q654" s="235"/>
      <c r="R654" s="235"/>
      <c r="S654" s="235"/>
      <c r="T654" s="236"/>
      <c r="AT654" s="237" t="s">
        <v>130</v>
      </c>
      <c r="AU654" s="237" t="s">
        <v>81</v>
      </c>
      <c r="AV654" s="13" t="s">
        <v>137</v>
      </c>
      <c r="AW654" s="13" t="s">
        <v>34</v>
      </c>
      <c r="AX654" s="13" t="s">
        <v>71</v>
      </c>
      <c r="AY654" s="237" t="s">
        <v>122</v>
      </c>
    </row>
    <row r="655" spans="2:51" s="11" customFormat="1" ht="12">
      <c r="B655" s="202"/>
      <c r="C655" s="203"/>
      <c r="D655" s="204" t="s">
        <v>130</v>
      </c>
      <c r="E655" s="205" t="s">
        <v>21</v>
      </c>
      <c r="F655" s="206" t="s">
        <v>880</v>
      </c>
      <c r="G655" s="203"/>
      <c r="H655" s="207">
        <v>0.28</v>
      </c>
      <c r="I655" s="208"/>
      <c r="J655" s="203"/>
      <c r="K655" s="203"/>
      <c r="L655" s="209"/>
      <c r="M655" s="210"/>
      <c r="N655" s="211"/>
      <c r="O655" s="211"/>
      <c r="P655" s="211"/>
      <c r="Q655" s="211"/>
      <c r="R655" s="211"/>
      <c r="S655" s="211"/>
      <c r="T655" s="212"/>
      <c r="AT655" s="213" t="s">
        <v>130</v>
      </c>
      <c r="AU655" s="213" t="s">
        <v>81</v>
      </c>
      <c r="AV655" s="11" t="s">
        <v>81</v>
      </c>
      <c r="AW655" s="11" t="s">
        <v>34</v>
      </c>
      <c r="AX655" s="11" t="s">
        <v>71</v>
      </c>
      <c r="AY655" s="213" t="s">
        <v>122</v>
      </c>
    </row>
    <row r="656" spans="2:51" s="13" customFormat="1" ht="12">
      <c r="B656" s="227"/>
      <c r="C656" s="228"/>
      <c r="D656" s="204" t="s">
        <v>130</v>
      </c>
      <c r="E656" s="229" t="s">
        <v>21</v>
      </c>
      <c r="F656" s="230" t="s">
        <v>237</v>
      </c>
      <c r="G656" s="228"/>
      <c r="H656" s="231">
        <v>0.28</v>
      </c>
      <c r="I656" s="232"/>
      <c r="J656" s="228"/>
      <c r="K656" s="228"/>
      <c r="L656" s="233"/>
      <c r="M656" s="234"/>
      <c r="N656" s="235"/>
      <c r="O656" s="235"/>
      <c r="P656" s="235"/>
      <c r="Q656" s="235"/>
      <c r="R656" s="235"/>
      <c r="S656" s="235"/>
      <c r="T656" s="236"/>
      <c r="AT656" s="237" t="s">
        <v>130</v>
      </c>
      <c r="AU656" s="237" t="s">
        <v>81</v>
      </c>
      <c r="AV656" s="13" t="s">
        <v>137</v>
      </c>
      <c r="AW656" s="13" t="s">
        <v>34</v>
      </c>
      <c r="AX656" s="13" t="s">
        <v>71</v>
      </c>
      <c r="AY656" s="237" t="s">
        <v>122</v>
      </c>
    </row>
    <row r="657" spans="2:51" s="11" customFormat="1" ht="12">
      <c r="B657" s="202"/>
      <c r="C657" s="203"/>
      <c r="D657" s="204" t="s">
        <v>130</v>
      </c>
      <c r="E657" s="205" t="s">
        <v>21</v>
      </c>
      <c r="F657" s="206" t="s">
        <v>881</v>
      </c>
      <c r="G657" s="203"/>
      <c r="H657" s="207">
        <v>0.756</v>
      </c>
      <c r="I657" s="208"/>
      <c r="J657" s="203"/>
      <c r="K657" s="203"/>
      <c r="L657" s="209"/>
      <c r="M657" s="210"/>
      <c r="N657" s="211"/>
      <c r="O657" s="211"/>
      <c r="P657" s="211"/>
      <c r="Q657" s="211"/>
      <c r="R657" s="211"/>
      <c r="S657" s="211"/>
      <c r="T657" s="212"/>
      <c r="AT657" s="213" t="s">
        <v>130</v>
      </c>
      <c r="AU657" s="213" t="s">
        <v>81</v>
      </c>
      <c r="AV657" s="11" t="s">
        <v>81</v>
      </c>
      <c r="AW657" s="11" t="s">
        <v>34</v>
      </c>
      <c r="AX657" s="11" t="s">
        <v>71</v>
      </c>
      <c r="AY657" s="213" t="s">
        <v>122</v>
      </c>
    </row>
    <row r="658" spans="2:51" s="13" customFormat="1" ht="12">
      <c r="B658" s="227"/>
      <c r="C658" s="228"/>
      <c r="D658" s="204" t="s">
        <v>130</v>
      </c>
      <c r="E658" s="229" t="s">
        <v>21</v>
      </c>
      <c r="F658" s="230" t="s">
        <v>239</v>
      </c>
      <c r="G658" s="228"/>
      <c r="H658" s="231">
        <v>0.756</v>
      </c>
      <c r="I658" s="232"/>
      <c r="J658" s="228"/>
      <c r="K658" s="228"/>
      <c r="L658" s="233"/>
      <c r="M658" s="234"/>
      <c r="N658" s="235"/>
      <c r="O658" s="235"/>
      <c r="P658" s="235"/>
      <c r="Q658" s="235"/>
      <c r="R658" s="235"/>
      <c r="S658" s="235"/>
      <c r="T658" s="236"/>
      <c r="AT658" s="237" t="s">
        <v>130</v>
      </c>
      <c r="AU658" s="237" t="s">
        <v>81</v>
      </c>
      <c r="AV658" s="13" t="s">
        <v>137</v>
      </c>
      <c r="AW658" s="13" t="s">
        <v>34</v>
      </c>
      <c r="AX658" s="13" t="s">
        <v>71</v>
      </c>
      <c r="AY658" s="237" t="s">
        <v>122</v>
      </c>
    </row>
    <row r="659" spans="2:51" s="11" customFormat="1" ht="12">
      <c r="B659" s="202"/>
      <c r="C659" s="203"/>
      <c r="D659" s="204" t="s">
        <v>130</v>
      </c>
      <c r="E659" s="205" t="s">
        <v>21</v>
      </c>
      <c r="F659" s="206" t="s">
        <v>882</v>
      </c>
      <c r="G659" s="203"/>
      <c r="H659" s="207">
        <v>2.4</v>
      </c>
      <c r="I659" s="208"/>
      <c r="J659" s="203"/>
      <c r="K659" s="203"/>
      <c r="L659" s="209"/>
      <c r="M659" s="210"/>
      <c r="N659" s="211"/>
      <c r="O659" s="211"/>
      <c r="P659" s="211"/>
      <c r="Q659" s="211"/>
      <c r="R659" s="211"/>
      <c r="S659" s="211"/>
      <c r="T659" s="212"/>
      <c r="AT659" s="213" t="s">
        <v>130</v>
      </c>
      <c r="AU659" s="213" t="s">
        <v>81</v>
      </c>
      <c r="AV659" s="11" t="s">
        <v>81</v>
      </c>
      <c r="AW659" s="11" t="s">
        <v>34</v>
      </c>
      <c r="AX659" s="11" t="s">
        <v>71</v>
      </c>
      <c r="AY659" s="213" t="s">
        <v>122</v>
      </c>
    </row>
    <row r="660" spans="2:51" s="13" customFormat="1" ht="12">
      <c r="B660" s="227"/>
      <c r="C660" s="228"/>
      <c r="D660" s="204" t="s">
        <v>130</v>
      </c>
      <c r="E660" s="229" t="s">
        <v>21</v>
      </c>
      <c r="F660" s="230" t="s">
        <v>243</v>
      </c>
      <c r="G660" s="228"/>
      <c r="H660" s="231">
        <v>2.4</v>
      </c>
      <c r="I660" s="232"/>
      <c r="J660" s="228"/>
      <c r="K660" s="228"/>
      <c r="L660" s="233"/>
      <c r="M660" s="234"/>
      <c r="N660" s="235"/>
      <c r="O660" s="235"/>
      <c r="P660" s="235"/>
      <c r="Q660" s="235"/>
      <c r="R660" s="235"/>
      <c r="S660" s="235"/>
      <c r="T660" s="236"/>
      <c r="AT660" s="237" t="s">
        <v>130</v>
      </c>
      <c r="AU660" s="237" t="s">
        <v>81</v>
      </c>
      <c r="AV660" s="13" t="s">
        <v>137</v>
      </c>
      <c r="AW660" s="13" t="s">
        <v>34</v>
      </c>
      <c r="AX660" s="13" t="s">
        <v>71</v>
      </c>
      <c r="AY660" s="237" t="s">
        <v>122</v>
      </c>
    </row>
    <row r="661" spans="2:51" s="12" customFormat="1" ht="12">
      <c r="B661" s="214"/>
      <c r="C661" s="215"/>
      <c r="D661" s="204" t="s">
        <v>130</v>
      </c>
      <c r="E661" s="216" t="s">
        <v>21</v>
      </c>
      <c r="F661" s="217" t="s">
        <v>132</v>
      </c>
      <c r="G661" s="215"/>
      <c r="H661" s="218">
        <v>8.766</v>
      </c>
      <c r="I661" s="219"/>
      <c r="J661" s="215"/>
      <c r="K661" s="215"/>
      <c r="L661" s="220"/>
      <c r="M661" s="221"/>
      <c r="N661" s="222"/>
      <c r="O661" s="222"/>
      <c r="P661" s="222"/>
      <c r="Q661" s="222"/>
      <c r="R661" s="222"/>
      <c r="S661" s="222"/>
      <c r="T661" s="223"/>
      <c r="AT661" s="224" t="s">
        <v>130</v>
      </c>
      <c r="AU661" s="224" t="s">
        <v>81</v>
      </c>
      <c r="AV661" s="12" t="s">
        <v>128</v>
      </c>
      <c r="AW661" s="12" t="s">
        <v>34</v>
      </c>
      <c r="AX661" s="12" t="s">
        <v>71</v>
      </c>
      <c r="AY661" s="224" t="s">
        <v>122</v>
      </c>
    </row>
    <row r="662" spans="2:51" s="11" customFormat="1" ht="12">
      <c r="B662" s="202"/>
      <c r="C662" s="203"/>
      <c r="D662" s="204" t="s">
        <v>130</v>
      </c>
      <c r="E662" s="205" t="s">
        <v>21</v>
      </c>
      <c r="F662" s="206" t="s">
        <v>883</v>
      </c>
      <c r="G662" s="203"/>
      <c r="H662" s="207">
        <v>8.77</v>
      </c>
      <c r="I662" s="208"/>
      <c r="J662" s="203"/>
      <c r="K662" s="203"/>
      <c r="L662" s="209"/>
      <c r="M662" s="210"/>
      <c r="N662" s="211"/>
      <c r="O662" s="211"/>
      <c r="P662" s="211"/>
      <c r="Q662" s="211"/>
      <c r="R662" s="211"/>
      <c r="S662" s="211"/>
      <c r="T662" s="212"/>
      <c r="AT662" s="213" t="s">
        <v>130</v>
      </c>
      <c r="AU662" s="213" t="s">
        <v>81</v>
      </c>
      <c r="AV662" s="11" t="s">
        <v>81</v>
      </c>
      <c r="AW662" s="11" t="s">
        <v>34</v>
      </c>
      <c r="AX662" s="11" t="s">
        <v>76</v>
      </c>
      <c r="AY662" s="213" t="s">
        <v>122</v>
      </c>
    </row>
    <row r="663" spans="2:65" s="1" customFormat="1" ht="14.4" customHeight="1">
      <c r="B663" s="39"/>
      <c r="C663" s="190" t="s">
        <v>884</v>
      </c>
      <c r="D663" s="190" t="s">
        <v>124</v>
      </c>
      <c r="E663" s="191" t="s">
        <v>885</v>
      </c>
      <c r="F663" s="192" t="s">
        <v>886</v>
      </c>
      <c r="G663" s="193" t="s">
        <v>212</v>
      </c>
      <c r="H663" s="194">
        <v>3.5</v>
      </c>
      <c r="I663" s="195"/>
      <c r="J663" s="196">
        <f>ROUND(I663*H663,2)</f>
        <v>0</v>
      </c>
      <c r="K663" s="192" t="s">
        <v>887</v>
      </c>
      <c r="L663" s="59"/>
      <c r="M663" s="197" t="s">
        <v>21</v>
      </c>
      <c r="N663" s="198" t="s">
        <v>42</v>
      </c>
      <c r="O663" s="40"/>
      <c r="P663" s="199">
        <f>O663*H663</f>
        <v>0</v>
      </c>
      <c r="Q663" s="199">
        <v>0.12</v>
      </c>
      <c r="R663" s="199">
        <f>Q663*H663</f>
        <v>0.42</v>
      </c>
      <c r="S663" s="199">
        <v>2.2</v>
      </c>
      <c r="T663" s="200">
        <f>S663*H663</f>
        <v>7.700000000000001</v>
      </c>
      <c r="AR663" s="22" t="s">
        <v>128</v>
      </c>
      <c r="AT663" s="22" t="s">
        <v>124</v>
      </c>
      <c r="AU663" s="22" t="s">
        <v>81</v>
      </c>
      <c r="AY663" s="22" t="s">
        <v>122</v>
      </c>
      <c r="BE663" s="201">
        <f>IF(N663="základní",J663,0)</f>
        <v>0</v>
      </c>
      <c r="BF663" s="201">
        <f>IF(N663="snížená",J663,0)</f>
        <v>0</v>
      </c>
      <c r="BG663" s="201">
        <f>IF(N663="zákl. přenesená",J663,0)</f>
        <v>0</v>
      </c>
      <c r="BH663" s="201">
        <f>IF(N663="sníž. přenesená",J663,0)</f>
        <v>0</v>
      </c>
      <c r="BI663" s="201">
        <f>IF(N663="nulová",J663,0)</f>
        <v>0</v>
      </c>
      <c r="BJ663" s="22" t="s">
        <v>76</v>
      </c>
      <c r="BK663" s="201">
        <f>ROUND(I663*H663,2)</f>
        <v>0</v>
      </c>
      <c r="BL663" s="22" t="s">
        <v>128</v>
      </c>
      <c r="BM663" s="22" t="s">
        <v>888</v>
      </c>
    </row>
    <row r="664" spans="2:47" s="1" customFormat="1" ht="12">
      <c r="B664" s="39"/>
      <c r="C664" s="61"/>
      <c r="D664" s="204" t="s">
        <v>142</v>
      </c>
      <c r="E664" s="61"/>
      <c r="F664" s="225" t="s">
        <v>889</v>
      </c>
      <c r="G664" s="61"/>
      <c r="H664" s="61"/>
      <c r="I664" s="161"/>
      <c r="J664" s="61"/>
      <c r="K664" s="61"/>
      <c r="L664" s="59"/>
      <c r="M664" s="226"/>
      <c r="N664" s="40"/>
      <c r="O664" s="40"/>
      <c r="P664" s="40"/>
      <c r="Q664" s="40"/>
      <c r="R664" s="40"/>
      <c r="S664" s="40"/>
      <c r="T664" s="76"/>
      <c r="AT664" s="22" t="s">
        <v>142</v>
      </c>
      <c r="AU664" s="22" t="s">
        <v>81</v>
      </c>
    </row>
    <row r="665" spans="2:51" s="11" customFormat="1" ht="12">
      <c r="B665" s="202"/>
      <c r="C665" s="203"/>
      <c r="D665" s="204" t="s">
        <v>130</v>
      </c>
      <c r="E665" s="205" t="s">
        <v>21</v>
      </c>
      <c r="F665" s="206" t="s">
        <v>890</v>
      </c>
      <c r="G665" s="203"/>
      <c r="H665" s="207">
        <v>3.5</v>
      </c>
      <c r="I665" s="208"/>
      <c r="J665" s="203"/>
      <c r="K665" s="203"/>
      <c r="L665" s="209"/>
      <c r="M665" s="210"/>
      <c r="N665" s="211"/>
      <c r="O665" s="211"/>
      <c r="P665" s="211"/>
      <c r="Q665" s="211"/>
      <c r="R665" s="211"/>
      <c r="S665" s="211"/>
      <c r="T665" s="212"/>
      <c r="AT665" s="213" t="s">
        <v>130</v>
      </c>
      <c r="AU665" s="213" t="s">
        <v>81</v>
      </c>
      <c r="AV665" s="11" t="s">
        <v>81</v>
      </c>
      <c r="AW665" s="11" t="s">
        <v>34</v>
      </c>
      <c r="AX665" s="11" t="s">
        <v>71</v>
      </c>
      <c r="AY665" s="213" t="s">
        <v>122</v>
      </c>
    </row>
    <row r="666" spans="2:51" s="12" customFormat="1" ht="12">
      <c r="B666" s="214"/>
      <c r="C666" s="215"/>
      <c r="D666" s="204" t="s">
        <v>130</v>
      </c>
      <c r="E666" s="216" t="s">
        <v>21</v>
      </c>
      <c r="F666" s="217" t="s">
        <v>132</v>
      </c>
      <c r="G666" s="215"/>
      <c r="H666" s="218">
        <v>3.5</v>
      </c>
      <c r="I666" s="219"/>
      <c r="J666" s="215"/>
      <c r="K666" s="215"/>
      <c r="L666" s="220"/>
      <c r="M666" s="221"/>
      <c r="N666" s="222"/>
      <c r="O666" s="222"/>
      <c r="P666" s="222"/>
      <c r="Q666" s="222"/>
      <c r="R666" s="222"/>
      <c r="S666" s="222"/>
      <c r="T666" s="223"/>
      <c r="AT666" s="224" t="s">
        <v>130</v>
      </c>
      <c r="AU666" s="224" t="s">
        <v>81</v>
      </c>
      <c r="AV666" s="12" t="s">
        <v>128</v>
      </c>
      <c r="AW666" s="12" t="s">
        <v>34</v>
      </c>
      <c r="AX666" s="12" t="s">
        <v>76</v>
      </c>
      <c r="AY666" s="224" t="s">
        <v>122</v>
      </c>
    </row>
    <row r="667" spans="2:65" s="1" customFormat="1" ht="22.8" customHeight="1">
      <c r="B667" s="39"/>
      <c r="C667" s="190" t="s">
        <v>891</v>
      </c>
      <c r="D667" s="190" t="s">
        <v>124</v>
      </c>
      <c r="E667" s="191" t="s">
        <v>892</v>
      </c>
      <c r="F667" s="192" t="s">
        <v>893</v>
      </c>
      <c r="G667" s="193" t="s">
        <v>180</v>
      </c>
      <c r="H667" s="194">
        <v>4</v>
      </c>
      <c r="I667" s="195"/>
      <c r="J667" s="196">
        <f>ROUND(I667*H667,2)</f>
        <v>0</v>
      </c>
      <c r="K667" s="192" t="s">
        <v>21</v>
      </c>
      <c r="L667" s="59"/>
      <c r="M667" s="197" t="s">
        <v>21</v>
      </c>
      <c r="N667" s="198" t="s">
        <v>42</v>
      </c>
      <c r="O667" s="40"/>
      <c r="P667" s="199">
        <f>O667*H667</f>
        <v>0</v>
      </c>
      <c r="Q667" s="199">
        <v>0</v>
      </c>
      <c r="R667" s="199">
        <f>Q667*H667</f>
        <v>0</v>
      </c>
      <c r="S667" s="199">
        <v>0</v>
      </c>
      <c r="T667" s="200">
        <f>S667*H667</f>
        <v>0</v>
      </c>
      <c r="AR667" s="22" t="s">
        <v>128</v>
      </c>
      <c r="AT667" s="22" t="s">
        <v>124</v>
      </c>
      <c r="AU667" s="22" t="s">
        <v>81</v>
      </c>
      <c r="AY667" s="22" t="s">
        <v>122</v>
      </c>
      <c r="BE667" s="201">
        <f>IF(N667="základní",J667,0)</f>
        <v>0</v>
      </c>
      <c r="BF667" s="201">
        <f>IF(N667="snížená",J667,0)</f>
        <v>0</v>
      </c>
      <c r="BG667" s="201">
        <f>IF(N667="zákl. přenesená",J667,0)</f>
        <v>0</v>
      </c>
      <c r="BH667" s="201">
        <f>IF(N667="sníž. přenesená",J667,0)</f>
        <v>0</v>
      </c>
      <c r="BI667" s="201">
        <f>IF(N667="nulová",J667,0)</f>
        <v>0</v>
      </c>
      <c r="BJ667" s="22" t="s">
        <v>76</v>
      </c>
      <c r="BK667" s="201">
        <f>ROUND(I667*H667,2)</f>
        <v>0</v>
      </c>
      <c r="BL667" s="22" t="s">
        <v>128</v>
      </c>
      <c r="BM667" s="22" t="s">
        <v>894</v>
      </c>
    </row>
    <row r="668" spans="2:47" s="1" customFormat="1" ht="48">
      <c r="B668" s="39"/>
      <c r="C668" s="61"/>
      <c r="D668" s="204" t="s">
        <v>142</v>
      </c>
      <c r="E668" s="61"/>
      <c r="F668" s="225" t="s">
        <v>895</v>
      </c>
      <c r="G668" s="61"/>
      <c r="H668" s="61"/>
      <c r="I668" s="161"/>
      <c r="J668" s="61"/>
      <c r="K668" s="61"/>
      <c r="L668" s="59"/>
      <c r="M668" s="226"/>
      <c r="N668" s="40"/>
      <c r="O668" s="40"/>
      <c r="P668" s="40"/>
      <c r="Q668" s="40"/>
      <c r="R668" s="40"/>
      <c r="S668" s="40"/>
      <c r="T668" s="76"/>
      <c r="AT668" s="22" t="s">
        <v>142</v>
      </c>
      <c r="AU668" s="22" t="s">
        <v>81</v>
      </c>
    </row>
    <row r="669" spans="2:51" s="11" customFormat="1" ht="12">
      <c r="B669" s="202"/>
      <c r="C669" s="203"/>
      <c r="D669" s="204" t="s">
        <v>130</v>
      </c>
      <c r="E669" s="205" t="s">
        <v>21</v>
      </c>
      <c r="F669" s="206" t="s">
        <v>896</v>
      </c>
      <c r="G669" s="203"/>
      <c r="H669" s="207">
        <v>4</v>
      </c>
      <c r="I669" s="208"/>
      <c r="J669" s="203"/>
      <c r="K669" s="203"/>
      <c r="L669" s="209"/>
      <c r="M669" s="210"/>
      <c r="N669" s="211"/>
      <c r="O669" s="211"/>
      <c r="P669" s="211"/>
      <c r="Q669" s="211"/>
      <c r="R669" s="211"/>
      <c r="S669" s="211"/>
      <c r="T669" s="212"/>
      <c r="AT669" s="213" t="s">
        <v>130</v>
      </c>
      <c r="AU669" s="213" t="s">
        <v>81</v>
      </c>
      <c r="AV669" s="11" t="s">
        <v>81</v>
      </c>
      <c r="AW669" s="11" t="s">
        <v>34</v>
      </c>
      <c r="AX669" s="11" t="s">
        <v>76</v>
      </c>
      <c r="AY669" s="213" t="s">
        <v>122</v>
      </c>
    </row>
    <row r="670" spans="2:65" s="1" customFormat="1" ht="22.8" customHeight="1">
      <c r="B670" s="39"/>
      <c r="C670" s="190" t="s">
        <v>897</v>
      </c>
      <c r="D670" s="190" t="s">
        <v>124</v>
      </c>
      <c r="E670" s="191" t="s">
        <v>898</v>
      </c>
      <c r="F670" s="192" t="s">
        <v>899</v>
      </c>
      <c r="G670" s="193" t="s">
        <v>180</v>
      </c>
      <c r="H670" s="194">
        <v>9</v>
      </c>
      <c r="I670" s="195"/>
      <c r="J670" s="196">
        <f>ROUND(I670*H670,2)</f>
        <v>0</v>
      </c>
      <c r="K670" s="192" t="s">
        <v>21</v>
      </c>
      <c r="L670" s="59"/>
      <c r="M670" s="197" t="s">
        <v>21</v>
      </c>
      <c r="N670" s="198" t="s">
        <v>42</v>
      </c>
      <c r="O670" s="40"/>
      <c r="P670" s="199">
        <f>O670*H670</f>
        <v>0</v>
      </c>
      <c r="Q670" s="199">
        <v>9E-05</v>
      </c>
      <c r="R670" s="199">
        <f>Q670*H670</f>
        <v>0.0008100000000000001</v>
      </c>
      <c r="S670" s="199">
        <v>0</v>
      </c>
      <c r="T670" s="200">
        <f>S670*H670</f>
        <v>0</v>
      </c>
      <c r="AR670" s="22" t="s">
        <v>128</v>
      </c>
      <c r="AT670" s="22" t="s">
        <v>124</v>
      </c>
      <c r="AU670" s="22" t="s">
        <v>81</v>
      </c>
      <c r="AY670" s="22" t="s">
        <v>122</v>
      </c>
      <c r="BE670" s="201">
        <f>IF(N670="základní",J670,0)</f>
        <v>0</v>
      </c>
      <c r="BF670" s="201">
        <f>IF(N670="snížená",J670,0)</f>
        <v>0</v>
      </c>
      <c r="BG670" s="201">
        <f>IF(N670="zákl. přenesená",J670,0)</f>
        <v>0</v>
      </c>
      <c r="BH670" s="201">
        <f>IF(N670="sníž. přenesená",J670,0)</f>
        <v>0</v>
      </c>
      <c r="BI670" s="201">
        <f>IF(N670="nulová",J670,0)</f>
        <v>0</v>
      </c>
      <c r="BJ670" s="22" t="s">
        <v>76</v>
      </c>
      <c r="BK670" s="201">
        <f>ROUND(I670*H670,2)</f>
        <v>0</v>
      </c>
      <c r="BL670" s="22" t="s">
        <v>128</v>
      </c>
      <c r="BM670" s="22" t="s">
        <v>900</v>
      </c>
    </row>
    <row r="671" spans="2:47" s="1" customFormat="1" ht="48">
      <c r="B671" s="39"/>
      <c r="C671" s="61"/>
      <c r="D671" s="204" t="s">
        <v>142</v>
      </c>
      <c r="E671" s="61"/>
      <c r="F671" s="225" t="s">
        <v>901</v>
      </c>
      <c r="G671" s="61"/>
      <c r="H671" s="61"/>
      <c r="I671" s="161"/>
      <c r="J671" s="61"/>
      <c r="K671" s="61"/>
      <c r="L671" s="59"/>
      <c r="M671" s="226"/>
      <c r="N671" s="40"/>
      <c r="O671" s="40"/>
      <c r="P671" s="40"/>
      <c r="Q671" s="40"/>
      <c r="R671" s="40"/>
      <c r="S671" s="40"/>
      <c r="T671" s="76"/>
      <c r="AT671" s="22" t="s">
        <v>142</v>
      </c>
      <c r="AU671" s="22" t="s">
        <v>81</v>
      </c>
    </row>
    <row r="672" spans="2:51" s="11" customFormat="1" ht="12">
      <c r="B672" s="202"/>
      <c r="C672" s="203"/>
      <c r="D672" s="204" t="s">
        <v>130</v>
      </c>
      <c r="E672" s="205" t="s">
        <v>21</v>
      </c>
      <c r="F672" s="206" t="s">
        <v>902</v>
      </c>
      <c r="G672" s="203"/>
      <c r="H672" s="207">
        <v>9</v>
      </c>
      <c r="I672" s="208"/>
      <c r="J672" s="203"/>
      <c r="K672" s="203"/>
      <c r="L672" s="209"/>
      <c r="M672" s="210"/>
      <c r="N672" s="211"/>
      <c r="O672" s="211"/>
      <c r="P672" s="211"/>
      <c r="Q672" s="211"/>
      <c r="R672" s="211"/>
      <c r="S672" s="211"/>
      <c r="T672" s="212"/>
      <c r="AT672" s="213" t="s">
        <v>130</v>
      </c>
      <c r="AU672" s="213" t="s">
        <v>81</v>
      </c>
      <c r="AV672" s="11" t="s">
        <v>81</v>
      </c>
      <c r="AW672" s="11" t="s">
        <v>34</v>
      </c>
      <c r="AX672" s="11" t="s">
        <v>71</v>
      </c>
      <c r="AY672" s="213" t="s">
        <v>122</v>
      </c>
    </row>
    <row r="673" spans="2:51" s="12" customFormat="1" ht="12">
      <c r="B673" s="214"/>
      <c r="C673" s="215"/>
      <c r="D673" s="204" t="s">
        <v>130</v>
      </c>
      <c r="E673" s="216" t="s">
        <v>21</v>
      </c>
      <c r="F673" s="217" t="s">
        <v>132</v>
      </c>
      <c r="G673" s="215"/>
      <c r="H673" s="218">
        <v>9</v>
      </c>
      <c r="I673" s="219"/>
      <c r="J673" s="215"/>
      <c r="K673" s="215"/>
      <c r="L673" s="220"/>
      <c r="M673" s="221"/>
      <c r="N673" s="222"/>
      <c r="O673" s="222"/>
      <c r="P673" s="222"/>
      <c r="Q673" s="222"/>
      <c r="R673" s="222"/>
      <c r="S673" s="222"/>
      <c r="T673" s="223"/>
      <c r="AT673" s="224" t="s">
        <v>130</v>
      </c>
      <c r="AU673" s="224" t="s">
        <v>81</v>
      </c>
      <c r="AV673" s="12" t="s">
        <v>128</v>
      </c>
      <c r="AW673" s="12" t="s">
        <v>34</v>
      </c>
      <c r="AX673" s="12" t="s">
        <v>76</v>
      </c>
      <c r="AY673" s="224" t="s">
        <v>122</v>
      </c>
    </row>
    <row r="674" spans="2:65" s="1" customFormat="1" ht="14.4" customHeight="1">
      <c r="B674" s="39"/>
      <c r="C674" s="190" t="s">
        <v>903</v>
      </c>
      <c r="D674" s="190" t="s">
        <v>124</v>
      </c>
      <c r="E674" s="191" t="s">
        <v>904</v>
      </c>
      <c r="F674" s="192" t="s">
        <v>905</v>
      </c>
      <c r="G674" s="193" t="s">
        <v>180</v>
      </c>
      <c r="H674" s="194">
        <v>56</v>
      </c>
      <c r="I674" s="195"/>
      <c r="J674" s="196">
        <f>ROUND(I674*H674,2)</f>
        <v>0</v>
      </c>
      <c r="K674" s="192" t="s">
        <v>887</v>
      </c>
      <c r="L674" s="59"/>
      <c r="M674" s="197" t="s">
        <v>21</v>
      </c>
      <c r="N674" s="198" t="s">
        <v>42</v>
      </c>
      <c r="O674" s="40"/>
      <c r="P674" s="199">
        <f>O674*H674</f>
        <v>0</v>
      </c>
      <c r="Q674" s="199">
        <v>0</v>
      </c>
      <c r="R674" s="199">
        <f>Q674*H674</f>
        <v>0</v>
      </c>
      <c r="S674" s="199">
        <v>0</v>
      </c>
      <c r="T674" s="200">
        <f>S674*H674</f>
        <v>0</v>
      </c>
      <c r="AR674" s="22" t="s">
        <v>128</v>
      </c>
      <c r="AT674" s="22" t="s">
        <v>124</v>
      </c>
      <c r="AU674" s="22" t="s">
        <v>81</v>
      </c>
      <c r="AY674" s="22" t="s">
        <v>122</v>
      </c>
      <c r="BE674" s="201">
        <f>IF(N674="základní",J674,0)</f>
        <v>0</v>
      </c>
      <c r="BF674" s="201">
        <f>IF(N674="snížená",J674,0)</f>
        <v>0</v>
      </c>
      <c r="BG674" s="201">
        <f>IF(N674="zákl. přenesená",J674,0)</f>
        <v>0</v>
      </c>
      <c r="BH674" s="201">
        <f>IF(N674="sníž. přenesená",J674,0)</f>
        <v>0</v>
      </c>
      <c r="BI674" s="201">
        <f>IF(N674="nulová",J674,0)</f>
        <v>0</v>
      </c>
      <c r="BJ674" s="22" t="s">
        <v>76</v>
      </c>
      <c r="BK674" s="201">
        <f>ROUND(I674*H674,2)</f>
        <v>0</v>
      </c>
      <c r="BL674" s="22" t="s">
        <v>128</v>
      </c>
      <c r="BM674" s="22" t="s">
        <v>906</v>
      </c>
    </row>
    <row r="675" spans="2:47" s="1" customFormat="1" ht="48">
      <c r="B675" s="39"/>
      <c r="C675" s="61"/>
      <c r="D675" s="204" t="s">
        <v>142</v>
      </c>
      <c r="E675" s="61"/>
      <c r="F675" s="225" t="s">
        <v>907</v>
      </c>
      <c r="G675" s="61"/>
      <c r="H675" s="61"/>
      <c r="I675" s="161"/>
      <c r="J675" s="61"/>
      <c r="K675" s="61"/>
      <c r="L675" s="59"/>
      <c r="M675" s="226"/>
      <c r="N675" s="40"/>
      <c r="O675" s="40"/>
      <c r="P675" s="40"/>
      <c r="Q675" s="40"/>
      <c r="R675" s="40"/>
      <c r="S675" s="40"/>
      <c r="T675" s="76"/>
      <c r="AT675" s="22" t="s">
        <v>142</v>
      </c>
      <c r="AU675" s="22" t="s">
        <v>81</v>
      </c>
    </row>
    <row r="676" spans="2:51" s="11" customFormat="1" ht="12">
      <c r="B676" s="202"/>
      <c r="C676" s="203"/>
      <c r="D676" s="204" t="s">
        <v>130</v>
      </c>
      <c r="E676" s="205" t="s">
        <v>21</v>
      </c>
      <c r="F676" s="206" t="s">
        <v>908</v>
      </c>
      <c r="G676" s="203"/>
      <c r="H676" s="207">
        <v>56</v>
      </c>
      <c r="I676" s="208"/>
      <c r="J676" s="203"/>
      <c r="K676" s="203"/>
      <c r="L676" s="209"/>
      <c r="M676" s="210"/>
      <c r="N676" s="211"/>
      <c r="O676" s="211"/>
      <c r="P676" s="211"/>
      <c r="Q676" s="211"/>
      <c r="R676" s="211"/>
      <c r="S676" s="211"/>
      <c r="T676" s="212"/>
      <c r="AT676" s="213" t="s">
        <v>130</v>
      </c>
      <c r="AU676" s="213" t="s">
        <v>81</v>
      </c>
      <c r="AV676" s="11" t="s">
        <v>81</v>
      </c>
      <c r="AW676" s="11" t="s">
        <v>34</v>
      </c>
      <c r="AX676" s="11" t="s">
        <v>76</v>
      </c>
      <c r="AY676" s="213" t="s">
        <v>122</v>
      </c>
    </row>
    <row r="677" spans="2:65" s="1" customFormat="1" ht="22.8" customHeight="1">
      <c r="B677" s="39"/>
      <c r="C677" s="190" t="s">
        <v>909</v>
      </c>
      <c r="D677" s="190" t="s">
        <v>124</v>
      </c>
      <c r="E677" s="191" t="s">
        <v>910</v>
      </c>
      <c r="F677" s="192" t="s">
        <v>911</v>
      </c>
      <c r="G677" s="193" t="s">
        <v>212</v>
      </c>
      <c r="H677" s="194">
        <v>0.2</v>
      </c>
      <c r="I677" s="195"/>
      <c r="J677" s="196">
        <f>ROUND(I677*H677,2)</f>
        <v>0</v>
      </c>
      <c r="K677" s="192" t="s">
        <v>21</v>
      </c>
      <c r="L677" s="59"/>
      <c r="M677" s="197" t="s">
        <v>21</v>
      </c>
      <c r="N677" s="198" t="s">
        <v>42</v>
      </c>
      <c r="O677" s="40"/>
      <c r="P677" s="199">
        <f>O677*H677</f>
        <v>0</v>
      </c>
      <c r="Q677" s="199">
        <v>0.54034</v>
      </c>
      <c r="R677" s="199">
        <f>Q677*H677</f>
        <v>0.10806800000000001</v>
      </c>
      <c r="S677" s="199">
        <v>0</v>
      </c>
      <c r="T677" s="200">
        <f>S677*H677</f>
        <v>0</v>
      </c>
      <c r="AR677" s="22" t="s">
        <v>128</v>
      </c>
      <c r="AT677" s="22" t="s">
        <v>124</v>
      </c>
      <c r="AU677" s="22" t="s">
        <v>81</v>
      </c>
      <c r="AY677" s="22" t="s">
        <v>122</v>
      </c>
      <c r="BE677" s="201">
        <f>IF(N677="základní",J677,0)</f>
        <v>0</v>
      </c>
      <c r="BF677" s="201">
        <f>IF(N677="snížená",J677,0)</f>
        <v>0</v>
      </c>
      <c r="BG677" s="201">
        <f>IF(N677="zákl. přenesená",J677,0)</f>
        <v>0</v>
      </c>
      <c r="BH677" s="201">
        <f>IF(N677="sníž. přenesená",J677,0)</f>
        <v>0</v>
      </c>
      <c r="BI677" s="201">
        <f>IF(N677="nulová",J677,0)</f>
        <v>0</v>
      </c>
      <c r="BJ677" s="22" t="s">
        <v>76</v>
      </c>
      <c r="BK677" s="201">
        <f>ROUND(I677*H677,2)</f>
        <v>0</v>
      </c>
      <c r="BL677" s="22" t="s">
        <v>128</v>
      </c>
      <c r="BM677" s="22" t="s">
        <v>912</v>
      </c>
    </row>
    <row r="678" spans="2:51" s="11" customFormat="1" ht="12">
      <c r="B678" s="202"/>
      <c r="C678" s="203"/>
      <c r="D678" s="204" t="s">
        <v>130</v>
      </c>
      <c r="E678" s="205" t="s">
        <v>21</v>
      </c>
      <c r="F678" s="206" t="s">
        <v>913</v>
      </c>
      <c r="G678" s="203"/>
      <c r="H678" s="207">
        <v>0.2</v>
      </c>
      <c r="I678" s="208"/>
      <c r="J678" s="203"/>
      <c r="K678" s="203"/>
      <c r="L678" s="209"/>
      <c r="M678" s="210"/>
      <c r="N678" s="211"/>
      <c r="O678" s="211"/>
      <c r="P678" s="211"/>
      <c r="Q678" s="211"/>
      <c r="R678" s="211"/>
      <c r="S678" s="211"/>
      <c r="T678" s="212"/>
      <c r="AT678" s="213" t="s">
        <v>130</v>
      </c>
      <c r="AU678" s="213" t="s">
        <v>81</v>
      </c>
      <c r="AV678" s="11" t="s">
        <v>81</v>
      </c>
      <c r="AW678" s="11" t="s">
        <v>34</v>
      </c>
      <c r="AX678" s="11" t="s">
        <v>76</v>
      </c>
      <c r="AY678" s="213" t="s">
        <v>122</v>
      </c>
    </row>
    <row r="679" spans="2:65" s="1" customFormat="1" ht="45.6" customHeight="1">
      <c r="B679" s="39"/>
      <c r="C679" s="190" t="s">
        <v>914</v>
      </c>
      <c r="D679" s="190" t="s">
        <v>124</v>
      </c>
      <c r="E679" s="191" t="s">
        <v>915</v>
      </c>
      <c r="F679" s="192" t="s">
        <v>916</v>
      </c>
      <c r="G679" s="193" t="s">
        <v>135</v>
      </c>
      <c r="H679" s="194">
        <v>2</v>
      </c>
      <c r="I679" s="195"/>
      <c r="J679" s="196">
        <f>ROUND(I679*H679,2)</f>
        <v>0</v>
      </c>
      <c r="K679" s="192" t="s">
        <v>21</v>
      </c>
      <c r="L679" s="59"/>
      <c r="M679" s="197" t="s">
        <v>21</v>
      </c>
      <c r="N679" s="198" t="s">
        <v>42</v>
      </c>
      <c r="O679" s="40"/>
      <c r="P679" s="199">
        <f>O679*H679</f>
        <v>0</v>
      </c>
      <c r="Q679" s="199">
        <v>1.24</v>
      </c>
      <c r="R679" s="199">
        <f>Q679*H679</f>
        <v>2.48</v>
      </c>
      <c r="S679" s="199">
        <v>0</v>
      </c>
      <c r="T679" s="200">
        <f>S679*H679</f>
        <v>0</v>
      </c>
      <c r="AR679" s="22" t="s">
        <v>128</v>
      </c>
      <c r="AT679" s="22" t="s">
        <v>124</v>
      </c>
      <c r="AU679" s="22" t="s">
        <v>81</v>
      </c>
      <c r="AY679" s="22" t="s">
        <v>122</v>
      </c>
      <c r="BE679" s="201">
        <f>IF(N679="základní",J679,0)</f>
        <v>0</v>
      </c>
      <c r="BF679" s="201">
        <f>IF(N679="snížená",J679,0)</f>
        <v>0</v>
      </c>
      <c r="BG679" s="201">
        <f>IF(N679="zákl. přenesená",J679,0)</f>
        <v>0</v>
      </c>
      <c r="BH679" s="201">
        <f>IF(N679="sníž. přenesená",J679,0)</f>
        <v>0</v>
      </c>
      <c r="BI679" s="201">
        <f>IF(N679="nulová",J679,0)</f>
        <v>0</v>
      </c>
      <c r="BJ679" s="22" t="s">
        <v>76</v>
      </c>
      <c r="BK679" s="201">
        <f>ROUND(I679*H679,2)</f>
        <v>0</v>
      </c>
      <c r="BL679" s="22" t="s">
        <v>128</v>
      </c>
      <c r="BM679" s="22" t="s">
        <v>917</v>
      </c>
    </row>
    <row r="680" spans="2:51" s="11" customFormat="1" ht="12">
      <c r="B680" s="202"/>
      <c r="C680" s="203"/>
      <c r="D680" s="204" t="s">
        <v>130</v>
      </c>
      <c r="E680" s="205" t="s">
        <v>21</v>
      </c>
      <c r="F680" s="206" t="s">
        <v>918</v>
      </c>
      <c r="G680" s="203"/>
      <c r="H680" s="207">
        <v>1</v>
      </c>
      <c r="I680" s="208"/>
      <c r="J680" s="203"/>
      <c r="K680" s="203"/>
      <c r="L680" s="209"/>
      <c r="M680" s="210"/>
      <c r="N680" s="211"/>
      <c r="O680" s="211"/>
      <c r="P680" s="211"/>
      <c r="Q680" s="211"/>
      <c r="R680" s="211"/>
      <c r="S680" s="211"/>
      <c r="T680" s="212"/>
      <c r="AT680" s="213" t="s">
        <v>130</v>
      </c>
      <c r="AU680" s="213" t="s">
        <v>81</v>
      </c>
      <c r="AV680" s="11" t="s">
        <v>81</v>
      </c>
      <c r="AW680" s="11" t="s">
        <v>34</v>
      </c>
      <c r="AX680" s="11" t="s">
        <v>71</v>
      </c>
      <c r="AY680" s="213" t="s">
        <v>122</v>
      </c>
    </row>
    <row r="681" spans="2:51" s="11" customFormat="1" ht="12">
      <c r="B681" s="202"/>
      <c r="C681" s="203"/>
      <c r="D681" s="204" t="s">
        <v>130</v>
      </c>
      <c r="E681" s="205" t="s">
        <v>21</v>
      </c>
      <c r="F681" s="206" t="s">
        <v>919</v>
      </c>
      <c r="G681" s="203"/>
      <c r="H681" s="207">
        <v>1</v>
      </c>
      <c r="I681" s="208"/>
      <c r="J681" s="203"/>
      <c r="K681" s="203"/>
      <c r="L681" s="209"/>
      <c r="M681" s="210"/>
      <c r="N681" s="211"/>
      <c r="O681" s="211"/>
      <c r="P681" s="211"/>
      <c r="Q681" s="211"/>
      <c r="R681" s="211"/>
      <c r="S681" s="211"/>
      <c r="T681" s="212"/>
      <c r="AT681" s="213" t="s">
        <v>130</v>
      </c>
      <c r="AU681" s="213" t="s">
        <v>81</v>
      </c>
      <c r="AV681" s="11" t="s">
        <v>81</v>
      </c>
      <c r="AW681" s="11" t="s">
        <v>34</v>
      </c>
      <c r="AX681" s="11" t="s">
        <v>71</v>
      </c>
      <c r="AY681" s="213" t="s">
        <v>122</v>
      </c>
    </row>
    <row r="682" spans="2:51" s="12" customFormat="1" ht="12">
      <c r="B682" s="214"/>
      <c r="C682" s="215"/>
      <c r="D682" s="204" t="s">
        <v>130</v>
      </c>
      <c r="E682" s="216" t="s">
        <v>21</v>
      </c>
      <c r="F682" s="217" t="s">
        <v>132</v>
      </c>
      <c r="G682" s="215"/>
      <c r="H682" s="218">
        <v>2</v>
      </c>
      <c r="I682" s="219"/>
      <c r="J682" s="215"/>
      <c r="K682" s="215"/>
      <c r="L682" s="220"/>
      <c r="M682" s="221"/>
      <c r="N682" s="222"/>
      <c r="O682" s="222"/>
      <c r="P682" s="222"/>
      <c r="Q682" s="222"/>
      <c r="R682" s="222"/>
      <c r="S682" s="222"/>
      <c r="T682" s="223"/>
      <c r="AT682" s="224" t="s">
        <v>130</v>
      </c>
      <c r="AU682" s="224" t="s">
        <v>81</v>
      </c>
      <c r="AV682" s="12" t="s">
        <v>128</v>
      </c>
      <c r="AW682" s="12" t="s">
        <v>34</v>
      </c>
      <c r="AX682" s="12" t="s">
        <v>76</v>
      </c>
      <c r="AY682" s="224" t="s">
        <v>122</v>
      </c>
    </row>
    <row r="683" spans="2:65" s="1" customFormat="1" ht="14.4" customHeight="1">
      <c r="B683" s="39"/>
      <c r="C683" s="190" t="s">
        <v>920</v>
      </c>
      <c r="D683" s="190" t="s">
        <v>124</v>
      </c>
      <c r="E683" s="191" t="s">
        <v>921</v>
      </c>
      <c r="F683" s="192" t="s">
        <v>922</v>
      </c>
      <c r="G683" s="193" t="s">
        <v>127</v>
      </c>
      <c r="H683" s="194">
        <v>12.26</v>
      </c>
      <c r="I683" s="195"/>
      <c r="J683" s="196">
        <f>ROUND(I683*H683,2)</f>
        <v>0</v>
      </c>
      <c r="K683" s="192" t="s">
        <v>140</v>
      </c>
      <c r="L683" s="59"/>
      <c r="M683" s="197" t="s">
        <v>21</v>
      </c>
      <c r="N683" s="198" t="s">
        <v>42</v>
      </c>
      <c r="O683" s="40"/>
      <c r="P683" s="199">
        <f>O683*H683</f>
        <v>0</v>
      </c>
      <c r="Q683" s="199">
        <v>0.01943</v>
      </c>
      <c r="R683" s="199">
        <f>Q683*H683</f>
        <v>0.2382118</v>
      </c>
      <c r="S683" s="199">
        <v>0</v>
      </c>
      <c r="T683" s="200">
        <f>S683*H683</f>
        <v>0</v>
      </c>
      <c r="AR683" s="22" t="s">
        <v>128</v>
      </c>
      <c r="AT683" s="22" t="s">
        <v>124</v>
      </c>
      <c r="AU683" s="22" t="s">
        <v>81</v>
      </c>
      <c r="AY683" s="22" t="s">
        <v>122</v>
      </c>
      <c r="BE683" s="201">
        <f>IF(N683="základní",J683,0)</f>
        <v>0</v>
      </c>
      <c r="BF683" s="201">
        <f>IF(N683="snížená",J683,0)</f>
        <v>0</v>
      </c>
      <c r="BG683" s="201">
        <f>IF(N683="zákl. přenesená",J683,0)</f>
        <v>0</v>
      </c>
      <c r="BH683" s="201">
        <f>IF(N683="sníž. přenesená",J683,0)</f>
        <v>0</v>
      </c>
      <c r="BI683" s="201">
        <f>IF(N683="nulová",J683,0)</f>
        <v>0</v>
      </c>
      <c r="BJ683" s="22" t="s">
        <v>76</v>
      </c>
      <c r="BK683" s="201">
        <f>ROUND(I683*H683,2)</f>
        <v>0</v>
      </c>
      <c r="BL683" s="22" t="s">
        <v>128</v>
      </c>
      <c r="BM683" s="22" t="s">
        <v>923</v>
      </c>
    </row>
    <row r="684" spans="2:47" s="1" customFormat="1" ht="24">
      <c r="B684" s="39"/>
      <c r="C684" s="61"/>
      <c r="D684" s="204" t="s">
        <v>142</v>
      </c>
      <c r="E684" s="61"/>
      <c r="F684" s="225" t="s">
        <v>924</v>
      </c>
      <c r="G684" s="61"/>
      <c r="H684" s="61"/>
      <c r="I684" s="161"/>
      <c r="J684" s="61"/>
      <c r="K684" s="61"/>
      <c r="L684" s="59"/>
      <c r="M684" s="226"/>
      <c r="N684" s="40"/>
      <c r="O684" s="40"/>
      <c r="P684" s="40"/>
      <c r="Q684" s="40"/>
      <c r="R684" s="40"/>
      <c r="S684" s="40"/>
      <c r="T684" s="76"/>
      <c r="AT684" s="22" t="s">
        <v>142</v>
      </c>
      <c r="AU684" s="22" t="s">
        <v>81</v>
      </c>
    </row>
    <row r="685" spans="2:51" s="11" customFormat="1" ht="12">
      <c r="B685" s="202"/>
      <c r="C685" s="203"/>
      <c r="D685" s="204" t="s">
        <v>130</v>
      </c>
      <c r="E685" s="205" t="s">
        <v>21</v>
      </c>
      <c r="F685" s="206" t="s">
        <v>925</v>
      </c>
      <c r="G685" s="203"/>
      <c r="H685" s="207">
        <v>4.08</v>
      </c>
      <c r="I685" s="208"/>
      <c r="J685" s="203"/>
      <c r="K685" s="203"/>
      <c r="L685" s="209"/>
      <c r="M685" s="210"/>
      <c r="N685" s="211"/>
      <c r="O685" s="211"/>
      <c r="P685" s="211"/>
      <c r="Q685" s="211"/>
      <c r="R685" s="211"/>
      <c r="S685" s="211"/>
      <c r="T685" s="212"/>
      <c r="AT685" s="213" t="s">
        <v>130</v>
      </c>
      <c r="AU685" s="213" t="s">
        <v>81</v>
      </c>
      <c r="AV685" s="11" t="s">
        <v>81</v>
      </c>
      <c r="AW685" s="11" t="s">
        <v>34</v>
      </c>
      <c r="AX685" s="11" t="s">
        <v>71</v>
      </c>
      <c r="AY685" s="213" t="s">
        <v>122</v>
      </c>
    </row>
    <row r="686" spans="2:51" s="13" customFormat="1" ht="12">
      <c r="B686" s="227"/>
      <c r="C686" s="228"/>
      <c r="D686" s="204" t="s">
        <v>130</v>
      </c>
      <c r="E686" s="229" t="s">
        <v>21</v>
      </c>
      <c r="F686" s="230" t="s">
        <v>229</v>
      </c>
      <c r="G686" s="228"/>
      <c r="H686" s="231">
        <v>4.08</v>
      </c>
      <c r="I686" s="232"/>
      <c r="J686" s="228"/>
      <c r="K686" s="228"/>
      <c r="L686" s="233"/>
      <c r="M686" s="234"/>
      <c r="N686" s="235"/>
      <c r="O686" s="235"/>
      <c r="P686" s="235"/>
      <c r="Q686" s="235"/>
      <c r="R686" s="235"/>
      <c r="S686" s="235"/>
      <c r="T686" s="236"/>
      <c r="AT686" s="237" t="s">
        <v>130</v>
      </c>
      <c r="AU686" s="237" t="s">
        <v>81</v>
      </c>
      <c r="AV686" s="13" t="s">
        <v>137</v>
      </c>
      <c r="AW686" s="13" t="s">
        <v>34</v>
      </c>
      <c r="AX686" s="13" t="s">
        <v>71</v>
      </c>
      <c r="AY686" s="237" t="s">
        <v>122</v>
      </c>
    </row>
    <row r="687" spans="2:51" s="11" customFormat="1" ht="12">
      <c r="B687" s="202"/>
      <c r="C687" s="203"/>
      <c r="D687" s="204" t="s">
        <v>130</v>
      </c>
      <c r="E687" s="205" t="s">
        <v>21</v>
      </c>
      <c r="F687" s="206" t="s">
        <v>926</v>
      </c>
      <c r="G687" s="203"/>
      <c r="H687" s="207">
        <v>4.58</v>
      </c>
      <c r="I687" s="208"/>
      <c r="J687" s="203"/>
      <c r="K687" s="203"/>
      <c r="L687" s="209"/>
      <c r="M687" s="210"/>
      <c r="N687" s="211"/>
      <c r="O687" s="211"/>
      <c r="P687" s="211"/>
      <c r="Q687" s="211"/>
      <c r="R687" s="211"/>
      <c r="S687" s="211"/>
      <c r="T687" s="212"/>
      <c r="AT687" s="213" t="s">
        <v>130</v>
      </c>
      <c r="AU687" s="213" t="s">
        <v>81</v>
      </c>
      <c r="AV687" s="11" t="s">
        <v>81</v>
      </c>
      <c r="AW687" s="11" t="s">
        <v>34</v>
      </c>
      <c r="AX687" s="11" t="s">
        <v>71</v>
      </c>
      <c r="AY687" s="213" t="s">
        <v>122</v>
      </c>
    </row>
    <row r="688" spans="2:51" s="13" customFormat="1" ht="12">
      <c r="B688" s="227"/>
      <c r="C688" s="228"/>
      <c r="D688" s="204" t="s">
        <v>130</v>
      </c>
      <c r="E688" s="229" t="s">
        <v>21</v>
      </c>
      <c r="F688" s="230" t="s">
        <v>423</v>
      </c>
      <c r="G688" s="228"/>
      <c r="H688" s="231">
        <v>4.58</v>
      </c>
      <c r="I688" s="232"/>
      <c r="J688" s="228"/>
      <c r="K688" s="228"/>
      <c r="L688" s="233"/>
      <c r="M688" s="234"/>
      <c r="N688" s="235"/>
      <c r="O688" s="235"/>
      <c r="P688" s="235"/>
      <c r="Q688" s="235"/>
      <c r="R688" s="235"/>
      <c r="S688" s="235"/>
      <c r="T688" s="236"/>
      <c r="AT688" s="237" t="s">
        <v>130</v>
      </c>
      <c r="AU688" s="237" t="s">
        <v>81</v>
      </c>
      <c r="AV688" s="13" t="s">
        <v>137</v>
      </c>
      <c r="AW688" s="13" t="s">
        <v>34</v>
      </c>
      <c r="AX688" s="13" t="s">
        <v>71</v>
      </c>
      <c r="AY688" s="237" t="s">
        <v>122</v>
      </c>
    </row>
    <row r="689" spans="2:51" s="11" customFormat="1" ht="12">
      <c r="B689" s="202"/>
      <c r="C689" s="203"/>
      <c r="D689" s="204" t="s">
        <v>130</v>
      </c>
      <c r="E689" s="205" t="s">
        <v>21</v>
      </c>
      <c r="F689" s="206" t="s">
        <v>927</v>
      </c>
      <c r="G689" s="203"/>
      <c r="H689" s="207">
        <v>3.6</v>
      </c>
      <c r="I689" s="208"/>
      <c r="J689" s="203"/>
      <c r="K689" s="203"/>
      <c r="L689" s="209"/>
      <c r="M689" s="210"/>
      <c r="N689" s="211"/>
      <c r="O689" s="211"/>
      <c r="P689" s="211"/>
      <c r="Q689" s="211"/>
      <c r="R689" s="211"/>
      <c r="S689" s="211"/>
      <c r="T689" s="212"/>
      <c r="AT689" s="213" t="s">
        <v>130</v>
      </c>
      <c r="AU689" s="213" t="s">
        <v>81</v>
      </c>
      <c r="AV689" s="11" t="s">
        <v>81</v>
      </c>
      <c r="AW689" s="11" t="s">
        <v>34</v>
      </c>
      <c r="AX689" s="11" t="s">
        <v>71</v>
      </c>
      <c r="AY689" s="213" t="s">
        <v>122</v>
      </c>
    </row>
    <row r="690" spans="2:51" s="13" customFormat="1" ht="12">
      <c r="B690" s="227"/>
      <c r="C690" s="228"/>
      <c r="D690" s="204" t="s">
        <v>130</v>
      </c>
      <c r="E690" s="229" t="s">
        <v>21</v>
      </c>
      <c r="F690" s="230" t="s">
        <v>928</v>
      </c>
      <c r="G690" s="228"/>
      <c r="H690" s="231">
        <v>3.6</v>
      </c>
      <c r="I690" s="232"/>
      <c r="J690" s="228"/>
      <c r="K690" s="228"/>
      <c r="L690" s="233"/>
      <c r="M690" s="234"/>
      <c r="N690" s="235"/>
      <c r="O690" s="235"/>
      <c r="P690" s="235"/>
      <c r="Q690" s="235"/>
      <c r="R690" s="235"/>
      <c r="S690" s="235"/>
      <c r="T690" s="236"/>
      <c r="AT690" s="237" t="s">
        <v>130</v>
      </c>
      <c r="AU690" s="237" t="s">
        <v>81</v>
      </c>
      <c r="AV690" s="13" t="s">
        <v>137</v>
      </c>
      <c r="AW690" s="13" t="s">
        <v>34</v>
      </c>
      <c r="AX690" s="13" t="s">
        <v>71</v>
      </c>
      <c r="AY690" s="237" t="s">
        <v>122</v>
      </c>
    </row>
    <row r="691" spans="2:51" s="12" customFormat="1" ht="12">
      <c r="B691" s="214"/>
      <c r="C691" s="215"/>
      <c r="D691" s="204" t="s">
        <v>130</v>
      </c>
      <c r="E691" s="216" t="s">
        <v>21</v>
      </c>
      <c r="F691" s="217" t="s">
        <v>132</v>
      </c>
      <c r="G691" s="215"/>
      <c r="H691" s="218">
        <v>12.26</v>
      </c>
      <c r="I691" s="219"/>
      <c r="J691" s="215"/>
      <c r="K691" s="215"/>
      <c r="L691" s="220"/>
      <c r="M691" s="221"/>
      <c r="N691" s="222"/>
      <c r="O691" s="222"/>
      <c r="P691" s="222"/>
      <c r="Q691" s="222"/>
      <c r="R691" s="222"/>
      <c r="S691" s="222"/>
      <c r="T691" s="223"/>
      <c r="AT691" s="224" t="s">
        <v>130</v>
      </c>
      <c r="AU691" s="224" t="s">
        <v>81</v>
      </c>
      <c r="AV691" s="12" t="s">
        <v>128</v>
      </c>
      <c r="AW691" s="12" t="s">
        <v>34</v>
      </c>
      <c r="AX691" s="12" t="s">
        <v>76</v>
      </c>
      <c r="AY691" s="224" t="s">
        <v>122</v>
      </c>
    </row>
    <row r="692" spans="2:65" s="1" customFormat="1" ht="22.8" customHeight="1">
      <c r="B692" s="39"/>
      <c r="C692" s="190" t="s">
        <v>929</v>
      </c>
      <c r="D692" s="190" t="s">
        <v>124</v>
      </c>
      <c r="E692" s="191" t="s">
        <v>930</v>
      </c>
      <c r="F692" s="192" t="s">
        <v>931</v>
      </c>
      <c r="G692" s="193" t="s">
        <v>127</v>
      </c>
      <c r="H692" s="194">
        <v>12.26</v>
      </c>
      <c r="I692" s="195"/>
      <c r="J692" s="196">
        <f>ROUND(I692*H692,2)</f>
        <v>0</v>
      </c>
      <c r="K692" s="192" t="s">
        <v>140</v>
      </c>
      <c r="L692" s="59"/>
      <c r="M692" s="197" t="s">
        <v>21</v>
      </c>
      <c r="N692" s="198" t="s">
        <v>42</v>
      </c>
      <c r="O692" s="40"/>
      <c r="P692" s="199">
        <f>O692*H692</f>
        <v>0</v>
      </c>
      <c r="Q692" s="199">
        <v>0.00158</v>
      </c>
      <c r="R692" s="199">
        <f>Q692*H692</f>
        <v>0.0193708</v>
      </c>
      <c r="S692" s="199">
        <v>0</v>
      </c>
      <c r="T692" s="200">
        <f>S692*H692</f>
        <v>0</v>
      </c>
      <c r="AR692" s="22" t="s">
        <v>128</v>
      </c>
      <c r="AT692" s="22" t="s">
        <v>124</v>
      </c>
      <c r="AU692" s="22" t="s">
        <v>81</v>
      </c>
      <c r="AY692" s="22" t="s">
        <v>122</v>
      </c>
      <c r="BE692" s="201">
        <f>IF(N692="základní",J692,0)</f>
        <v>0</v>
      </c>
      <c r="BF692" s="201">
        <f>IF(N692="snížená",J692,0)</f>
        <v>0</v>
      </c>
      <c r="BG692" s="201">
        <f>IF(N692="zákl. přenesená",J692,0)</f>
        <v>0</v>
      </c>
      <c r="BH692" s="201">
        <f>IF(N692="sníž. přenesená",J692,0)</f>
        <v>0</v>
      </c>
      <c r="BI692" s="201">
        <f>IF(N692="nulová",J692,0)</f>
        <v>0</v>
      </c>
      <c r="BJ692" s="22" t="s">
        <v>76</v>
      </c>
      <c r="BK692" s="201">
        <f>ROUND(I692*H692,2)</f>
        <v>0</v>
      </c>
      <c r="BL692" s="22" t="s">
        <v>128</v>
      </c>
      <c r="BM692" s="22" t="s">
        <v>932</v>
      </c>
    </row>
    <row r="693" spans="2:47" s="1" customFormat="1" ht="12">
      <c r="B693" s="39"/>
      <c r="C693" s="61"/>
      <c r="D693" s="204" t="s">
        <v>142</v>
      </c>
      <c r="E693" s="61"/>
      <c r="F693" s="225" t="s">
        <v>933</v>
      </c>
      <c r="G693" s="61"/>
      <c r="H693" s="61"/>
      <c r="I693" s="161"/>
      <c r="J693" s="61"/>
      <c r="K693" s="61"/>
      <c r="L693" s="59"/>
      <c r="M693" s="226"/>
      <c r="N693" s="40"/>
      <c r="O693" s="40"/>
      <c r="P693" s="40"/>
      <c r="Q693" s="40"/>
      <c r="R693" s="40"/>
      <c r="S693" s="40"/>
      <c r="T693" s="76"/>
      <c r="AT693" s="22" t="s">
        <v>142</v>
      </c>
      <c r="AU693" s="22" t="s">
        <v>81</v>
      </c>
    </row>
    <row r="694" spans="2:51" s="11" customFormat="1" ht="12">
      <c r="B694" s="202"/>
      <c r="C694" s="203"/>
      <c r="D694" s="204" t="s">
        <v>130</v>
      </c>
      <c r="E694" s="205" t="s">
        <v>21</v>
      </c>
      <c r="F694" s="206" t="s">
        <v>934</v>
      </c>
      <c r="G694" s="203"/>
      <c r="H694" s="207">
        <v>12.26</v>
      </c>
      <c r="I694" s="208"/>
      <c r="J694" s="203"/>
      <c r="K694" s="203"/>
      <c r="L694" s="209"/>
      <c r="M694" s="210"/>
      <c r="N694" s="211"/>
      <c r="O694" s="211"/>
      <c r="P694" s="211"/>
      <c r="Q694" s="211"/>
      <c r="R694" s="211"/>
      <c r="S694" s="211"/>
      <c r="T694" s="212"/>
      <c r="AT694" s="213" t="s">
        <v>130</v>
      </c>
      <c r="AU694" s="213" t="s">
        <v>81</v>
      </c>
      <c r="AV694" s="11" t="s">
        <v>81</v>
      </c>
      <c r="AW694" s="11" t="s">
        <v>34</v>
      </c>
      <c r="AX694" s="11" t="s">
        <v>76</v>
      </c>
      <c r="AY694" s="213" t="s">
        <v>122</v>
      </c>
    </row>
    <row r="695" spans="2:65" s="1" customFormat="1" ht="14.4" customHeight="1">
      <c r="B695" s="39"/>
      <c r="C695" s="190" t="s">
        <v>935</v>
      </c>
      <c r="D695" s="190" t="s">
        <v>124</v>
      </c>
      <c r="E695" s="191" t="s">
        <v>936</v>
      </c>
      <c r="F695" s="192" t="s">
        <v>937</v>
      </c>
      <c r="G695" s="193" t="s">
        <v>127</v>
      </c>
      <c r="H695" s="194">
        <v>12.26</v>
      </c>
      <c r="I695" s="195"/>
      <c r="J695" s="196">
        <f>ROUND(I695*H695,2)</f>
        <v>0</v>
      </c>
      <c r="K695" s="192" t="s">
        <v>140</v>
      </c>
      <c r="L695" s="59"/>
      <c r="M695" s="197" t="s">
        <v>21</v>
      </c>
      <c r="N695" s="198" t="s">
        <v>42</v>
      </c>
      <c r="O695" s="40"/>
      <c r="P695" s="199">
        <f>O695*H695</f>
        <v>0</v>
      </c>
      <c r="Q695" s="199">
        <v>0.0005</v>
      </c>
      <c r="R695" s="199">
        <f>Q695*H695</f>
        <v>0.00613</v>
      </c>
      <c r="S695" s="199">
        <v>0</v>
      </c>
      <c r="T695" s="200">
        <f>S695*H695</f>
        <v>0</v>
      </c>
      <c r="AR695" s="22" t="s">
        <v>128</v>
      </c>
      <c r="AT695" s="22" t="s">
        <v>124</v>
      </c>
      <c r="AU695" s="22" t="s">
        <v>81</v>
      </c>
      <c r="AY695" s="22" t="s">
        <v>122</v>
      </c>
      <c r="BE695" s="201">
        <f>IF(N695="základní",J695,0)</f>
        <v>0</v>
      </c>
      <c r="BF695" s="201">
        <f>IF(N695="snížená",J695,0)</f>
        <v>0</v>
      </c>
      <c r="BG695" s="201">
        <f>IF(N695="zákl. přenesená",J695,0)</f>
        <v>0</v>
      </c>
      <c r="BH695" s="201">
        <f>IF(N695="sníž. přenesená",J695,0)</f>
        <v>0</v>
      </c>
      <c r="BI695" s="201">
        <f>IF(N695="nulová",J695,0)</f>
        <v>0</v>
      </c>
      <c r="BJ695" s="22" t="s">
        <v>76</v>
      </c>
      <c r="BK695" s="201">
        <f>ROUND(I695*H695,2)</f>
        <v>0</v>
      </c>
      <c r="BL695" s="22" t="s">
        <v>128</v>
      </c>
      <c r="BM695" s="22" t="s">
        <v>938</v>
      </c>
    </row>
    <row r="696" spans="2:47" s="1" customFormat="1" ht="12">
      <c r="B696" s="39"/>
      <c r="C696" s="61"/>
      <c r="D696" s="204" t="s">
        <v>142</v>
      </c>
      <c r="E696" s="61"/>
      <c r="F696" s="225" t="s">
        <v>939</v>
      </c>
      <c r="G696" s="61"/>
      <c r="H696" s="61"/>
      <c r="I696" s="161"/>
      <c r="J696" s="61"/>
      <c r="K696" s="61"/>
      <c r="L696" s="59"/>
      <c r="M696" s="226"/>
      <c r="N696" s="40"/>
      <c r="O696" s="40"/>
      <c r="P696" s="40"/>
      <c r="Q696" s="40"/>
      <c r="R696" s="40"/>
      <c r="S696" s="40"/>
      <c r="T696" s="76"/>
      <c r="AT696" s="22" t="s">
        <v>142</v>
      </c>
      <c r="AU696" s="22" t="s">
        <v>81</v>
      </c>
    </row>
    <row r="697" spans="2:51" s="11" customFormat="1" ht="12">
      <c r="B697" s="202"/>
      <c r="C697" s="203"/>
      <c r="D697" s="204" t="s">
        <v>130</v>
      </c>
      <c r="E697" s="205" t="s">
        <v>21</v>
      </c>
      <c r="F697" s="206" t="s">
        <v>934</v>
      </c>
      <c r="G697" s="203"/>
      <c r="H697" s="207">
        <v>12.26</v>
      </c>
      <c r="I697" s="208"/>
      <c r="J697" s="203"/>
      <c r="K697" s="203"/>
      <c r="L697" s="209"/>
      <c r="M697" s="210"/>
      <c r="N697" s="211"/>
      <c r="O697" s="211"/>
      <c r="P697" s="211"/>
      <c r="Q697" s="211"/>
      <c r="R697" s="211"/>
      <c r="S697" s="211"/>
      <c r="T697" s="212"/>
      <c r="AT697" s="213" t="s">
        <v>130</v>
      </c>
      <c r="AU697" s="213" t="s">
        <v>81</v>
      </c>
      <c r="AV697" s="11" t="s">
        <v>81</v>
      </c>
      <c r="AW697" s="11" t="s">
        <v>34</v>
      </c>
      <c r="AX697" s="11" t="s">
        <v>76</v>
      </c>
      <c r="AY697" s="213" t="s">
        <v>122</v>
      </c>
    </row>
    <row r="698" spans="2:65" s="1" customFormat="1" ht="14.4" customHeight="1">
      <c r="B698" s="39"/>
      <c r="C698" s="190" t="s">
        <v>940</v>
      </c>
      <c r="D698" s="190" t="s">
        <v>124</v>
      </c>
      <c r="E698" s="191" t="s">
        <v>941</v>
      </c>
      <c r="F698" s="192" t="s">
        <v>942</v>
      </c>
      <c r="G698" s="193" t="s">
        <v>127</v>
      </c>
      <c r="H698" s="194">
        <v>12.26</v>
      </c>
      <c r="I698" s="195"/>
      <c r="J698" s="196">
        <f>ROUND(I698*H698,2)</f>
        <v>0</v>
      </c>
      <c r="K698" s="192" t="s">
        <v>140</v>
      </c>
      <c r="L698" s="59"/>
      <c r="M698" s="197" t="s">
        <v>21</v>
      </c>
      <c r="N698" s="198" t="s">
        <v>42</v>
      </c>
      <c r="O698" s="40"/>
      <c r="P698" s="199">
        <f>O698*H698</f>
        <v>0</v>
      </c>
      <c r="Q698" s="199">
        <v>0</v>
      </c>
      <c r="R698" s="199">
        <f>Q698*H698</f>
        <v>0</v>
      </c>
      <c r="S698" s="199">
        <v>0.022</v>
      </c>
      <c r="T698" s="200">
        <f>S698*H698</f>
        <v>0.26971999999999996</v>
      </c>
      <c r="AR698" s="22" t="s">
        <v>128</v>
      </c>
      <c r="AT698" s="22" t="s">
        <v>124</v>
      </c>
      <c r="AU698" s="22" t="s">
        <v>81</v>
      </c>
      <c r="AY698" s="22" t="s">
        <v>122</v>
      </c>
      <c r="BE698" s="201">
        <f>IF(N698="základní",J698,0)</f>
        <v>0</v>
      </c>
      <c r="BF698" s="201">
        <f>IF(N698="snížená",J698,0)</f>
        <v>0</v>
      </c>
      <c r="BG698" s="201">
        <f>IF(N698="zákl. přenesená",J698,0)</f>
        <v>0</v>
      </c>
      <c r="BH698" s="201">
        <f>IF(N698="sníž. přenesená",J698,0)</f>
        <v>0</v>
      </c>
      <c r="BI698" s="201">
        <f>IF(N698="nulová",J698,0)</f>
        <v>0</v>
      </c>
      <c r="BJ698" s="22" t="s">
        <v>76</v>
      </c>
      <c r="BK698" s="201">
        <f>ROUND(I698*H698,2)</f>
        <v>0</v>
      </c>
      <c r="BL698" s="22" t="s">
        <v>128</v>
      </c>
      <c r="BM698" s="22" t="s">
        <v>943</v>
      </c>
    </row>
    <row r="699" spans="2:47" s="1" customFormat="1" ht="12">
      <c r="B699" s="39"/>
      <c r="C699" s="61"/>
      <c r="D699" s="204" t="s">
        <v>142</v>
      </c>
      <c r="E699" s="61"/>
      <c r="F699" s="225" t="s">
        <v>944</v>
      </c>
      <c r="G699" s="61"/>
      <c r="H699" s="61"/>
      <c r="I699" s="161"/>
      <c r="J699" s="61"/>
      <c r="K699" s="61"/>
      <c r="L699" s="59"/>
      <c r="M699" s="226"/>
      <c r="N699" s="40"/>
      <c r="O699" s="40"/>
      <c r="P699" s="40"/>
      <c r="Q699" s="40"/>
      <c r="R699" s="40"/>
      <c r="S699" s="40"/>
      <c r="T699" s="76"/>
      <c r="AT699" s="22" t="s">
        <v>142</v>
      </c>
      <c r="AU699" s="22" t="s">
        <v>81</v>
      </c>
    </row>
    <row r="700" spans="2:51" s="11" customFormat="1" ht="12">
      <c r="B700" s="202"/>
      <c r="C700" s="203"/>
      <c r="D700" s="204" t="s">
        <v>130</v>
      </c>
      <c r="E700" s="205" t="s">
        <v>21</v>
      </c>
      <c r="F700" s="206" t="s">
        <v>934</v>
      </c>
      <c r="G700" s="203"/>
      <c r="H700" s="207">
        <v>12.26</v>
      </c>
      <c r="I700" s="208"/>
      <c r="J700" s="203"/>
      <c r="K700" s="203"/>
      <c r="L700" s="209"/>
      <c r="M700" s="210"/>
      <c r="N700" s="211"/>
      <c r="O700" s="211"/>
      <c r="P700" s="211"/>
      <c r="Q700" s="211"/>
      <c r="R700" s="211"/>
      <c r="S700" s="211"/>
      <c r="T700" s="212"/>
      <c r="AT700" s="213" t="s">
        <v>130</v>
      </c>
      <c r="AU700" s="213" t="s">
        <v>81</v>
      </c>
      <c r="AV700" s="11" t="s">
        <v>81</v>
      </c>
      <c r="AW700" s="11" t="s">
        <v>34</v>
      </c>
      <c r="AX700" s="11" t="s">
        <v>76</v>
      </c>
      <c r="AY700" s="213" t="s">
        <v>122</v>
      </c>
    </row>
    <row r="701" spans="2:65" s="1" customFormat="1" ht="14.4" customHeight="1">
      <c r="B701" s="39"/>
      <c r="C701" s="190" t="s">
        <v>945</v>
      </c>
      <c r="D701" s="190" t="s">
        <v>124</v>
      </c>
      <c r="E701" s="191" t="s">
        <v>946</v>
      </c>
      <c r="F701" s="192" t="s">
        <v>947</v>
      </c>
      <c r="G701" s="193" t="s">
        <v>127</v>
      </c>
      <c r="H701" s="194">
        <v>2</v>
      </c>
      <c r="I701" s="195"/>
      <c r="J701" s="196">
        <f>ROUND(I701*H701,2)</f>
        <v>0</v>
      </c>
      <c r="K701" s="192" t="s">
        <v>140</v>
      </c>
      <c r="L701" s="59"/>
      <c r="M701" s="197" t="s">
        <v>21</v>
      </c>
      <c r="N701" s="198" t="s">
        <v>42</v>
      </c>
      <c r="O701" s="40"/>
      <c r="P701" s="199">
        <f>O701*H701</f>
        <v>0</v>
      </c>
      <c r="Q701" s="199">
        <v>0</v>
      </c>
      <c r="R701" s="199">
        <f>Q701*H701</f>
        <v>0</v>
      </c>
      <c r="S701" s="199">
        <v>0</v>
      </c>
      <c r="T701" s="200">
        <f>S701*H701</f>
        <v>0</v>
      </c>
      <c r="AR701" s="22" t="s">
        <v>128</v>
      </c>
      <c r="AT701" s="22" t="s">
        <v>124</v>
      </c>
      <c r="AU701" s="22" t="s">
        <v>81</v>
      </c>
      <c r="AY701" s="22" t="s">
        <v>122</v>
      </c>
      <c r="BE701" s="201">
        <f>IF(N701="základní",J701,0)</f>
        <v>0</v>
      </c>
      <c r="BF701" s="201">
        <f>IF(N701="snížená",J701,0)</f>
        <v>0</v>
      </c>
      <c r="BG701" s="201">
        <f>IF(N701="zákl. přenesená",J701,0)</f>
        <v>0</v>
      </c>
      <c r="BH701" s="201">
        <f>IF(N701="sníž. přenesená",J701,0)</f>
        <v>0</v>
      </c>
      <c r="BI701" s="201">
        <f>IF(N701="nulová",J701,0)</f>
        <v>0</v>
      </c>
      <c r="BJ701" s="22" t="s">
        <v>76</v>
      </c>
      <c r="BK701" s="201">
        <f>ROUND(I701*H701,2)</f>
        <v>0</v>
      </c>
      <c r="BL701" s="22" t="s">
        <v>128</v>
      </c>
      <c r="BM701" s="22" t="s">
        <v>948</v>
      </c>
    </row>
    <row r="702" spans="2:47" s="1" customFormat="1" ht="12">
      <c r="B702" s="39"/>
      <c r="C702" s="61"/>
      <c r="D702" s="204" t="s">
        <v>142</v>
      </c>
      <c r="E702" s="61"/>
      <c r="F702" s="225" t="s">
        <v>949</v>
      </c>
      <c r="G702" s="61"/>
      <c r="H702" s="61"/>
      <c r="I702" s="161"/>
      <c r="J702" s="61"/>
      <c r="K702" s="61"/>
      <c r="L702" s="59"/>
      <c r="M702" s="226"/>
      <c r="N702" s="40"/>
      <c r="O702" s="40"/>
      <c r="P702" s="40"/>
      <c r="Q702" s="40"/>
      <c r="R702" s="40"/>
      <c r="S702" s="40"/>
      <c r="T702" s="76"/>
      <c r="AT702" s="22" t="s">
        <v>142</v>
      </c>
      <c r="AU702" s="22" t="s">
        <v>81</v>
      </c>
    </row>
    <row r="703" spans="2:51" s="11" customFormat="1" ht="12">
      <c r="B703" s="202"/>
      <c r="C703" s="203"/>
      <c r="D703" s="204" t="s">
        <v>130</v>
      </c>
      <c r="E703" s="205" t="s">
        <v>21</v>
      </c>
      <c r="F703" s="206" t="s">
        <v>950</v>
      </c>
      <c r="G703" s="203"/>
      <c r="H703" s="207">
        <v>2</v>
      </c>
      <c r="I703" s="208"/>
      <c r="J703" s="203"/>
      <c r="K703" s="203"/>
      <c r="L703" s="209"/>
      <c r="M703" s="210"/>
      <c r="N703" s="211"/>
      <c r="O703" s="211"/>
      <c r="P703" s="211"/>
      <c r="Q703" s="211"/>
      <c r="R703" s="211"/>
      <c r="S703" s="211"/>
      <c r="T703" s="212"/>
      <c r="AT703" s="213" t="s">
        <v>130</v>
      </c>
      <c r="AU703" s="213" t="s">
        <v>81</v>
      </c>
      <c r="AV703" s="11" t="s">
        <v>81</v>
      </c>
      <c r="AW703" s="11" t="s">
        <v>34</v>
      </c>
      <c r="AX703" s="11" t="s">
        <v>71</v>
      </c>
      <c r="AY703" s="213" t="s">
        <v>122</v>
      </c>
    </row>
    <row r="704" spans="2:51" s="12" customFormat="1" ht="12">
      <c r="B704" s="214"/>
      <c r="C704" s="215"/>
      <c r="D704" s="204" t="s">
        <v>130</v>
      </c>
      <c r="E704" s="216" t="s">
        <v>21</v>
      </c>
      <c r="F704" s="217" t="s">
        <v>132</v>
      </c>
      <c r="G704" s="215"/>
      <c r="H704" s="218">
        <v>2</v>
      </c>
      <c r="I704" s="219"/>
      <c r="J704" s="215"/>
      <c r="K704" s="215"/>
      <c r="L704" s="220"/>
      <c r="M704" s="221"/>
      <c r="N704" s="222"/>
      <c r="O704" s="222"/>
      <c r="P704" s="222"/>
      <c r="Q704" s="222"/>
      <c r="R704" s="222"/>
      <c r="S704" s="222"/>
      <c r="T704" s="223"/>
      <c r="AT704" s="224" t="s">
        <v>130</v>
      </c>
      <c r="AU704" s="224" t="s">
        <v>81</v>
      </c>
      <c r="AV704" s="12" t="s">
        <v>128</v>
      </c>
      <c r="AW704" s="12" t="s">
        <v>34</v>
      </c>
      <c r="AX704" s="12" t="s">
        <v>76</v>
      </c>
      <c r="AY704" s="224" t="s">
        <v>122</v>
      </c>
    </row>
    <row r="705" spans="2:65" s="1" customFormat="1" ht="14.4" customHeight="1">
      <c r="B705" s="39"/>
      <c r="C705" s="190" t="s">
        <v>951</v>
      </c>
      <c r="D705" s="190" t="s">
        <v>124</v>
      </c>
      <c r="E705" s="191" t="s">
        <v>952</v>
      </c>
      <c r="F705" s="192" t="s">
        <v>953</v>
      </c>
      <c r="G705" s="193" t="s">
        <v>127</v>
      </c>
      <c r="H705" s="194">
        <v>10.66</v>
      </c>
      <c r="I705" s="195"/>
      <c r="J705" s="196">
        <f>ROUND(I705*H705,2)</f>
        <v>0</v>
      </c>
      <c r="K705" s="192" t="s">
        <v>140</v>
      </c>
      <c r="L705" s="59"/>
      <c r="M705" s="197" t="s">
        <v>21</v>
      </c>
      <c r="N705" s="198" t="s">
        <v>42</v>
      </c>
      <c r="O705" s="40"/>
      <c r="P705" s="199">
        <f>O705*H705</f>
        <v>0</v>
      </c>
      <c r="Q705" s="199">
        <v>0</v>
      </c>
      <c r="R705" s="199">
        <f>Q705*H705</f>
        <v>0</v>
      </c>
      <c r="S705" s="199">
        <v>0</v>
      </c>
      <c r="T705" s="200">
        <f>S705*H705</f>
        <v>0</v>
      </c>
      <c r="AR705" s="22" t="s">
        <v>128</v>
      </c>
      <c r="AT705" s="22" t="s">
        <v>124</v>
      </c>
      <c r="AU705" s="22" t="s">
        <v>81</v>
      </c>
      <c r="AY705" s="22" t="s">
        <v>122</v>
      </c>
      <c r="BE705" s="201">
        <f>IF(N705="základní",J705,0)</f>
        <v>0</v>
      </c>
      <c r="BF705" s="201">
        <f>IF(N705="snížená",J705,0)</f>
        <v>0</v>
      </c>
      <c r="BG705" s="201">
        <f>IF(N705="zákl. přenesená",J705,0)</f>
        <v>0</v>
      </c>
      <c r="BH705" s="201">
        <f>IF(N705="sníž. přenesená",J705,0)</f>
        <v>0</v>
      </c>
      <c r="BI705" s="201">
        <f>IF(N705="nulová",J705,0)</f>
        <v>0</v>
      </c>
      <c r="BJ705" s="22" t="s">
        <v>76</v>
      </c>
      <c r="BK705" s="201">
        <f>ROUND(I705*H705,2)</f>
        <v>0</v>
      </c>
      <c r="BL705" s="22" t="s">
        <v>128</v>
      </c>
      <c r="BM705" s="22" t="s">
        <v>954</v>
      </c>
    </row>
    <row r="706" spans="2:47" s="1" customFormat="1" ht="12">
      <c r="B706" s="39"/>
      <c r="C706" s="61"/>
      <c r="D706" s="204" t="s">
        <v>142</v>
      </c>
      <c r="E706" s="61"/>
      <c r="F706" s="225" t="s">
        <v>953</v>
      </c>
      <c r="G706" s="61"/>
      <c r="H706" s="61"/>
      <c r="I706" s="161"/>
      <c r="J706" s="61"/>
      <c r="K706" s="61"/>
      <c r="L706" s="59"/>
      <c r="M706" s="226"/>
      <c r="N706" s="40"/>
      <c r="O706" s="40"/>
      <c r="P706" s="40"/>
      <c r="Q706" s="40"/>
      <c r="R706" s="40"/>
      <c r="S706" s="40"/>
      <c r="T706" s="76"/>
      <c r="AT706" s="22" t="s">
        <v>142</v>
      </c>
      <c r="AU706" s="22" t="s">
        <v>81</v>
      </c>
    </row>
    <row r="707" spans="2:51" s="11" customFormat="1" ht="12">
      <c r="B707" s="202"/>
      <c r="C707" s="203"/>
      <c r="D707" s="204" t="s">
        <v>130</v>
      </c>
      <c r="E707" s="205" t="s">
        <v>21</v>
      </c>
      <c r="F707" s="206" t="s">
        <v>925</v>
      </c>
      <c r="G707" s="203"/>
      <c r="H707" s="207">
        <v>4.08</v>
      </c>
      <c r="I707" s="208"/>
      <c r="J707" s="203"/>
      <c r="K707" s="203"/>
      <c r="L707" s="209"/>
      <c r="M707" s="210"/>
      <c r="N707" s="211"/>
      <c r="O707" s="211"/>
      <c r="P707" s="211"/>
      <c r="Q707" s="211"/>
      <c r="R707" s="211"/>
      <c r="S707" s="211"/>
      <c r="T707" s="212"/>
      <c r="AT707" s="213" t="s">
        <v>130</v>
      </c>
      <c r="AU707" s="213" t="s">
        <v>81</v>
      </c>
      <c r="AV707" s="11" t="s">
        <v>81</v>
      </c>
      <c r="AW707" s="11" t="s">
        <v>34</v>
      </c>
      <c r="AX707" s="11" t="s">
        <v>71</v>
      </c>
      <c r="AY707" s="213" t="s">
        <v>122</v>
      </c>
    </row>
    <row r="708" spans="2:51" s="13" customFormat="1" ht="12">
      <c r="B708" s="227"/>
      <c r="C708" s="228"/>
      <c r="D708" s="204" t="s">
        <v>130</v>
      </c>
      <c r="E708" s="229" t="s">
        <v>21</v>
      </c>
      <c r="F708" s="230" t="s">
        <v>229</v>
      </c>
      <c r="G708" s="228"/>
      <c r="H708" s="231">
        <v>4.08</v>
      </c>
      <c r="I708" s="232"/>
      <c r="J708" s="228"/>
      <c r="K708" s="228"/>
      <c r="L708" s="233"/>
      <c r="M708" s="234"/>
      <c r="N708" s="235"/>
      <c r="O708" s="235"/>
      <c r="P708" s="235"/>
      <c r="Q708" s="235"/>
      <c r="R708" s="235"/>
      <c r="S708" s="235"/>
      <c r="T708" s="236"/>
      <c r="AT708" s="237" t="s">
        <v>130</v>
      </c>
      <c r="AU708" s="237" t="s">
        <v>81</v>
      </c>
      <c r="AV708" s="13" t="s">
        <v>137</v>
      </c>
      <c r="AW708" s="13" t="s">
        <v>34</v>
      </c>
      <c r="AX708" s="13" t="s">
        <v>71</v>
      </c>
      <c r="AY708" s="237" t="s">
        <v>122</v>
      </c>
    </row>
    <row r="709" spans="2:51" s="11" customFormat="1" ht="12">
      <c r="B709" s="202"/>
      <c r="C709" s="203"/>
      <c r="D709" s="204" t="s">
        <v>130</v>
      </c>
      <c r="E709" s="205" t="s">
        <v>21</v>
      </c>
      <c r="F709" s="206" t="s">
        <v>926</v>
      </c>
      <c r="G709" s="203"/>
      <c r="H709" s="207">
        <v>4.58</v>
      </c>
      <c r="I709" s="208"/>
      <c r="J709" s="203"/>
      <c r="K709" s="203"/>
      <c r="L709" s="209"/>
      <c r="M709" s="210"/>
      <c r="N709" s="211"/>
      <c r="O709" s="211"/>
      <c r="P709" s="211"/>
      <c r="Q709" s="211"/>
      <c r="R709" s="211"/>
      <c r="S709" s="211"/>
      <c r="T709" s="212"/>
      <c r="AT709" s="213" t="s">
        <v>130</v>
      </c>
      <c r="AU709" s="213" t="s">
        <v>81</v>
      </c>
      <c r="AV709" s="11" t="s">
        <v>81</v>
      </c>
      <c r="AW709" s="11" t="s">
        <v>34</v>
      </c>
      <c r="AX709" s="11" t="s">
        <v>71</v>
      </c>
      <c r="AY709" s="213" t="s">
        <v>122</v>
      </c>
    </row>
    <row r="710" spans="2:51" s="13" customFormat="1" ht="12">
      <c r="B710" s="227"/>
      <c r="C710" s="228"/>
      <c r="D710" s="204" t="s">
        <v>130</v>
      </c>
      <c r="E710" s="229" t="s">
        <v>21</v>
      </c>
      <c r="F710" s="230" t="s">
        <v>423</v>
      </c>
      <c r="G710" s="228"/>
      <c r="H710" s="231">
        <v>4.58</v>
      </c>
      <c r="I710" s="232"/>
      <c r="J710" s="228"/>
      <c r="K710" s="228"/>
      <c r="L710" s="233"/>
      <c r="M710" s="234"/>
      <c r="N710" s="235"/>
      <c r="O710" s="235"/>
      <c r="P710" s="235"/>
      <c r="Q710" s="235"/>
      <c r="R710" s="235"/>
      <c r="S710" s="235"/>
      <c r="T710" s="236"/>
      <c r="AT710" s="237" t="s">
        <v>130</v>
      </c>
      <c r="AU710" s="237" t="s">
        <v>81</v>
      </c>
      <c r="AV710" s="13" t="s">
        <v>137</v>
      </c>
      <c r="AW710" s="13" t="s">
        <v>34</v>
      </c>
      <c r="AX710" s="13" t="s">
        <v>71</v>
      </c>
      <c r="AY710" s="237" t="s">
        <v>122</v>
      </c>
    </row>
    <row r="711" spans="2:51" s="11" customFormat="1" ht="12">
      <c r="B711" s="202"/>
      <c r="C711" s="203"/>
      <c r="D711" s="204" t="s">
        <v>130</v>
      </c>
      <c r="E711" s="205" t="s">
        <v>21</v>
      </c>
      <c r="F711" s="206" t="s">
        <v>955</v>
      </c>
      <c r="G711" s="203"/>
      <c r="H711" s="207">
        <v>2</v>
      </c>
      <c r="I711" s="208"/>
      <c r="J711" s="203"/>
      <c r="K711" s="203"/>
      <c r="L711" s="209"/>
      <c r="M711" s="210"/>
      <c r="N711" s="211"/>
      <c r="O711" s="211"/>
      <c r="P711" s="211"/>
      <c r="Q711" s="211"/>
      <c r="R711" s="211"/>
      <c r="S711" s="211"/>
      <c r="T711" s="212"/>
      <c r="AT711" s="213" t="s">
        <v>130</v>
      </c>
      <c r="AU711" s="213" t="s">
        <v>81</v>
      </c>
      <c r="AV711" s="11" t="s">
        <v>81</v>
      </c>
      <c r="AW711" s="11" t="s">
        <v>34</v>
      </c>
      <c r="AX711" s="11" t="s">
        <v>71</v>
      </c>
      <c r="AY711" s="213" t="s">
        <v>122</v>
      </c>
    </row>
    <row r="712" spans="2:51" s="13" customFormat="1" ht="12">
      <c r="B712" s="227"/>
      <c r="C712" s="228"/>
      <c r="D712" s="204" t="s">
        <v>130</v>
      </c>
      <c r="E712" s="229" t="s">
        <v>21</v>
      </c>
      <c r="F712" s="230" t="s">
        <v>956</v>
      </c>
      <c r="G712" s="228"/>
      <c r="H712" s="231">
        <v>2</v>
      </c>
      <c r="I712" s="232"/>
      <c r="J712" s="228"/>
      <c r="K712" s="228"/>
      <c r="L712" s="233"/>
      <c r="M712" s="234"/>
      <c r="N712" s="235"/>
      <c r="O712" s="235"/>
      <c r="P712" s="235"/>
      <c r="Q712" s="235"/>
      <c r="R712" s="235"/>
      <c r="S712" s="235"/>
      <c r="T712" s="236"/>
      <c r="AT712" s="237" t="s">
        <v>130</v>
      </c>
      <c r="AU712" s="237" t="s">
        <v>81</v>
      </c>
      <c r="AV712" s="13" t="s">
        <v>137</v>
      </c>
      <c r="AW712" s="13" t="s">
        <v>34</v>
      </c>
      <c r="AX712" s="13" t="s">
        <v>71</v>
      </c>
      <c r="AY712" s="237" t="s">
        <v>122</v>
      </c>
    </row>
    <row r="713" spans="2:51" s="12" customFormat="1" ht="12">
      <c r="B713" s="214"/>
      <c r="C713" s="215"/>
      <c r="D713" s="204" t="s">
        <v>130</v>
      </c>
      <c r="E713" s="216" t="s">
        <v>21</v>
      </c>
      <c r="F713" s="217" t="s">
        <v>132</v>
      </c>
      <c r="G713" s="215"/>
      <c r="H713" s="218">
        <v>10.66</v>
      </c>
      <c r="I713" s="219"/>
      <c r="J713" s="215"/>
      <c r="K713" s="215"/>
      <c r="L713" s="220"/>
      <c r="M713" s="221"/>
      <c r="N713" s="222"/>
      <c r="O713" s="222"/>
      <c r="P713" s="222"/>
      <c r="Q713" s="222"/>
      <c r="R713" s="222"/>
      <c r="S713" s="222"/>
      <c r="T713" s="223"/>
      <c r="AT713" s="224" t="s">
        <v>130</v>
      </c>
      <c r="AU713" s="224" t="s">
        <v>81</v>
      </c>
      <c r="AV713" s="12" t="s">
        <v>128</v>
      </c>
      <c r="AW713" s="12" t="s">
        <v>34</v>
      </c>
      <c r="AX713" s="12" t="s">
        <v>76</v>
      </c>
      <c r="AY713" s="224" t="s">
        <v>122</v>
      </c>
    </row>
    <row r="714" spans="2:65" s="1" customFormat="1" ht="14.4" customHeight="1">
      <c r="B714" s="39"/>
      <c r="C714" s="190" t="s">
        <v>957</v>
      </c>
      <c r="D714" s="190" t="s">
        <v>124</v>
      </c>
      <c r="E714" s="191" t="s">
        <v>958</v>
      </c>
      <c r="F714" s="192" t="s">
        <v>959</v>
      </c>
      <c r="G714" s="193" t="s">
        <v>326</v>
      </c>
      <c r="H714" s="194">
        <v>967.216</v>
      </c>
      <c r="I714" s="195"/>
      <c r="J714" s="196">
        <f>ROUND(I714*H714,2)</f>
        <v>0</v>
      </c>
      <c r="K714" s="192" t="s">
        <v>140</v>
      </c>
      <c r="L714" s="59"/>
      <c r="M714" s="197" t="s">
        <v>21</v>
      </c>
      <c r="N714" s="198" t="s">
        <v>42</v>
      </c>
      <c r="O714" s="40"/>
      <c r="P714" s="199">
        <f>O714*H714</f>
        <v>0</v>
      </c>
      <c r="Q714" s="199">
        <v>0</v>
      </c>
      <c r="R714" s="199">
        <f>Q714*H714</f>
        <v>0</v>
      </c>
      <c r="S714" s="199">
        <v>0</v>
      </c>
      <c r="T714" s="200">
        <f>S714*H714</f>
        <v>0</v>
      </c>
      <c r="AR714" s="22" t="s">
        <v>128</v>
      </c>
      <c r="AT714" s="22" t="s">
        <v>124</v>
      </c>
      <c r="AU714" s="22" t="s">
        <v>81</v>
      </c>
      <c r="AY714" s="22" t="s">
        <v>122</v>
      </c>
      <c r="BE714" s="201">
        <f>IF(N714="základní",J714,0)</f>
        <v>0</v>
      </c>
      <c r="BF714" s="201">
        <f>IF(N714="snížená",J714,0)</f>
        <v>0</v>
      </c>
      <c r="BG714" s="201">
        <f>IF(N714="zákl. přenesená",J714,0)</f>
        <v>0</v>
      </c>
      <c r="BH714" s="201">
        <f>IF(N714="sníž. přenesená",J714,0)</f>
        <v>0</v>
      </c>
      <c r="BI714" s="201">
        <f>IF(N714="nulová",J714,0)</f>
        <v>0</v>
      </c>
      <c r="BJ714" s="22" t="s">
        <v>76</v>
      </c>
      <c r="BK714" s="201">
        <f>ROUND(I714*H714,2)</f>
        <v>0</v>
      </c>
      <c r="BL714" s="22" t="s">
        <v>128</v>
      </c>
      <c r="BM714" s="22" t="s">
        <v>960</v>
      </c>
    </row>
    <row r="715" spans="2:47" s="1" customFormat="1" ht="24">
      <c r="B715" s="39"/>
      <c r="C715" s="61"/>
      <c r="D715" s="204" t="s">
        <v>142</v>
      </c>
      <c r="E715" s="61"/>
      <c r="F715" s="225" t="s">
        <v>961</v>
      </c>
      <c r="G715" s="61"/>
      <c r="H715" s="61"/>
      <c r="I715" s="161"/>
      <c r="J715" s="61"/>
      <c r="K715" s="61"/>
      <c r="L715" s="59"/>
      <c r="M715" s="226"/>
      <c r="N715" s="40"/>
      <c r="O715" s="40"/>
      <c r="P715" s="40"/>
      <c r="Q715" s="40"/>
      <c r="R715" s="40"/>
      <c r="S715" s="40"/>
      <c r="T715" s="76"/>
      <c r="AT715" s="22" t="s">
        <v>142</v>
      </c>
      <c r="AU715" s="22" t="s">
        <v>81</v>
      </c>
    </row>
    <row r="716" spans="2:51" s="11" customFormat="1" ht="12">
      <c r="B716" s="202"/>
      <c r="C716" s="203"/>
      <c r="D716" s="204" t="s">
        <v>130</v>
      </c>
      <c r="E716" s="205" t="s">
        <v>21</v>
      </c>
      <c r="F716" s="206" t="s">
        <v>962</v>
      </c>
      <c r="G716" s="203"/>
      <c r="H716" s="207">
        <v>967.216</v>
      </c>
      <c r="I716" s="208"/>
      <c r="J716" s="203"/>
      <c r="K716" s="203"/>
      <c r="L716" s="209"/>
      <c r="M716" s="210"/>
      <c r="N716" s="211"/>
      <c r="O716" s="211"/>
      <c r="P716" s="211"/>
      <c r="Q716" s="211"/>
      <c r="R716" s="211"/>
      <c r="S716" s="211"/>
      <c r="T716" s="212"/>
      <c r="AT716" s="213" t="s">
        <v>130</v>
      </c>
      <c r="AU716" s="213" t="s">
        <v>81</v>
      </c>
      <c r="AV716" s="11" t="s">
        <v>81</v>
      </c>
      <c r="AW716" s="11" t="s">
        <v>34</v>
      </c>
      <c r="AX716" s="11" t="s">
        <v>71</v>
      </c>
      <c r="AY716" s="213" t="s">
        <v>122</v>
      </c>
    </row>
    <row r="717" spans="2:51" s="12" customFormat="1" ht="12">
      <c r="B717" s="214"/>
      <c r="C717" s="215"/>
      <c r="D717" s="204" t="s">
        <v>130</v>
      </c>
      <c r="E717" s="216" t="s">
        <v>21</v>
      </c>
      <c r="F717" s="217" t="s">
        <v>132</v>
      </c>
      <c r="G717" s="215"/>
      <c r="H717" s="218">
        <v>967.216</v>
      </c>
      <c r="I717" s="219"/>
      <c r="J717" s="215"/>
      <c r="K717" s="215"/>
      <c r="L717" s="220"/>
      <c r="M717" s="221"/>
      <c r="N717" s="222"/>
      <c r="O717" s="222"/>
      <c r="P717" s="222"/>
      <c r="Q717" s="222"/>
      <c r="R717" s="222"/>
      <c r="S717" s="222"/>
      <c r="T717" s="223"/>
      <c r="AT717" s="224" t="s">
        <v>130</v>
      </c>
      <c r="AU717" s="224" t="s">
        <v>81</v>
      </c>
      <c r="AV717" s="12" t="s">
        <v>128</v>
      </c>
      <c r="AW717" s="12" t="s">
        <v>34</v>
      </c>
      <c r="AX717" s="12" t="s">
        <v>76</v>
      </c>
      <c r="AY717" s="224" t="s">
        <v>122</v>
      </c>
    </row>
    <row r="718" spans="2:65" s="1" customFormat="1" ht="22.8" customHeight="1">
      <c r="B718" s="39"/>
      <c r="C718" s="190" t="s">
        <v>963</v>
      </c>
      <c r="D718" s="190" t="s">
        <v>124</v>
      </c>
      <c r="E718" s="191" t="s">
        <v>964</v>
      </c>
      <c r="F718" s="192" t="s">
        <v>965</v>
      </c>
      <c r="G718" s="193" t="s">
        <v>326</v>
      </c>
      <c r="H718" s="194">
        <v>18377.104</v>
      </c>
      <c r="I718" s="195"/>
      <c r="J718" s="196">
        <f>ROUND(I718*H718,2)</f>
        <v>0</v>
      </c>
      <c r="K718" s="192" t="s">
        <v>140</v>
      </c>
      <c r="L718" s="59"/>
      <c r="M718" s="197" t="s">
        <v>21</v>
      </c>
      <c r="N718" s="198" t="s">
        <v>42</v>
      </c>
      <c r="O718" s="40"/>
      <c r="P718" s="199">
        <f>O718*H718</f>
        <v>0</v>
      </c>
      <c r="Q718" s="199">
        <v>0</v>
      </c>
      <c r="R718" s="199">
        <f>Q718*H718</f>
        <v>0</v>
      </c>
      <c r="S718" s="199">
        <v>0</v>
      </c>
      <c r="T718" s="200">
        <f>S718*H718</f>
        <v>0</v>
      </c>
      <c r="AR718" s="22" t="s">
        <v>128</v>
      </c>
      <c r="AT718" s="22" t="s">
        <v>124</v>
      </c>
      <c r="AU718" s="22" t="s">
        <v>81</v>
      </c>
      <c r="AY718" s="22" t="s">
        <v>122</v>
      </c>
      <c r="BE718" s="201">
        <f>IF(N718="základní",J718,0)</f>
        <v>0</v>
      </c>
      <c r="BF718" s="201">
        <f>IF(N718="snížená",J718,0)</f>
        <v>0</v>
      </c>
      <c r="BG718" s="201">
        <f>IF(N718="zákl. přenesená",J718,0)</f>
        <v>0</v>
      </c>
      <c r="BH718" s="201">
        <f>IF(N718="sníž. přenesená",J718,0)</f>
        <v>0</v>
      </c>
      <c r="BI718" s="201">
        <f>IF(N718="nulová",J718,0)</f>
        <v>0</v>
      </c>
      <c r="BJ718" s="22" t="s">
        <v>76</v>
      </c>
      <c r="BK718" s="201">
        <f>ROUND(I718*H718,2)</f>
        <v>0</v>
      </c>
      <c r="BL718" s="22" t="s">
        <v>128</v>
      </c>
      <c r="BM718" s="22" t="s">
        <v>966</v>
      </c>
    </row>
    <row r="719" spans="2:47" s="1" customFormat="1" ht="24">
      <c r="B719" s="39"/>
      <c r="C719" s="61"/>
      <c r="D719" s="204" t="s">
        <v>142</v>
      </c>
      <c r="E719" s="61"/>
      <c r="F719" s="225" t="s">
        <v>967</v>
      </c>
      <c r="G719" s="61"/>
      <c r="H719" s="61"/>
      <c r="I719" s="161"/>
      <c r="J719" s="61"/>
      <c r="K719" s="61"/>
      <c r="L719" s="59"/>
      <c r="M719" s="226"/>
      <c r="N719" s="40"/>
      <c r="O719" s="40"/>
      <c r="P719" s="40"/>
      <c r="Q719" s="40"/>
      <c r="R719" s="40"/>
      <c r="S719" s="40"/>
      <c r="T719" s="76"/>
      <c r="AT719" s="22" t="s">
        <v>142</v>
      </c>
      <c r="AU719" s="22" t="s">
        <v>81</v>
      </c>
    </row>
    <row r="720" spans="2:51" s="11" customFormat="1" ht="12">
      <c r="B720" s="202"/>
      <c r="C720" s="203"/>
      <c r="D720" s="204" t="s">
        <v>130</v>
      </c>
      <c r="E720" s="205" t="s">
        <v>21</v>
      </c>
      <c r="F720" s="206" t="s">
        <v>968</v>
      </c>
      <c r="G720" s="203"/>
      <c r="H720" s="207">
        <v>18377.104</v>
      </c>
      <c r="I720" s="208"/>
      <c r="J720" s="203"/>
      <c r="K720" s="203"/>
      <c r="L720" s="209"/>
      <c r="M720" s="210"/>
      <c r="N720" s="211"/>
      <c r="O720" s="211"/>
      <c r="P720" s="211"/>
      <c r="Q720" s="211"/>
      <c r="R720" s="211"/>
      <c r="S720" s="211"/>
      <c r="T720" s="212"/>
      <c r="AT720" s="213" t="s">
        <v>130</v>
      </c>
      <c r="AU720" s="213" t="s">
        <v>81</v>
      </c>
      <c r="AV720" s="11" t="s">
        <v>81</v>
      </c>
      <c r="AW720" s="11" t="s">
        <v>34</v>
      </c>
      <c r="AX720" s="11" t="s">
        <v>71</v>
      </c>
      <c r="AY720" s="213" t="s">
        <v>122</v>
      </c>
    </row>
    <row r="721" spans="2:51" s="12" customFormat="1" ht="12">
      <c r="B721" s="214"/>
      <c r="C721" s="215"/>
      <c r="D721" s="204" t="s">
        <v>130</v>
      </c>
      <c r="E721" s="216" t="s">
        <v>21</v>
      </c>
      <c r="F721" s="217" t="s">
        <v>132</v>
      </c>
      <c r="G721" s="215"/>
      <c r="H721" s="218">
        <v>18377.104</v>
      </c>
      <c r="I721" s="219"/>
      <c r="J721" s="215"/>
      <c r="K721" s="215"/>
      <c r="L721" s="220"/>
      <c r="M721" s="221"/>
      <c r="N721" s="222"/>
      <c r="O721" s="222"/>
      <c r="P721" s="222"/>
      <c r="Q721" s="222"/>
      <c r="R721" s="222"/>
      <c r="S721" s="222"/>
      <c r="T721" s="223"/>
      <c r="AT721" s="224" t="s">
        <v>130</v>
      </c>
      <c r="AU721" s="224" t="s">
        <v>81</v>
      </c>
      <c r="AV721" s="12" t="s">
        <v>128</v>
      </c>
      <c r="AW721" s="12" t="s">
        <v>34</v>
      </c>
      <c r="AX721" s="12" t="s">
        <v>76</v>
      </c>
      <c r="AY721" s="224" t="s">
        <v>122</v>
      </c>
    </row>
    <row r="722" spans="2:65" s="1" customFormat="1" ht="14.4" customHeight="1">
      <c r="B722" s="39"/>
      <c r="C722" s="190" t="s">
        <v>969</v>
      </c>
      <c r="D722" s="190" t="s">
        <v>124</v>
      </c>
      <c r="E722" s="191" t="s">
        <v>970</v>
      </c>
      <c r="F722" s="192" t="s">
        <v>971</v>
      </c>
      <c r="G722" s="193" t="s">
        <v>326</v>
      </c>
      <c r="H722" s="194">
        <v>41.137</v>
      </c>
      <c r="I722" s="195"/>
      <c r="J722" s="196">
        <f>ROUND(I722*H722,2)</f>
        <v>0</v>
      </c>
      <c r="K722" s="192" t="s">
        <v>140</v>
      </c>
      <c r="L722" s="59"/>
      <c r="M722" s="197" t="s">
        <v>21</v>
      </c>
      <c r="N722" s="198" t="s">
        <v>42</v>
      </c>
      <c r="O722" s="40"/>
      <c r="P722" s="199">
        <f>O722*H722</f>
        <v>0</v>
      </c>
      <c r="Q722" s="199">
        <v>0</v>
      </c>
      <c r="R722" s="199">
        <f>Q722*H722</f>
        <v>0</v>
      </c>
      <c r="S722" s="199">
        <v>0</v>
      </c>
      <c r="T722" s="200">
        <f>S722*H722</f>
        <v>0</v>
      </c>
      <c r="AR722" s="22" t="s">
        <v>128</v>
      </c>
      <c r="AT722" s="22" t="s">
        <v>124</v>
      </c>
      <c r="AU722" s="22" t="s">
        <v>81</v>
      </c>
      <c r="AY722" s="22" t="s">
        <v>122</v>
      </c>
      <c r="BE722" s="201">
        <f>IF(N722="základní",J722,0)</f>
        <v>0</v>
      </c>
      <c r="BF722" s="201">
        <f>IF(N722="snížená",J722,0)</f>
        <v>0</v>
      </c>
      <c r="BG722" s="201">
        <f>IF(N722="zákl. přenesená",J722,0)</f>
        <v>0</v>
      </c>
      <c r="BH722" s="201">
        <f>IF(N722="sníž. přenesená",J722,0)</f>
        <v>0</v>
      </c>
      <c r="BI722" s="201">
        <f>IF(N722="nulová",J722,0)</f>
        <v>0</v>
      </c>
      <c r="BJ722" s="22" t="s">
        <v>76</v>
      </c>
      <c r="BK722" s="201">
        <f>ROUND(I722*H722,2)</f>
        <v>0</v>
      </c>
      <c r="BL722" s="22" t="s">
        <v>128</v>
      </c>
      <c r="BM722" s="22" t="s">
        <v>972</v>
      </c>
    </row>
    <row r="723" spans="2:47" s="1" customFormat="1" ht="24">
      <c r="B723" s="39"/>
      <c r="C723" s="61"/>
      <c r="D723" s="204" t="s">
        <v>142</v>
      </c>
      <c r="E723" s="61"/>
      <c r="F723" s="225" t="s">
        <v>973</v>
      </c>
      <c r="G723" s="61"/>
      <c r="H723" s="61"/>
      <c r="I723" s="161"/>
      <c r="J723" s="61"/>
      <c r="K723" s="61"/>
      <c r="L723" s="59"/>
      <c r="M723" s="226"/>
      <c r="N723" s="40"/>
      <c r="O723" s="40"/>
      <c r="P723" s="40"/>
      <c r="Q723" s="40"/>
      <c r="R723" s="40"/>
      <c r="S723" s="40"/>
      <c r="T723" s="76"/>
      <c r="AT723" s="22" t="s">
        <v>142</v>
      </c>
      <c r="AU723" s="22" t="s">
        <v>81</v>
      </c>
    </row>
    <row r="724" spans="2:51" s="11" customFormat="1" ht="12">
      <c r="B724" s="202"/>
      <c r="C724" s="203"/>
      <c r="D724" s="204" t="s">
        <v>130</v>
      </c>
      <c r="E724" s="205" t="s">
        <v>21</v>
      </c>
      <c r="F724" s="206" t="s">
        <v>974</v>
      </c>
      <c r="G724" s="203"/>
      <c r="H724" s="207">
        <v>41.137</v>
      </c>
      <c r="I724" s="208"/>
      <c r="J724" s="203"/>
      <c r="K724" s="203"/>
      <c r="L724" s="209"/>
      <c r="M724" s="210"/>
      <c r="N724" s="211"/>
      <c r="O724" s="211"/>
      <c r="P724" s="211"/>
      <c r="Q724" s="211"/>
      <c r="R724" s="211"/>
      <c r="S724" s="211"/>
      <c r="T724" s="212"/>
      <c r="AT724" s="213" t="s">
        <v>130</v>
      </c>
      <c r="AU724" s="213" t="s">
        <v>81</v>
      </c>
      <c r="AV724" s="11" t="s">
        <v>81</v>
      </c>
      <c r="AW724" s="11" t="s">
        <v>34</v>
      </c>
      <c r="AX724" s="11" t="s">
        <v>71</v>
      </c>
      <c r="AY724" s="213" t="s">
        <v>122</v>
      </c>
    </row>
    <row r="725" spans="2:51" s="12" customFormat="1" ht="12">
      <c r="B725" s="214"/>
      <c r="C725" s="215"/>
      <c r="D725" s="204" t="s">
        <v>130</v>
      </c>
      <c r="E725" s="216" t="s">
        <v>21</v>
      </c>
      <c r="F725" s="217" t="s">
        <v>132</v>
      </c>
      <c r="G725" s="215"/>
      <c r="H725" s="218">
        <v>41.137</v>
      </c>
      <c r="I725" s="219"/>
      <c r="J725" s="215"/>
      <c r="K725" s="215"/>
      <c r="L725" s="220"/>
      <c r="M725" s="221"/>
      <c r="N725" s="222"/>
      <c r="O725" s="222"/>
      <c r="P725" s="222"/>
      <c r="Q725" s="222"/>
      <c r="R725" s="222"/>
      <c r="S725" s="222"/>
      <c r="T725" s="223"/>
      <c r="AT725" s="224" t="s">
        <v>130</v>
      </c>
      <c r="AU725" s="224" t="s">
        <v>81</v>
      </c>
      <c r="AV725" s="12" t="s">
        <v>128</v>
      </c>
      <c r="AW725" s="12" t="s">
        <v>34</v>
      </c>
      <c r="AX725" s="12" t="s">
        <v>76</v>
      </c>
      <c r="AY725" s="224" t="s">
        <v>122</v>
      </c>
    </row>
    <row r="726" spans="2:65" s="1" customFormat="1" ht="14.4" customHeight="1">
      <c r="B726" s="39"/>
      <c r="C726" s="190" t="s">
        <v>975</v>
      </c>
      <c r="D726" s="190" t="s">
        <v>124</v>
      </c>
      <c r="E726" s="191" t="s">
        <v>976</v>
      </c>
      <c r="F726" s="192" t="s">
        <v>977</v>
      </c>
      <c r="G726" s="193" t="s">
        <v>326</v>
      </c>
      <c r="H726" s="194">
        <v>781.603</v>
      </c>
      <c r="I726" s="195"/>
      <c r="J726" s="196">
        <f>ROUND(I726*H726,2)</f>
        <v>0</v>
      </c>
      <c r="K726" s="192" t="s">
        <v>140</v>
      </c>
      <c r="L726" s="59"/>
      <c r="M726" s="197" t="s">
        <v>21</v>
      </c>
      <c r="N726" s="198" t="s">
        <v>42</v>
      </c>
      <c r="O726" s="40"/>
      <c r="P726" s="199">
        <f>O726*H726</f>
        <v>0</v>
      </c>
      <c r="Q726" s="199">
        <v>0</v>
      </c>
      <c r="R726" s="199">
        <f>Q726*H726</f>
        <v>0</v>
      </c>
      <c r="S726" s="199">
        <v>0</v>
      </c>
      <c r="T726" s="200">
        <f>S726*H726</f>
        <v>0</v>
      </c>
      <c r="AR726" s="22" t="s">
        <v>128</v>
      </c>
      <c r="AT726" s="22" t="s">
        <v>124</v>
      </c>
      <c r="AU726" s="22" t="s">
        <v>81</v>
      </c>
      <c r="AY726" s="22" t="s">
        <v>122</v>
      </c>
      <c r="BE726" s="201">
        <f>IF(N726="základní",J726,0)</f>
        <v>0</v>
      </c>
      <c r="BF726" s="201">
        <f>IF(N726="snížená",J726,0)</f>
        <v>0</v>
      </c>
      <c r="BG726" s="201">
        <f>IF(N726="zákl. přenesená",J726,0)</f>
        <v>0</v>
      </c>
      <c r="BH726" s="201">
        <f>IF(N726="sníž. přenesená",J726,0)</f>
        <v>0</v>
      </c>
      <c r="BI726" s="201">
        <f>IF(N726="nulová",J726,0)</f>
        <v>0</v>
      </c>
      <c r="BJ726" s="22" t="s">
        <v>76</v>
      </c>
      <c r="BK726" s="201">
        <f>ROUND(I726*H726,2)</f>
        <v>0</v>
      </c>
      <c r="BL726" s="22" t="s">
        <v>128</v>
      </c>
      <c r="BM726" s="22" t="s">
        <v>978</v>
      </c>
    </row>
    <row r="727" spans="2:47" s="1" customFormat="1" ht="36">
      <c r="B727" s="39"/>
      <c r="C727" s="61"/>
      <c r="D727" s="204" t="s">
        <v>142</v>
      </c>
      <c r="E727" s="61"/>
      <c r="F727" s="225" t="s">
        <v>979</v>
      </c>
      <c r="G727" s="61"/>
      <c r="H727" s="61"/>
      <c r="I727" s="161"/>
      <c r="J727" s="61"/>
      <c r="K727" s="61"/>
      <c r="L727" s="59"/>
      <c r="M727" s="226"/>
      <c r="N727" s="40"/>
      <c r="O727" s="40"/>
      <c r="P727" s="40"/>
      <c r="Q727" s="40"/>
      <c r="R727" s="40"/>
      <c r="S727" s="40"/>
      <c r="T727" s="76"/>
      <c r="AT727" s="22" t="s">
        <v>142</v>
      </c>
      <c r="AU727" s="22" t="s">
        <v>81</v>
      </c>
    </row>
    <row r="728" spans="2:51" s="11" customFormat="1" ht="12">
      <c r="B728" s="202"/>
      <c r="C728" s="203"/>
      <c r="D728" s="204" t="s">
        <v>130</v>
      </c>
      <c r="E728" s="205" t="s">
        <v>21</v>
      </c>
      <c r="F728" s="206" t="s">
        <v>980</v>
      </c>
      <c r="G728" s="203"/>
      <c r="H728" s="207">
        <v>781.603</v>
      </c>
      <c r="I728" s="208"/>
      <c r="J728" s="203"/>
      <c r="K728" s="203"/>
      <c r="L728" s="209"/>
      <c r="M728" s="210"/>
      <c r="N728" s="211"/>
      <c r="O728" s="211"/>
      <c r="P728" s="211"/>
      <c r="Q728" s="211"/>
      <c r="R728" s="211"/>
      <c r="S728" s="211"/>
      <c r="T728" s="212"/>
      <c r="AT728" s="213" t="s">
        <v>130</v>
      </c>
      <c r="AU728" s="213" t="s">
        <v>81</v>
      </c>
      <c r="AV728" s="11" t="s">
        <v>81</v>
      </c>
      <c r="AW728" s="11" t="s">
        <v>34</v>
      </c>
      <c r="AX728" s="11" t="s">
        <v>71</v>
      </c>
      <c r="AY728" s="213" t="s">
        <v>122</v>
      </c>
    </row>
    <row r="729" spans="2:51" s="12" customFormat="1" ht="12">
      <c r="B729" s="214"/>
      <c r="C729" s="215"/>
      <c r="D729" s="204" t="s">
        <v>130</v>
      </c>
      <c r="E729" s="216" t="s">
        <v>21</v>
      </c>
      <c r="F729" s="217" t="s">
        <v>132</v>
      </c>
      <c r="G729" s="215"/>
      <c r="H729" s="218">
        <v>781.603</v>
      </c>
      <c r="I729" s="219"/>
      <c r="J729" s="215"/>
      <c r="K729" s="215"/>
      <c r="L729" s="220"/>
      <c r="M729" s="221"/>
      <c r="N729" s="222"/>
      <c r="O729" s="222"/>
      <c r="P729" s="222"/>
      <c r="Q729" s="222"/>
      <c r="R729" s="222"/>
      <c r="S729" s="222"/>
      <c r="T729" s="223"/>
      <c r="AT729" s="224" t="s">
        <v>130</v>
      </c>
      <c r="AU729" s="224" t="s">
        <v>81</v>
      </c>
      <c r="AV729" s="12" t="s">
        <v>128</v>
      </c>
      <c r="AW729" s="12" t="s">
        <v>34</v>
      </c>
      <c r="AX729" s="12" t="s">
        <v>76</v>
      </c>
      <c r="AY729" s="224" t="s">
        <v>122</v>
      </c>
    </row>
    <row r="730" spans="2:65" s="1" customFormat="1" ht="22.8" customHeight="1">
      <c r="B730" s="39"/>
      <c r="C730" s="190" t="s">
        <v>981</v>
      </c>
      <c r="D730" s="190" t="s">
        <v>124</v>
      </c>
      <c r="E730" s="191" t="s">
        <v>982</v>
      </c>
      <c r="F730" s="192" t="s">
        <v>983</v>
      </c>
      <c r="G730" s="193" t="s">
        <v>326</v>
      </c>
      <c r="H730" s="194">
        <v>41.137</v>
      </c>
      <c r="I730" s="195"/>
      <c r="J730" s="196">
        <f>ROUND(I730*H730,2)</f>
        <v>0</v>
      </c>
      <c r="K730" s="192" t="s">
        <v>140</v>
      </c>
      <c r="L730" s="59"/>
      <c r="M730" s="197" t="s">
        <v>21</v>
      </c>
      <c r="N730" s="198" t="s">
        <v>42</v>
      </c>
      <c r="O730" s="40"/>
      <c r="P730" s="199">
        <f>O730*H730</f>
        <v>0</v>
      </c>
      <c r="Q730" s="199">
        <v>0</v>
      </c>
      <c r="R730" s="199">
        <f>Q730*H730</f>
        <v>0</v>
      </c>
      <c r="S730" s="199">
        <v>0</v>
      </c>
      <c r="T730" s="200">
        <f>S730*H730</f>
        <v>0</v>
      </c>
      <c r="AR730" s="22" t="s">
        <v>128</v>
      </c>
      <c r="AT730" s="22" t="s">
        <v>124</v>
      </c>
      <c r="AU730" s="22" t="s">
        <v>81</v>
      </c>
      <c r="AY730" s="22" t="s">
        <v>122</v>
      </c>
      <c r="BE730" s="201">
        <f>IF(N730="základní",J730,0)</f>
        <v>0</v>
      </c>
      <c r="BF730" s="201">
        <f>IF(N730="snížená",J730,0)</f>
        <v>0</v>
      </c>
      <c r="BG730" s="201">
        <f>IF(N730="zákl. přenesená",J730,0)</f>
        <v>0</v>
      </c>
      <c r="BH730" s="201">
        <f>IF(N730="sníž. přenesená",J730,0)</f>
        <v>0</v>
      </c>
      <c r="BI730" s="201">
        <f>IF(N730="nulová",J730,0)</f>
        <v>0</v>
      </c>
      <c r="BJ730" s="22" t="s">
        <v>76</v>
      </c>
      <c r="BK730" s="201">
        <f>ROUND(I730*H730,2)</f>
        <v>0</v>
      </c>
      <c r="BL730" s="22" t="s">
        <v>128</v>
      </c>
      <c r="BM730" s="22" t="s">
        <v>984</v>
      </c>
    </row>
    <row r="731" spans="2:47" s="1" customFormat="1" ht="24">
      <c r="B731" s="39"/>
      <c r="C731" s="61"/>
      <c r="D731" s="204" t="s">
        <v>142</v>
      </c>
      <c r="E731" s="61"/>
      <c r="F731" s="225" t="s">
        <v>985</v>
      </c>
      <c r="G731" s="61"/>
      <c r="H731" s="61"/>
      <c r="I731" s="161"/>
      <c r="J731" s="61"/>
      <c r="K731" s="61"/>
      <c r="L731" s="59"/>
      <c r="M731" s="226"/>
      <c r="N731" s="40"/>
      <c r="O731" s="40"/>
      <c r="P731" s="40"/>
      <c r="Q731" s="40"/>
      <c r="R731" s="40"/>
      <c r="S731" s="40"/>
      <c r="T731" s="76"/>
      <c r="AT731" s="22" t="s">
        <v>142</v>
      </c>
      <c r="AU731" s="22" t="s">
        <v>81</v>
      </c>
    </row>
    <row r="732" spans="2:51" s="11" customFormat="1" ht="12">
      <c r="B732" s="202"/>
      <c r="C732" s="203"/>
      <c r="D732" s="204" t="s">
        <v>130</v>
      </c>
      <c r="E732" s="205" t="s">
        <v>21</v>
      </c>
      <c r="F732" s="206" t="s">
        <v>986</v>
      </c>
      <c r="G732" s="203"/>
      <c r="H732" s="207">
        <v>41.137</v>
      </c>
      <c r="I732" s="208"/>
      <c r="J732" s="203"/>
      <c r="K732" s="203"/>
      <c r="L732" s="209"/>
      <c r="M732" s="210"/>
      <c r="N732" s="211"/>
      <c r="O732" s="211"/>
      <c r="P732" s="211"/>
      <c r="Q732" s="211"/>
      <c r="R732" s="211"/>
      <c r="S732" s="211"/>
      <c r="T732" s="212"/>
      <c r="AT732" s="213" t="s">
        <v>130</v>
      </c>
      <c r="AU732" s="213" t="s">
        <v>81</v>
      </c>
      <c r="AV732" s="11" t="s">
        <v>81</v>
      </c>
      <c r="AW732" s="11" t="s">
        <v>34</v>
      </c>
      <c r="AX732" s="11" t="s">
        <v>76</v>
      </c>
      <c r="AY732" s="213" t="s">
        <v>122</v>
      </c>
    </row>
    <row r="733" spans="2:65" s="1" customFormat="1" ht="22.8" customHeight="1">
      <c r="B733" s="39"/>
      <c r="C733" s="190" t="s">
        <v>987</v>
      </c>
      <c r="D733" s="190" t="s">
        <v>124</v>
      </c>
      <c r="E733" s="191" t="s">
        <v>988</v>
      </c>
      <c r="F733" s="192" t="s">
        <v>989</v>
      </c>
      <c r="G733" s="193" t="s">
        <v>326</v>
      </c>
      <c r="H733" s="194">
        <v>814.587</v>
      </c>
      <c r="I733" s="195"/>
      <c r="J733" s="196">
        <f>ROUND(I733*H733,2)</f>
        <v>0</v>
      </c>
      <c r="K733" s="192" t="s">
        <v>140</v>
      </c>
      <c r="L733" s="59"/>
      <c r="M733" s="197" t="s">
        <v>21</v>
      </c>
      <c r="N733" s="198" t="s">
        <v>42</v>
      </c>
      <c r="O733" s="40"/>
      <c r="P733" s="199">
        <f>O733*H733</f>
        <v>0</v>
      </c>
      <c r="Q733" s="199">
        <v>0</v>
      </c>
      <c r="R733" s="199">
        <f>Q733*H733</f>
        <v>0</v>
      </c>
      <c r="S733" s="199">
        <v>0</v>
      </c>
      <c r="T733" s="200">
        <f>S733*H733</f>
        <v>0</v>
      </c>
      <c r="AR733" s="22" t="s">
        <v>128</v>
      </c>
      <c r="AT733" s="22" t="s">
        <v>124</v>
      </c>
      <c r="AU733" s="22" t="s">
        <v>81</v>
      </c>
      <c r="AY733" s="22" t="s">
        <v>122</v>
      </c>
      <c r="BE733" s="201">
        <f>IF(N733="základní",J733,0)</f>
        <v>0</v>
      </c>
      <c r="BF733" s="201">
        <f>IF(N733="snížená",J733,0)</f>
        <v>0</v>
      </c>
      <c r="BG733" s="201">
        <f>IF(N733="zákl. přenesená",J733,0)</f>
        <v>0</v>
      </c>
      <c r="BH733" s="201">
        <f>IF(N733="sníž. přenesená",J733,0)</f>
        <v>0</v>
      </c>
      <c r="BI733" s="201">
        <f>IF(N733="nulová",J733,0)</f>
        <v>0</v>
      </c>
      <c r="BJ733" s="22" t="s">
        <v>76</v>
      </c>
      <c r="BK733" s="201">
        <f>ROUND(I733*H733,2)</f>
        <v>0</v>
      </c>
      <c r="BL733" s="22" t="s">
        <v>128</v>
      </c>
      <c r="BM733" s="22" t="s">
        <v>990</v>
      </c>
    </row>
    <row r="734" spans="2:47" s="1" customFormat="1" ht="24">
      <c r="B734" s="39"/>
      <c r="C734" s="61"/>
      <c r="D734" s="204" t="s">
        <v>142</v>
      </c>
      <c r="E734" s="61"/>
      <c r="F734" s="225" t="s">
        <v>991</v>
      </c>
      <c r="G734" s="61"/>
      <c r="H734" s="61"/>
      <c r="I734" s="161"/>
      <c r="J734" s="61"/>
      <c r="K734" s="61"/>
      <c r="L734" s="59"/>
      <c r="M734" s="226"/>
      <c r="N734" s="40"/>
      <c r="O734" s="40"/>
      <c r="P734" s="40"/>
      <c r="Q734" s="40"/>
      <c r="R734" s="40"/>
      <c r="S734" s="40"/>
      <c r="T734" s="76"/>
      <c r="AT734" s="22" t="s">
        <v>142</v>
      </c>
      <c r="AU734" s="22" t="s">
        <v>81</v>
      </c>
    </row>
    <row r="735" spans="2:51" s="11" customFormat="1" ht="12">
      <c r="B735" s="202"/>
      <c r="C735" s="203"/>
      <c r="D735" s="204" t="s">
        <v>130</v>
      </c>
      <c r="E735" s="205" t="s">
        <v>21</v>
      </c>
      <c r="F735" s="206" t="s">
        <v>992</v>
      </c>
      <c r="G735" s="203"/>
      <c r="H735" s="207">
        <v>814.587</v>
      </c>
      <c r="I735" s="208"/>
      <c r="J735" s="203"/>
      <c r="K735" s="203"/>
      <c r="L735" s="209"/>
      <c r="M735" s="210"/>
      <c r="N735" s="211"/>
      <c r="O735" s="211"/>
      <c r="P735" s="211"/>
      <c r="Q735" s="211"/>
      <c r="R735" s="211"/>
      <c r="S735" s="211"/>
      <c r="T735" s="212"/>
      <c r="AT735" s="213" t="s">
        <v>130</v>
      </c>
      <c r="AU735" s="213" t="s">
        <v>81</v>
      </c>
      <c r="AV735" s="11" t="s">
        <v>81</v>
      </c>
      <c r="AW735" s="11" t="s">
        <v>34</v>
      </c>
      <c r="AX735" s="11" t="s">
        <v>71</v>
      </c>
      <c r="AY735" s="213" t="s">
        <v>122</v>
      </c>
    </row>
    <row r="736" spans="2:51" s="12" customFormat="1" ht="12">
      <c r="B736" s="214"/>
      <c r="C736" s="215"/>
      <c r="D736" s="204" t="s">
        <v>130</v>
      </c>
      <c r="E736" s="216" t="s">
        <v>21</v>
      </c>
      <c r="F736" s="217" t="s">
        <v>132</v>
      </c>
      <c r="G736" s="215"/>
      <c r="H736" s="218">
        <v>814.587</v>
      </c>
      <c r="I736" s="219"/>
      <c r="J736" s="215"/>
      <c r="K736" s="215"/>
      <c r="L736" s="220"/>
      <c r="M736" s="221"/>
      <c r="N736" s="222"/>
      <c r="O736" s="222"/>
      <c r="P736" s="222"/>
      <c r="Q736" s="222"/>
      <c r="R736" s="222"/>
      <c r="S736" s="222"/>
      <c r="T736" s="223"/>
      <c r="AT736" s="224" t="s">
        <v>130</v>
      </c>
      <c r="AU736" s="224" t="s">
        <v>81</v>
      </c>
      <c r="AV736" s="12" t="s">
        <v>128</v>
      </c>
      <c r="AW736" s="12" t="s">
        <v>34</v>
      </c>
      <c r="AX736" s="12" t="s">
        <v>76</v>
      </c>
      <c r="AY736" s="224" t="s">
        <v>122</v>
      </c>
    </row>
    <row r="737" spans="2:65" s="1" customFormat="1" ht="22.8" customHeight="1">
      <c r="B737" s="39"/>
      <c r="C737" s="190" t="s">
        <v>993</v>
      </c>
      <c r="D737" s="190" t="s">
        <v>124</v>
      </c>
      <c r="E737" s="191" t="s">
        <v>994</v>
      </c>
      <c r="F737" s="192" t="s">
        <v>995</v>
      </c>
      <c r="G737" s="193" t="s">
        <v>326</v>
      </c>
      <c r="H737" s="194">
        <v>113.297</v>
      </c>
      <c r="I737" s="195"/>
      <c r="J737" s="196">
        <f>ROUND(I737*H737,2)</f>
        <v>0</v>
      </c>
      <c r="K737" s="192" t="s">
        <v>140</v>
      </c>
      <c r="L737" s="59"/>
      <c r="M737" s="197" t="s">
        <v>21</v>
      </c>
      <c r="N737" s="198" t="s">
        <v>42</v>
      </c>
      <c r="O737" s="40"/>
      <c r="P737" s="199">
        <f>O737*H737</f>
        <v>0</v>
      </c>
      <c r="Q737" s="199">
        <v>0</v>
      </c>
      <c r="R737" s="199">
        <f>Q737*H737</f>
        <v>0</v>
      </c>
      <c r="S737" s="199">
        <v>0</v>
      </c>
      <c r="T737" s="200">
        <f>S737*H737</f>
        <v>0</v>
      </c>
      <c r="AR737" s="22" t="s">
        <v>128</v>
      </c>
      <c r="AT737" s="22" t="s">
        <v>124</v>
      </c>
      <c r="AU737" s="22" t="s">
        <v>81</v>
      </c>
      <c r="AY737" s="22" t="s">
        <v>122</v>
      </c>
      <c r="BE737" s="201">
        <f>IF(N737="základní",J737,0)</f>
        <v>0</v>
      </c>
      <c r="BF737" s="201">
        <f>IF(N737="snížená",J737,0)</f>
        <v>0</v>
      </c>
      <c r="BG737" s="201">
        <f>IF(N737="zákl. přenesená",J737,0)</f>
        <v>0</v>
      </c>
      <c r="BH737" s="201">
        <f>IF(N737="sníž. přenesená",J737,0)</f>
        <v>0</v>
      </c>
      <c r="BI737" s="201">
        <f>IF(N737="nulová",J737,0)</f>
        <v>0</v>
      </c>
      <c r="BJ737" s="22" t="s">
        <v>76</v>
      </c>
      <c r="BK737" s="201">
        <f>ROUND(I737*H737,2)</f>
        <v>0</v>
      </c>
      <c r="BL737" s="22" t="s">
        <v>128</v>
      </c>
      <c r="BM737" s="22" t="s">
        <v>996</v>
      </c>
    </row>
    <row r="738" spans="2:47" s="1" customFormat="1" ht="24">
      <c r="B738" s="39"/>
      <c r="C738" s="61"/>
      <c r="D738" s="204" t="s">
        <v>142</v>
      </c>
      <c r="E738" s="61"/>
      <c r="F738" s="225" t="s">
        <v>335</v>
      </c>
      <c r="G738" s="61"/>
      <c r="H738" s="61"/>
      <c r="I738" s="161"/>
      <c r="J738" s="61"/>
      <c r="K738" s="61"/>
      <c r="L738" s="59"/>
      <c r="M738" s="226"/>
      <c r="N738" s="40"/>
      <c r="O738" s="40"/>
      <c r="P738" s="40"/>
      <c r="Q738" s="40"/>
      <c r="R738" s="40"/>
      <c r="S738" s="40"/>
      <c r="T738" s="76"/>
      <c r="AT738" s="22" t="s">
        <v>142</v>
      </c>
      <c r="AU738" s="22" t="s">
        <v>81</v>
      </c>
    </row>
    <row r="739" spans="2:51" s="11" customFormat="1" ht="12">
      <c r="B739" s="202"/>
      <c r="C739" s="203"/>
      <c r="D739" s="204" t="s">
        <v>130</v>
      </c>
      <c r="E739" s="205" t="s">
        <v>21</v>
      </c>
      <c r="F739" s="206" t="s">
        <v>997</v>
      </c>
      <c r="G739" s="203"/>
      <c r="H739" s="207">
        <v>113.297</v>
      </c>
      <c r="I739" s="208"/>
      <c r="J739" s="203"/>
      <c r="K739" s="203"/>
      <c r="L739" s="209"/>
      <c r="M739" s="210"/>
      <c r="N739" s="211"/>
      <c r="O739" s="211"/>
      <c r="P739" s="211"/>
      <c r="Q739" s="211"/>
      <c r="R739" s="211"/>
      <c r="S739" s="211"/>
      <c r="T739" s="212"/>
      <c r="AT739" s="213" t="s">
        <v>130</v>
      </c>
      <c r="AU739" s="213" t="s">
        <v>81</v>
      </c>
      <c r="AV739" s="11" t="s">
        <v>81</v>
      </c>
      <c r="AW739" s="11" t="s">
        <v>34</v>
      </c>
      <c r="AX739" s="11" t="s">
        <v>76</v>
      </c>
      <c r="AY739" s="213" t="s">
        <v>122</v>
      </c>
    </row>
    <row r="740" spans="2:65" s="1" customFormat="1" ht="14.4" customHeight="1">
      <c r="B740" s="39"/>
      <c r="C740" s="190" t="s">
        <v>998</v>
      </c>
      <c r="D740" s="190" t="s">
        <v>124</v>
      </c>
      <c r="E740" s="191" t="s">
        <v>999</v>
      </c>
      <c r="F740" s="192" t="s">
        <v>1000</v>
      </c>
      <c r="G740" s="193" t="s">
        <v>326</v>
      </c>
      <c r="H740" s="194">
        <v>39.332</v>
      </c>
      <c r="I740" s="195"/>
      <c r="J740" s="196">
        <f>ROUND(I740*H740,2)</f>
        <v>0</v>
      </c>
      <c r="K740" s="192" t="s">
        <v>21</v>
      </c>
      <c r="L740" s="59"/>
      <c r="M740" s="197" t="s">
        <v>21</v>
      </c>
      <c r="N740" s="198" t="s">
        <v>42</v>
      </c>
      <c r="O740" s="40"/>
      <c r="P740" s="199">
        <f>O740*H740</f>
        <v>0</v>
      </c>
      <c r="Q740" s="199">
        <v>0</v>
      </c>
      <c r="R740" s="199">
        <f>Q740*H740</f>
        <v>0</v>
      </c>
      <c r="S740" s="199">
        <v>0</v>
      </c>
      <c r="T740" s="200">
        <f>S740*H740</f>
        <v>0</v>
      </c>
      <c r="AR740" s="22" t="s">
        <v>128</v>
      </c>
      <c r="AT740" s="22" t="s">
        <v>124</v>
      </c>
      <c r="AU740" s="22" t="s">
        <v>81</v>
      </c>
      <c r="AY740" s="22" t="s">
        <v>122</v>
      </c>
      <c r="BE740" s="201">
        <f>IF(N740="základní",J740,0)</f>
        <v>0</v>
      </c>
      <c r="BF740" s="201">
        <f>IF(N740="snížená",J740,0)</f>
        <v>0</v>
      </c>
      <c r="BG740" s="201">
        <f>IF(N740="zákl. přenesená",J740,0)</f>
        <v>0</v>
      </c>
      <c r="BH740" s="201">
        <f>IF(N740="sníž. přenesená",J740,0)</f>
        <v>0</v>
      </c>
      <c r="BI740" s="201">
        <f>IF(N740="nulová",J740,0)</f>
        <v>0</v>
      </c>
      <c r="BJ740" s="22" t="s">
        <v>76</v>
      </c>
      <c r="BK740" s="201">
        <f>ROUND(I740*H740,2)</f>
        <v>0</v>
      </c>
      <c r="BL740" s="22" t="s">
        <v>128</v>
      </c>
      <c r="BM740" s="22" t="s">
        <v>1001</v>
      </c>
    </row>
    <row r="741" spans="2:47" s="1" customFormat="1" ht="12">
      <c r="B741" s="39"/>
      <c r="C741" s="61"/>
      <c r="D741" s="204" t="s">
        <v>142</v>
      </c>
      <c r="E741" s="61"/>
      <c r="F741" s="225" t="s">
        <v>1002</v>
      </c>
      <c r="G741" s="61"/>
      <c r="H741" s="61"/>
      <c r="I741" s="161"/>
      <c r="J741" s="61"/>
      <c r="K741" s="61"/>
      <c r="L741" s="59"/>
      <c r="M741" s="226"/>
      <c r="N741" s="40"/>
      <c r="O741" s="40"/>
      <c r="P741" s="40"/>
      <c r="Q741" s="40"/>
      <c r="R741" s="40"/>
      <c r="S741" s="40"/>
      <c r="T741" s="76"/>
      <c r="AT741" s="22" t="s">
        <v>142</v>
      </c>
      <c r="AU741" s="22" t="s">
        <v>81</v>
      </c>
    </row>
    <row r="742" spans="2:51" s="11" customFormat="1" ht="12">
      <c r="B742" s="202"/>
      <c r="C742" s="203"/>
      <c r="D742" s="204" t="s">
        <v>130</v>
      </c>
      <c r="E742" s="205" t="s">
        <v>21</v>
      </c>
      <c r="F742" s="206" t="s">
        <v>1003</v>
      </c>
      <c r="G742" s="203"/>
      <c r="H742" s="207">
        <v>39.332</v>
      </c>
      <c r="I742" s="208"/>
      <c r="J742" s="203"/>
      <c r="K742" s="203"/>
      <c r="L742" s="209"/>
      <c r="M742" s="210"/>
      <c r="N742" s="211"/>
      <c r="O742" s="211"/>
      <c r="P742" s="211"/>
      <c r="Q742" s="211"/>
      <c r="R742" s="211"/>
      <c r="S742" s="211"/>
      <c r="T742" s="212"/>
      <c r="AT742" s="213" t="s">
        <v>130</v>
      </c>
      <c r="AU742" s="213" t="s">
        <v>81</v>
      </c>
      <c r="AV742" s="11" t="s">
        <v>81</v>
      </c>
      <c r="AW742" s="11" t="s">
        <v>34</v>
      </c>
      <c r="AX742" s="11" t="s">
        <v>71</v>
      </c>
      <c r="AY742" s="213" t="s">
        <v>122</v>
      </c>
    </row>
    <row r="743" spans="2:51" s="12" customFormat="1" ht="12">
      <c r="B743" s="214"/>
      <c r="C743" s="215"/>
      <c r="D743" s="204" t="s">
        <v>130</v>
      </c>
      <c r="E743" s="216" t="s">
        <v>21</v>
      </c>
      <c r="F743" s="217" t="s">
        <v>132</v>
      </c>
      <c r="G743" s="215"/>
      <c r="H743" s="218">
        <v>39.332</v>
      </c>
      <c r="I743" s="219"/>
      <c r="J743" s="215"/>
      <c r="K743" s="215"/>
      <c r="L743" s="220"/>
      <c r="M743" s="221"/>
      <c r="N743" s="222"/>
      <c r="O743" s="222"/>
      <c r="P743" s="222"/>
      <c r="Q743" s="222"/>
      <c r="R743" s="222"/>
      <c r="S743" s="222"/>
      <c r="T743" s="223"/>
      <c r="AT743" s="224" t="s">
        <v>130</v>
      </c>
      <c r="AU743" s="224" t="s">
        <v>81</v>
      </c>
      <c r="AV743" s="12" t="s">
        <v>128</v>
      </c>
      <c r="AW743" s="12" t="s">
        <v>34</v>
      </c>
      <c r="AX743" s="12" t="s">
        <v>76</v>
      </c>
      <c r="AY743" s="224" t="s">
        <v>122</v>
      </c>
    </row>
    <row r="744" spans="2:63" s="10" customFormat="1" ht="29.85" customHeight="1">
      <c r="B744" s="174"/>
      <c r="C744" s="175"/>
      <c r="D744" s="176" t="s">
        <v>70</v>
      </c>
      <c r="E744" s="188" t="s">
        <v>1004</v>
      </c>
      <c r="F744" s="188" t="s">
        <v>1005</v>
      </c>
      <c r="G744" s="175"/>
      <c r="H744" s="175"/>
      <c r="I744" s="178"/>
      <c r="J744" s="189">
        <f>BK744</f>
        <v>0</v>
      </c>
      <c r="K744" s="175"/>
      <c r="L744" s="180"/>
      <c r="M744" s="181"/>
      <c r="N744" s="182"/>
      <c r="O744" s="182"/>
      <c r="P744" s="183">
        <f>SUM(P745:P746)</f>
        <v>0</v>
      </c>
      <c r="Q744" s="182"/>
      <c r="R744" s="183">
        <f>SUM(R745:R746)</f>
        <v>0</v>
      </c>
      <c r="S744" s="182"/>
      <c r="T744" s="184">
        <f>SUM(T745:T746)</f>
        <v>0</v>
      </c>
      <c r="AR744" s="185" t="s">
        <v>76</v>
      </c>
      <c r="AT744" s="186" t="s">
        <v>70</v>
      </c>
      <c r="AU744" s="186" t="s">
        <v>76</v>
      </c>
      <c r="AY744" s="185" t="s">
        <v>122</v>
      </c>
      <c r="BK744" s="187">
        <f>SUM(BK745:BK746)</f>
        <v>0</v>
      </c>
    </row>
    <row r="745" spans="2:65" s="1" customFormat="1" ht="22.8" customHeight="1">
      <c r="B745" s="39"/>
      <c r="C745" s="190" t="s">
        <v>1006</v>
      </c>
      <c r="D745" s="190" t="s">
        <v>124</v>
      </c>
      <c r="E745" s="191" t="s">
        <v>1007</v>
      </c>
      <c r="F745" s="192" t="s">
        <v>1008</v>
      </c>
      <c r="G745" s="193" t="s">
        <v>326</v>
      </c>
      <c r="H745" s="194">
        <v>1074.085</v>
      </c>
      <c r="I745" s="195"/>
      <c r="J745" s="196">
        <f>ROUND(I745*H745,2)</f>
        <v>0</v>
      </c>
      <c r="K745" s="192" t="s">
        <v>140</v>
      </c>
      <c r="L745" s="59"/>
      <c r="M745" s="197" t="s">
        <v>21</v>
      </c>
      <c r="N745" s="198" t="s">
        <v>42</v>
      </c>
      <c r="O745" s="40"/>
      <c r="P745" s="199">
        <f>O745*H745</f>
        <v>0</v>
      </c>
      <c r="Q745" s="199">
        <v>0</v>
      </c>
      <c r="R745" s="199">
        <f>Q745*H745</f>
        <v>0</v>
      </c>
      <c r="S745" s="199">
        <v>0</v>
      </c>
      <c r="T745" s="200">
        <f>S745*H745</f>
        <v>0</v>
      </c>
      <c r="AR745" s="22" t="s">
        <v>128</v>
      </c>
      <c r="AT745" s="22" t="s">
        <v>124</v>
      </c>
      <c r="AU745" s="22" t="s">
        <v>81</v>
      </c>
      <c r="AY745" s="22" t="s">
        <v>122</v>
      </c>
      <c r="BE745" s="201">
        <f>IF(N745="základní",J745,0)</f>
        <v>0</v>
      </c>
      <c r="BF745" s="201">
        <f>IF(N745="snížená",J745,0)</f>
        <v>0</v>
      </c>
      <c r="BG745" s="201">
        <f>IF(N745="zákl. přenesená",J745,0)</f>
        <v>0</v>
      </c>
      <c r="BH745" s="201">
        <f>IF(N745="sníž. přenesená",J745,0)</f>
        <v>0</v>
      </c>
      <c r="BI745" s="201">
        <f>IF(N745="nulová",J745,0)</f>
        <v>0</v>
      </c>
      <c r="BJ745" s="22" t="s">
        <v>76</v>
      </c>
      <c r="BK745" s="201">
        <f>ROUND(I745*H745,2)</f>
        <v>0</v>
      </c>
      <c r="BL745" s="22" t="s">
        <v>128</v>
      </c>
      <c r="BM745" s="22" t="s">
        <v>1009</v>
      </c>
    </row>
    <row r="746" spans="2:47" s="1" customFormat="1" ht="24">
      <c r="B746" s="39"/>
      <c r="C746" s="61"/>
      <c r="D746" s="204" t="s">
        <v>142</v>
      </c>
      <c r="E746" s="61"/>
      <c r="F746" s="225" t="s">
        <v>1010</v>
      </c>
      <c r="G746" s="61"/>
      <c r="H746" s="61"/>
      <c r="I746" s="161"/>
      <c r="J746" s="61"/>
      <c r="K746" s="61"/>
      <c r="L746" s="59"/>
      <c r="M746" s="248"/>
      <c r="N746" s="249"/>
      <c r="O746" s="249"/>
      <c r="P746" s="249"/>
      <c r="Q746" s="249"/>
      <c r="R746" s="249"/>
      <c r="S746" s="249"/>
      <c r="T746" s="250"/>
      <c r="AT746" s="22" t="s">
        <v>142</v>
      </c>
      <c r="AU746" s="22" t="s">
        <v>81</v>
      </c>
    </row>
    <row r="747" spans="2:12" s="1" customFormat="1" ht="6.9" customHeight="1">
      <c r="B747" s="54"/>
      <c r="C747" s="55"/>
      <c r="D747" s="55"/>
      <c r="E747" s="55"/>
      <c r="F747" s="55"/>
      <c r="G747" s="55"/>
      <c r="H747" s="55"/>
      <c r="I747" s="137"/>
      <c r="J747" s="55"/>
      <c r="K747" s="55"/>
      <c r="L747" s="59"/>
    </row>
  </sheetData>
  <sheetProtection algorithmName="SHA-512" hashValue="/6yetDWTfZp/ySAtj1FHc3iyLTBKNF+YhemSBtKe/t6BAV20K5D9Lns07U+Tngr1RQM7ULL4aVa4cD5utSNOpw==" saltValue="yamWVKZCfQzei0Nojt9D4lbmFNrPKIT+ecloPMJr7bpVixE8q/C+x0cbSUv3gsPhyRDo3TE26Wb3wJGer2nlzg==" spinCount="100000" sheet="1" objects="1" scenarios="1" formatColumns="0" formatRows="0" autoFilter="0"/>
  <autoFilter ref="C83:K746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9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85</v>
      </c>
      <c r="G1" s="297" t="s">
        <v>86</v>
      </c>
      <c r="H1" s="297"/>
      <c r="I1" s="113"/>
      <c r="J1" s="112" t="s">
        <v>87</v>
      </c>
      <c r="K1" s="111" t="s">
        <v>88</v>
      </c>
      <c r="L1" s="112" t="s">
        <v>89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" customHeight="1"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22" t="s">
        <v>84</v>
      </c>
    </row>
    <row r="3" spans="2:46" ht="6.9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81</v>
      </c>
    </row>
    <row r="4" spans="2:46" ht="36.9" customHeight="1">
      <c r="B4" s="26"/>
      <c r="C4" s="27"/>
      <c r="D4" s="28" t="s">
        <v>90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2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4.4" customHeight="1">
      <c r="B7" s="26"/>
      <c r="C7" s="27"/>
      <c r="D7" s="27"/>
      <c r="E7" s="289" t="str">
        <f>'Rekapitulace stavby'!K6</f>
        <v>III/18411 od  x  I/22 - Němčice -oprava</v>
      </c>
      <c r="F7" s="290"/>
      <c r="G7" s="290"/>
      <c r="H7" s="290"/>
      <c r="I7" s="115"/>
      <c r="J7" s="27"/>
      <c r="K7" s="29"/>
    </row>
    <row r="8" spans="2:11" s="1" customFormat="1" ht="13.2">
      <c r="B8" s="39"/>
      <c r="C8" s="40"/>
      <c r="D8" s="35" t="s">
        <v>91</v>
      </c>
      <c r="E8" s="40"/>
      <c r="F8" s="40"/>
      <c r="G8" s="40"/>
      <c r="H8" s="40"/>
      <c r="I8" s="116"/>
      <c r="J8" s="40"/>
      <c r="K8" s="43"/>
    </row>
    <row r="9" spans="2:11" s="1" customFormat="1" ht="36.9" customHeight="1">
      <c r="B9" s="39"/>
      <c r="C9" s="40"/>
      <c r="D9" s="40"/>
      <c r="E9" s="291" t="s">
        <v>1011</v>
      </c>
      <c r="F9" s="292"/>
      <c r="G9" s="292"/>
      <c r="H9" s="292"/>
      <c r="I9" s="116"/>
      <c r="J9" s="40"/>
      <c r="K9" s="43"/>
    </row>
    <row r="10" spans="2:11" s="1" customFormat="1" ht="12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" customHeight="1">
      <c r="B11" s="39"/>
      <c r="C11" s="40"/>
      <c r="D11" s="35" t="s">
        <v>20</v>
      </c>
      <c r="E11" s="40"/>
      <c r="F11" s="33" t="s">
        <v>80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27. 6. 2018</v>
      </c>
      <c r="K12" s="43"/>
    </row>
    <row r="13" spans="2:11" s="1" customFormat="1" ht="10.8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24</v>
      </c>
      <c r="F15" s="40"/>
      <c r="G15" s="40"/>
      <c r="H15" s="40"/>
      <c r="I15" s="117" t="s">
        <v>29</v>
      </c>
      <c r="J15" s="33" t="s">
        <v>21</v>
      </c>
      <c r="K15" s="43"/>
    </row>
    <row r="16" spans="2:11" s="1" customFormat="1" ht="6.9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" customHeight="1">
      <c r="B17" s="39"/>
      <c r="C17" s="40"/>
      <c r="D17" s="35" t="s">
        <v>30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29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" customHeight="1">
      <c r="B20" s="39"/>
      <c r="C20" s="40"/>
      <c r="D20" s="35" t="s">
        <v>32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33</v>
      </c>
      <c r="F21" s="40"/>
      <c r="G21" s="40"/>
      <c r="H21" s="40"/>
      <c r="I21" s="117" t="s">
        <v>29</v>
      </c>
      <c r="J21" s="33" t="s">
        <v>21</v>
      </c>
      <c r="K21" s="43"/>
    </row>
    <row r="22" spans="2:11" s="1" customFormat="1" ht="6.9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" customHeight="1">
      <c r="B23" s="39"/>
      <c r="C23" s="40"/>
      <c r="D23" s="35" t="s">
        <v>35</v>
      </c>
      <c r="E23" s="40"/>
      <c r="F23" s="40"/>
      <c r="G23" s="40"/>
      <c r="H23" s="40"/>
      <c r="I23" s="116"/>
      <c r="J23" s="40"/>
      <c r="K23" s="43"/>
    </row>
    <row r="24" spans="2:11" s="6" customFormat="1" ht="14.4" customHeight="1">
      <c r="B24" s="119"/>
      <c r="C24" s="120"/>
      <c r="D24" s="120"/>
      <c r="E24" s="258" t="s">
        <v>21</v>
      </c>
      <c r="F24" s="258"/>
      <c r="G24" s="258"/>
      <c r="H24" s="258"/>
      <c r="I24" s="121"/>
      <c r="J24" s="120"/>
      <c r="K24" s="122"/>
    </row>
    <row r="25" spans="2:11" s="1" customFormat="1" ht="6.9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37</v>
      </c>
      <c r="E27" s="40"/>
      <c r="F27" s="40"/>
      <c r="G27" s="40"/>
      <c r="H27" s="40"/>
      <c r="I27" s="116"/>
      <c r="J27" s="126">
        <f>ROUND(J77,2)</f>
        <v>0</v>
      </c>
      <c r="K27" s="43"/>
    </row>
    <row r="28" spans="2:11" s="1" customFormat="1" ht="6.9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" customHeight="1">
      <c r="B29" s="39"/>
      <c r="C29" s="40"/>
      <c r="D29" s="40"/>
      <c r="E29" s="40"/>
      <c r="F29" s="44" t="s">
        <v>39</v>
      </c>
      <c r="G29" s="40"/>
      <c r="H29" s="40"/>
      <c r="I29" s="127" t="s">
        <v>38</v>
      </c>
      <c r="J29" s="44" t="s">
        <v>40</v>
      </c>
      <c r="K29" s="43"/>
    </row>
    <row r="30" spans="2:11" s="1" customFormat="1" ht="14.4" customHeight="1">
      <c r="B30" s="39"/>
      <c r="C30" s="40"/>
      <c r="D30" s="47" t="s">
        <v>41</v>
      </c>
      <c r="E30" s="47" t="s">
        <v>42</v>
      </c>
      <c r="F30" s="128">
        <f>ROUND(SUM(BE77:BE103),2)</f>
        <v>0</v>
      </c>
      <c r="G30" s="40"/>
      <c r="H30" s="40"/>
      <c r="I30" s="129">
        <v>0.21</v>
      </c>
      <c r="J30" s="128">
        <f>ROUND(ROUND((SUM(BE77:BE103)),2)*I30,2)</f>
        <v>0</v>
      </c>
      <c r="K30" s="43"/>
    </row>
    <row r="31" spans="2:11" s="1" customFormat="1" ht="14.4" customHeight="1">
      <c r="B31" s="39"/>
      <c r="C31" s="40"/>
      <c r="D31" s="40"/>
      <c r="E31" s="47" t="s">
        <v>43</v>
      </c>
      <c r="F31" s="128">
        <f>ROUND(SUM(BF77:BF103),2)</f>
        <v>0</v>
      </c>
      <c r="G31" s="40"/>
      <c r="H31" s="40"/>
      <c r="I31" s="129">
        <v>0.15</v>
      </c>
      <c r="J31" s="128">
        <f>ROUND(ROUND((SUM(BF77:BF103)),2)*I31,2)</f>
        <v>0</v>
      </c>
      <c r="K31" s="43"/>
    </row>
    <row r="32" spans="2:11" s="1" customFormat="1" ht="14.4" customHeight="1" hidden="1">
      <c r="B32" s="39"/>
      <c r="C32" s="40"/>
      <c r="D32" s="40"/>
      <c r="E32" s="47" t="s">
        <v>44</v>
      </c>
      <c r="F32" s="128">
        <f>ROUND(SUM(BG77:BG103),2)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" customHeight="1" hidden="1">
      <c r="B33" s="39"/>
      <c r="C33" s="40"/>
      <c r="D33" s="40"/>
      <c r="E33" s="47" t="s">
        <v>45</v>
      </c>
      <c r="F33" s="128">
        <f>ROUND(SUM(BH77:BH103),2)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" customHeight="1" hidden="1">
      <c r="B34" s="39"/>
      <c r="C34" s="40"/>
      <c r="D34" s="40"/>
      <c r="E34" s="47" t="s">
        <v>46</v>
      </c>
      <c r="F34" s="128">
        <f>ROUND(SUM(BI77:BI103),2)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47</v>
      </c>
      <c r="E36" s="77"/>
      <c r="F36" s="77"/>
      <c r="G36" s="132" t="s">
        <v>48</v>
      </c>
      <c r="H36" s="133" t="s">
        <v>49</v>
      </c>
      <c r="I36" s="134"/>
      <c r="J36" s="135">
        <f>SUM(J27:J34)</f>
        <v>0</v>
      </c>
      <c r="K36" s="136"/>
    </row>
    <row r="37" spans="2:11" s="1" customFormat="1" ht="14.4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" customHeight="1">
      <c r="B42" s="39"/>
      <c r="C42" s="28" t="s">
        <v>93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4.4" customHeight="1">
      <c r="B45" s="39"/>
      <c r="C45" s="40"/>
      <c r="D45" s="40"/>
      <c r="E45" s="289" t="str">
        <f>E7</f>
        <v>III/18411 od  x  I/22 - Němčice -oprava</v>
      </c>
      <c r="F45" s="290"/>
      <c r="G45" s="290"/>
      <c r="H45" s="290"/>
      <c r="I45" s="116"/>
      <c r="J45" s="40"/>
      <c r="K45" s="43"/>
    </row>
    <row r="46" spans="2:11" s="1" customFormat="1" ht="14.4" customHeight="1">
      <c r="B46" s="39"/>
      <c r="C46" s="35" t="s">
        <v>91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6.2" customHeight="1">
      <c r="B47" s="39"/>
      <c r="C47" s="40"/>
      <c r="D47" s="40"/>
      <c r="E47" s="291" t="str">
        <f>E9</f>
        <v>VON - vedlejší a ostatní náklady</v>
      </c>
      <c r="F47" s="292"/>
      <c r="G47" s="292"/>
      <c r="H47" s="292"/>
      <c r="I47" s="116"/>
      <c r="J47" s="40"/>
      <c r="K47" s="43"/>
    </row>
    <row r="48" spans="2:11" s="1" customFormat="1" ht="6.9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Němčice</v>
      </c>
      <c r="G49" s="40"/>
      <c r="H49" s="40"/>
      <c r="I49" s="117" t="s">
        <v>25</v>
      </c>
      <c r="J49" s="118" t="str">
        <f>IF(J12="","",J12)</f>
        <v>27. 6. 2018</v>
      </c>
      <c r="K49" s="43"/>
    </row>
    <row r="50" spans="2:11" s="1" customFormat="1" ht="6.9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2">
      <c r="B51" s="39"/>
      <c r="C51" s="35" t="s">
        <v>27</v>
      </c>
      <c r="D51" s="40"/>
      <c r="E51" s="40"/>
      <c r="F51" s="33" t="str">
        <f>E15</f>
        <v>Němčice</v>
      </c>
      <c r="G51" s="40"/>
      <c r="H51" s="40"/>
      <c r="I51" s="117" t="s">
        <v>32</v>
      </c>
      <c r="J51" s="258" t="str">
        <f>E21</f>
        <v>I.Miška</v>
      </c>
      <c r="K51" s="43"/>
    </row>
    <row r="52" spans="2:11" s="1" customFormat="1" ht="14.4" customHeight="1">
      <c r="B52" s="39"/>
      <c r="C52" s="35" t="s">
        <v>30</v>
      </c>
      <c r="D52" s="40"/>
      <c r="E52" s="40"/>
      <c r="F52" s="33" t="str">
        <f>IF(E18="","",E18)</f>
        <v/>
      </c>
      <c r="G52" s="40"/>
      <c r="H52" s="40"/>
      <c r="I52" s="116"/>
      <c r="J52" s="293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94</v>
      </c>
      <c r="D54" s="130"/>
      <c r="E54" s="130"/>
      <c r="F54" s="130"/>
      <c r="G54" s="130"/>
      <c r="H54" s="130"/>
      <c r="I54" s="143"/>
      <c r="J54" s="144" t="s">
        <v>95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96</v>
      </c>
      <c r="D56" s="40"/>
      <c r="E56" s="40"/>
      <c r="F56" s="40"/>
      <c r="G56" s="40"/>
      <c r="H56" s="40"/>
      <c r="I56" s="116"/>
      <c r="J56" s="126">
        <f>J77</f>
        <v>0</v>
      </c>
      <c r="K56" s="43"/>
      <c r="AU56" s="22" t="s">
        <v>97</v>
      </c>
    </row>
    <row r="57" spans="2:11" s="7" customFormat="1" ht="24.9" customHeight="1">
      <c r="B57" s="147"/>
      <c r="C57" s="148"/>
      <c r="D57" s="149" t="s">
        <v>1012</v>
      </c>
      <c r="E57" s="150"/>
      <c r="F57" s="150"/>
      <c r="G57" s="150"/>
      <c r="H57" s="150"/>
      <c r="I57" s="151"/>
      <c r="J57" s="152">
        <f>J78</f>
        <v>0</v>
      </c>
      <c r="K57" s="153"/>
    </row>
    <row r="58" spans="2:11" s="1" customFormat="1" ht="21.75" customHeight="1">
      <c r="B58" s="39"/>
      <c r="C58" s="40"/>
      <c r="D58" s="40"/>
      <c r="E58" s="40"/>
      <c r="F58" s="40"/>
      <c r="G58" s="40"/>
      <c r="H58" s="40"/>
      <c r="I58" s="116"/>
      <c r="J58" s="40"/>
      <c r="K58" s="43"/>
    </row>
    <row r="59" spans="2:11" s="1" customFormat="1" ht="6.9" customHeight="1">
      <c r="B59" s="54"/>
      <c r="C59" s="55"/>
      <c r="D59" s="55"/>
      <c r="E59" s="55"/>
      <c r="F59" s="55"/>
      <c r="G59" s="55"/>
      <c r="H59" s="55"/>
      <c r="I59" s="137"/>
      <c r="J59" s="55"/>
      <c r="K59" s="56"/>
    </row>
    <row r="63" spans="2:12" s="1" customFormat="1" ht="6.9" customHeight="1">
      <c r="B63" s="57"/>
      <c r="C63" s="58"/>
      <c r="D63" s="58"/>
      <c r="E63" s="58"/>
      <c r="F63" s="58"/>
      <c r="G63" s="58"/>
      <c r="H63" s="58"/>
      <c r="I63" s="140"/>
      <c r="J63" s="58"/>
      <c r="K63" s="58"/>
      <c r="L63" s="59"/>
    </row>
    <row r="64" spans="2:12" s="1" customFormat="1" ht="36.9" customHeight="1">
      <c r="B64" s="39"/>
      <c r="C64" s="60" t="s">
        <v>106</v>
      </c>
      <c r="D64" s="61"/>
      <c r="E64" s="61"/>
      <c r="F64" s="61"/>
      <c r="G64" s="61"/>
      <c r="H64" s="61"/>
      <c r="I64" s="161"/>
      <c r="J64" s="61"/>
      <c r="K64" s="61"/>
      <c r="L64" s="59"/>
    </row>
    <row r="65" spans="2:12" s="1" customFormat="1" ht="6.9" customHeight="1">
      <c r="B65" s="39"/>
      <c r="C65" s="61"/>
      <c r="D65" s="61"/>
      <c r="E65" s="61"/>
      <c r="F65" s="61"/>
      <c r="G65" s="61"/>
      <c r="H65" s="61"/>
      <c r="I65" s="161"/>
      <c r="J65" s="61"/>
      <c r="K65" s="61"/>
      <c r="L65" s="59"/>
    </row>
    <row r="66" spans="2:12" s="1" customFormat="1" ht="14.4" customHeight="1">
      <c r="B66" s="39"/>
      <c r="C66" s="63" t="s">
        <v>18</v>
      </c>
      <c r="D66" s="61"/>
      <c r="E66" s="61"/>
      <c r="F66" s="61"/>
      <c r="G66" s="61"/>
      <c r="H66" s="61"/>
      <c r="I66" s="161"/>
      <c r="J66" s="61"/>
      <c r="K66" s="61"/>
      <c r="L66" s="59"/>
    </row>
    <row r="67" spans="2:12" s="1" customFormat="1" ht="14.4" customHeight="1">
      <c r="B67" s="39"/>
      <c r="C67" s="61"/>
      <c r="D67" s="61"/>
      <c r="E67" s="294" t="str">
        <f>E7</f>
        <v>III/18411 od  x  I/22 - Němčice -oprava</v>
      </c>
      <c r="F67" s="295"/>
      <c r="G67" s="295"/>
      <c r="H67" s="295"/>
      <c r="I67" s="161"/>
      <c r="J67" s="61"/>
      <c r="K67" s="61"/>
      <c r="L67" s="59"/>
    </row>
    <row r="68" spans="2:12" s="1" customFormat="1" ht="14.4" customHeight="1">
      <c r="B68" s="39"/>
      <c r="C68" s="63" t="s">
        <v>91</v>
      </c>
      <c r="D68" s="61"/>
      <c r="E68" s="61"/>
      <c r="F68" s="61"/>
      <c r="G68" s="61"/>
      <c r="H68" s="61"/>
      <c r="I68" s="161"/>
      <c r="J68" s="61"/>
      <c r="K68" s="61"/>
      <c r="L68" s="59"/>
    </row>
    <row r="69" spans="2:12" s="1" customFormat="1" ht="16.2" customHeight="1">
      <c r="B69" s="39"/>
      <c r="C69" s="61"/>
      <c r="D69" s="61"/>
      <c r="E69" s="269" t="str">
        <f>E9</f>
        <v>VON - vedlejší a ostatní náklady</v>
      </c>
      <c r="F69" s="296"/>
      <c r="G69" s="296"/>
      <c r="H69" s="296"/>
      <c r="I69" s="161"/>
      <c r="J69" s="61"/>
      <c r="K69" s="61"/>
      <c r="L69" s="59"/>
    </row>
    <row r="70" spans="2:12" s="1" customFormat="1" ht="6.9" customHeight="1">
      <c r="B70" s="39"/>
      <c r="C70" s="61"/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18" customHeight="1">
      <c r="B71" s="39"/>
      <c r="C71" s="63" t="s">
        <v>23</v>
      </c>
      <c r="D71" s="61"/>
      <c r="E71" s="61"/>
      <c r="F71" s="162" t="str">
        <f>F12</f>
        <v>Němčice</v>
      </c>
      <c r="G71" s="61"/>
      <c r="H71" s="61"/>
      <c r="I71" s="163" t="s">
        <v>25</v>
      </c>
      <c r="J71" s="71" t="str">
        <f>IF(J12="","",J12)</f>
        <v>27. 6. 2018</v>
      </c>
      <c r="K71" s="61"/>
      <c r="L71" s="59"/>
    </row>
    <row r="72" spans="2:12" s="1" customFormat="1" ht="6.9" customHeight="1">
      <c r="B72" s="39"/>
      <c r="C72" s="61"/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3.2">
      <c r="B73" s="39"/>
      <c r="C73" s="63" t="s">
        <v>27</v>
      </c>
      <c r="D73" s="61"/>
      <c r="E73" s="61"/>
      <c r="F73" s="162" t="str">
        <f>E15</f>
        <v>Němčice</v>
      </c>
      <c r="G73" s="61"/>
      <c r="H73" s="61"/>
      <c r="I73" s="163" t="s">
        <v>32</v>
      </c>
      <c r="J73" s="162" t="str">
        <f>E21</f>
        <v>I.Miška</v>
      </c>
      <c r="K73" s="61"/>
      <c r="L73" s="59"/>
    </row>
    <row r="74" spans="2:12" s="1" customFormat="1" ht="14.4" customHeight="1">
      <c r="B74" s="39"/>
      <c r="C74" s="63" t="s">
        <v>30</v>
      </c>
      <c r="D74" s="61"/>
      <c r="E74" s="61"/>
      <c r="F74" s="162" t="str">
        <f>IF(E18="","",E18)</f>
        <v/>
      </c>
      <c r="G74" s="61"/>
      <c r="H74" s="61"/>
      <c r="I74" s="161"/>
      <c r="J74" s="61"/>
      <c r="K74" s="61"/>
      <c r="L74" s="59"/>
    </row>
    <row r="75" spans="2:12" s="1" customFormat="1" ht="10.35" customHeight="1">
      <c r="B75" s="39"/>
      <c r="C75" s="61"/>
      <c r="D75" s="61"/>
      <c r="E75" s="61"/>
      <c r="F75" s="61"/>
      <c r="G75" s="61"/>
      <c r="H75" s="61"/>
      <c r="I75" s="161"/>
      <c r="J75" s="61"/>
      <c r="K75" s="61"/>
      <c r="L75" s="59"/>
    </row>
    <row r="76" spans="2:20" s="9" customFormat="1" ht="29.25" customHeight="1">
      <c r="B76" s="164"/>
      <c r="C76" s="165" t="s">
        <v>107</v>
      </c>
      <c r="D76" s="166" t="s">
        <v>56</v>
      </c>
      <c r="E76" s="166" t="s">
        <v>52</v>
      </c>
      <c r="F76" s="166" t="s">
        <v>108</v>
      </c>
      <c r="G76" s="166" t="s">
        <v>109</v>
      </c>
      <c r="H76" s="166" t="s">
        <v>110</v>
      </c>
      <c r="I76" s="167" t="s">
        <v>111</v>
      </c>
      <c r="J76" s="166" t="s">
        <v>95</v>
      </c>
      <c r="K76" s="168" t="s">
        <v>112</v>
      </c>
      <c r="L76" s="169"/>
      <c r="M76" s="79" t="s">
        <v>113</v>
      </c>
      <c r="N76" s="80" t="s">
        <v>41</v>
      </c>
      <c r="O76" s="80" t="s">
        <v>114</v>
      </c>
      <c r="P76" s="80" t="s">
        <v>115</v>
      </c>
      <c r="Q76" s="80" t="s">
        <v>116</v>
      </c>
      <c r="R76" s="80" t="s">
        <v>117</v>
      </c>
      <c r="S76" s="80" t="s">
        <v>118</v>
      </c>
      <c r="T76" s="81" t="s">
        <v>119</v>
      </c>
    </row>
    <row r="77" spans="2:63" s="1" customFormat="1" ht="29.25" customHeight="1">
      <c r="B77" s="39"/>
      <c r="C77" s="85" t="s">
        <v>96</v>
      </c>
      <c r="D77" s="61"/>
      <c r="E77" s="61"/>
      <c r="F77" s="61"/>
      <c r="G77" s="61"/>
      <c r="H77" s="61"/>
      <c r="I77" s="161"/>
      <c r="J77" s="170">
        <f>BK77</f>
        <v>0</v>
      </c>
      <c r="K77" s="61"/>
      <c r="L77" s="59"/>
      <c r="M77" s="82"/>
      <c r="N77" s="83"/>
      <c r="O77" s="83"/>
      <c r="P77" s="171">
        <f>P78</f>
        <v>0</v>
      </c>
      <c r="Q77" s="83"/>
      <c r="R77" s="171">
        <f>R78</f>
        <v>0</v>
      </c>
      <c r="S77" s="83"/>
      <c r="T77" s="172">
        <f>T78</f>
        <v>0</v>
      </c>
      <c r="AT77" s="22" t="s">
        <v>70</v>
      </c>
      <c r="AU77" s="22" t="s">
        <v>97</v>
      </c>
      <c r="BK77" s="173">
        <f>BK78</f>
        <v>0</v>
      </c>
    </row>
    <row r="78" spans="2:63" s="10" customFormat="1" ht="37.35" customHeight="1">
      <c r="B78" s="174"/>
      <c r="C78" s="175"/>
      <c r="D78" s="176" t="s">
        <v>70</v>
      </c>
      <c r="E78" s="177" t="s">
        <v>1013</v>
      </c>
      <c r="F78" s="177" t="s">
        <v>1014</v>
      </c>
      <c r="G78" s="175"/>
      <c r="H78" s="175"/>
      <c r="I78" s="178"/>
      <c r="J78" s="179">
        <f>BK78</f>
        <v>0</v>
      </c>
      <c r="K78" s="175"/>
      <c r="L78" s="180"/>
      <c r="M78" s="181"/>
      <c r="N78" s="182"/>
      <c r="O78" s="182"/>
      <c r="P78" s="183">
        <f>SUM(P79:P103)</f>
        <v>0</v>
      </c>
      <c r="Q78" s="182"/>
      <c r="R78" s="183">
        <f>SUM(R79:R103)</f>
        <v>0</v>
      </c>
      <c r="S78" s="182"/>
      <c r="T78" s="184">
        <f>SUM(T79:T103)</f>
        <v>0</v>
      </c>
      <c r="AR78" s="185" t="s">
        <v>148</v>
      </c>
      <c r="AT78" s="186" t="s">
        <v>70</v>
      </c>
      <c r="AU78" s="186" t="s">
        <v>71</v>
      </c>
      <c r="AY78" s="185" t="s">
        <v>122</v>
      </c>
      <c r="BK78" s="187">
        <f>SUM(BK79:BK103)</f>
        <v>0</v>
      </c>
    </row>
    <row r="79" spans="2:65" s="1" customFormat="1" ht="14.4" customHeight="1">
      <c r="B79" s="39"/>
      <c r="C79" s="190" t="s">
        <v>76</v>
      </c>
      <c r="D79" s="190" t="s">
        <v>124</v>
      </c>
      <c r="E79" s="191" t="s">
        <v>1015</v>
      </c>
      <c r="F79" s="192" t="s">
        <v>1016</v>
      </c>
      <c r="G79" s="193" t="s">
        <v>1017</v>
      </c>
      <c r="H79" s="194">
        <v>1</v>
      </c>
      <c r="I79" s="195"/>
      <c r="J79" s="196">
        <f>ROUND(I79*H79,2)</f>
        <v>0</v>
      </c>
      <c r="K79" s="192" t="s">
        <v>140</v>
      </c>
      <c r="L79" s="59"/>
      <c r="M79" s="197" t="s">
        <v>21</v>
      </c>
      <c r="N79" s="198" t="s">
        <v>42</v>
      </c>
      <c r="O79" s="40"/>
      <c r="P79" s="199">
        <f>O79*H79</f>
        <v>0</v>
      </c>
      <c r="Q79" s="199">
        <v>0</v>
      </c>
      <c r="R79" s="199">
        <f>Q79*H79</f>
        <v>0</v>
      </c>
      <c r="S79" s="199">
        <v>0</v>
      </c>
      <c r="T79" s="200">
        <f>S79*H79</f>
        <v>0</v>
      </c>
      <c r="AR79" s="22" t="s">
        <v>1018</v>
      </c>
      <c r="AT79" s="22" t="s">
        <v>124</v>
      </c>
      <c r="AU79" s="22" t="s">
        <v>76</v>
      </c>
      <c r="AY79" s="22" t="s">
        <v>122</v>
      </c>
      <c r="BE79" s="201">
        <f>IF(N79="základní",J79,0)</f>
        <v>0</v>
      </c>
      <c r="BF79" s="201">
        <f>IF(N79="snížená",J79,0)</f>
        <v>0</v>
      </c>
      <c r="BG79" s="201">
        <f>IF(N79="zákl. přenesená",J79,0)</f>
        <v>0</v>
      </c>
      <c r="BH79" s="201">
        <f>IF(N79="sníž. přenesená",J79,0)</f>
        <v>0</v>
      </c>
      <c r="BI79" s="201">
        <f>IF(N79="nulová",J79,0)</f>
        <v>0</v>
      </c>
      <c r="BJ79" s="22" t="s">
        <v>76</v>
      </c>
      <c r="BK79" s="201">
        <f>ROUND(I79*H79,2)</f>
        <v>0</v>
      </c>
      <c r="BL79" s="22" t="s">
        <v>1018</v>
      </c>
      <c r="BM79" s="22" t="s">
        <v>1019</v>
      </c>
    </row>
    <row r="80" spans="2:47" s="1" customFormat="1" ht="12">
      <c r="B80" s="39"/>
      <c r="C80" s="61"/>
      <c r="D80" s="204" t="s">
        <v>142</v>
      </c>
      <c r="E80" s="61"/>
      <c r="F80" s="225" t="s">
        <v>1020</v>
      </c>
      <c r="G80" s="61"/>
      <c r="H80" s="61"/>
      <c r="I80" s="161"/>
      <c r="J80" s="61"/>
      <c r="K80" s="61"/>
      <c r="L80" s="59"/>
      <c r="M80" s="226"/>
      <c r="N80" s="40"/>
      <c r="O80" s="40"/>
      <c r="P80" s="40"/>
      <c r="Q80" s="40"/>
      <c r="R80" s="40"/>
      <c r="S80" s="40"/>
      <c r="T80" s="76"/>
      <c r="AT80" s="22" t="s">
        <v>142</v>
      </c>
      <c r="AU80" s="22" t="s">
        <v>76</v>
      </c>
    </row>
    <row r="81" spans="2:65" s="1" customFormat="1" ht="22.8" customHeight="1">
      <c r="B81" s="39"/>
      <c r="C81" s="190" t="s">
        <v>81</v>
      </c>
      <c r="D81" s="190" t="s">
        <v>124</v>
      </c>
      <c r="E81" s="191" t="s">
        <v>1021</v>
      </c>
      <c r="F81" s="192" t="s">
        <v>1022</v>
      </c>
      <c r="G81" s="193" t="s">
        <v>198</v>
      </c>
      <c r="H81" s="194">
        <v>5</v>
      </c>
      <c r="I81" s="195"/>
      <c r="J81" s="196">
        <f>ROUND(I81*H81,2)</f>
        <v>0</v>
      </c>
      <c r="K81" s="192" t="s">
        <v>140</v>
      </c>
      <c r="L81" s="59"/>
      <c r="M81" s="197" t="s">
        <v>21</v>
      </c>
      <c r="N81" s="198" t="s">
        <v>42</v>
      </c>
      <c r="O81" s="40"/>
      <c r="P81" s="199">
        <f>O81*H81</f>
        <v>0</v>
      </c>
      <c r="Q81" s="199">
        <v>0</v>
      </c>
      <c r="R81" s="199">
        <f>Q81*H81</f>
        <v>0</v>
      </c>
      <c r="S81" s="199">
        <v>0</v>
      </c>
      <c r="T81" s="200">
        <f>S81*H81</f>
        <v>0</v>
      </c>
      <c r="AR81" s="22" t="s">
        <v>1018</v>
      </c>
      <c r="AT81" s="22" t="s">
        <v>124</v>
      </c>
      <c r="AU81" s="22" t="s">
        <v>76</v>
      </c>
      <c r="AY81" s="22" t="s">
        <v>122</v>
      </c>
      <c r="BE81" s="201">
        <f>IF(N81="základní",J81,0)</f>
        <v>0</v>
      </c>
      <c r="BF81" s="201">
        <f>IF(N81="snížená",J81,0)</f>
        <v>0</v>
      </c>
      <c r="BG81" s="201">
        <f>IF(N81="zákl. přenesená",J81,0)</f>
        <v>0</v>
      </c>
      <c r="BH81" s="201">
        <f>IF(N81="sníž. přenesená",J81,0)</f>
        <v>0</v>
      </c>
      <c r="BI81" s="201">
        <f>IF(N81="nulová",J81,0)</f>
        <v>0</v>
      </c>
      <c r="BJ81" s="22" t="s">
        <v>76</v>
      </c>
      <c r="BK81" s="201">
        <f>ROUND(I81*H81,2)</f>
        <v>0</v>
      </c>
      <c r="BL81" s="22" t="s">
        <v>1018</v>
      </c>
      <c r="BM81" s="22" t="s">
        <v>1023</v>
      </c>
    </row>
    <row r="82" spans="2:47" s="1" customFormat="1" ht="24">
      <c r="B82" s="39"/>
      <c r="C82" s="61"/>
      <c r="D82" s="204" t="s">
        <v>142</v>
      </c>
      <c r="E82" s="61"/>
      <c r="F82" s="225" t="s">
        <v>1024</v>
      </c>
      <c r="G82" s="61"/>
      <c r="H82" s="61"/>
      <c r="I82" s="161"/>
      <c r="J82" s="61"/>
      <c r="K82" s="61"/>
      <c r="L82" s="59"/>
      <c r="M82" s="226"/>
      <c r="N82" s="40"/>
      <c r="O82" s="40"/>
      <c r="P82" s="40"/>
      <c r="Q82" s="40"/>
      <c r="R82" s="40"/>
      <c r="S82" s="40"/>
      <c r="T82" s="76"/>
      <c r="AT82" s="22" t="s">
        <v>142</v>
      </c>
      <c r="AU82" s="22" t="s">
        <v>76</v>
      </c>
    </row>
    <row r="83" spans="2:65" s="1" customFormat="1" ht="14.4" customHeight="1">
      <c r="B83" s="39"/>
      <c r="C83" s="190" t="s">
        <v>137</v>
      </c>
      <c r="D83" s="190" t="s">
        <v>124</v>
      </c>
      <c r="E83" s="191" t="s">
        <v>1025</v>
      </c>
      <c r="F83" s="192" t="s">
        <v>1026</v>
      </c>
      <c r="G83" s="193" t="s">
        <v>1017</v>
      </c>
      <c r="H83" s="194">
        <v>1</v>
      </c>
      <c r="I83" s="195"/>
      <c r="J83" s="196">
        <f>ROUND(I83*H83,2)</f>
        <v>0</v>
      </c>
      <c r="K83" s="192" t="s">
        <v>140</v>
      </c>
      <c r="L83" s="59"/>
      <c r="M83" s="197" t="s">
        <v>21</v>
      </c>
      <c r="N83" s="198" t="s">
        <v>42</v>
      </c>
      <c r="O83" s="40"/>
      <c r="P83" s="199">
        <f>O83*H83</f>
        <v>0</v>
      </c>
      <c r="Q83" s="199">
        <v>0</v>
      </c>
      <c r="R83" s="199">
        <f>Q83*H83</f>
        <v>0</v>
      </c>
      <c r="S83" s="199">
        <v>0</v>
      </c>
      <c r="T83" s="200">
        <f>S83*H83</f>
        <v>0</v>
      </c>
      <c r="AR83" s="22" t="s">
        <v>1018</v>
      </c>
      <c r="AT83" s="22" t="s">
        <v>124</v>
      </c>
      <c r="AU83" s="22" t="s">
        <v>76</v>
      </c>
      <c r="AY83" s="22" t="s">
        <v>122</v>
      </c>
      <c r="BE83" s="201">
        <f>IF(N83="základní",J83,0)</f>
        <v>0</v>
      </c>
      <c r="BF83" s="201">
        <f>IF(N83="snížená",J83,0)</f>
        <v>0</v>
      </c>
      <c r="BG83" s="201">
        <f>IF(N83="zákl. přenesená",J83,0)</f>
        <v>0</v>
      </c>
      <c r="BH83" s="201">
        <f>IF(N83="sníž. přenesená",J83,0)</f>
        <v>0</v>
      </c>
      <c r="BI83" s="201">
        <f>IF(N83="nulová",J83,0)</f>
        <v>0</v>
      </c>
      <c r="BJ83" s="22" t="s">
        <v>76</v>
      </c>
      <c r="BK83" s="201">
        <f>ROUND(I83*H83,2)</f>
        <v>0</v>
      </c>
      <c r="BL83" s="22" t="s">
        <v>1018</v>
      </c>
      <c r="BM83" s="22" t="s">
        <v>1027</v>
      </c>
    </row>
    <row r="84" spans="2:47" s="1" customFormat="1" ht="24">
      <c r="B84" s="39"/>
      <c r="C84" s="61"/>
      <c r="D84" s="204" t="s">
        <v>142</v>
      </c>
      <c r="E84" s="61"/>
      <c r="F84" s="225" t="s">
        <v>1028</v>
      </c>
      <c r="G84" s="61"/>
      <c r="H84" s="61"/>
      <c r="I84" s="161"/>
      <c r="J84" s="61"/>
      <c r="K84" s="61"/>
      <c r="L84" s="59"/>
      <c r="M84" s="226"/>
      <c r="N84" s="40"/>
      <c r="O84" s="40"/>
      <c r="P84" s="40"/>
      <c r="Q84" s="40"/>
      <c r="R84" s="40"/>
      <c r="S84" s="40"/>
      <c r="T84" s="76"/>
      <c r="AT84" s="22" t="s">
        <v>142</v>
      </c>
      <c r="AU84" s="22" t="s">
        <v>76</v>
      </c>
    </row>
    <row r="85" spans="2:65" s="1" customFormat="1" ht="22.8" customHeight="1">
      <c r="B85" s="39"/>
      <c r="C85" s="190" t="s">
        <v>128</v>
      </c>
      <c r="D85" s="190" t="s">
        <v>124</v>
      </c>
      <c r="E85" s="191" t="s">
        <v>1029</v>
      </c>
      <c r="F85" s="192" t="s">
        <v>1030</v>
      </c>
      <c r="G85" s="193" t="s">
        <v>1017</v>
      </c>
      <c r="H85" s="194">
        <v>1</v>
      </c>
      <c r="I85" s="195"/>
      <c r="J85" s="196">
        <f>ROUND(I85*H85,2)</f>
        <v>0</v>
      </c>
      <c r="K85" s="192" t="s">
        <v>140</v>
      </c>
      <c r="L85" s="59"/>
      <c r="M85" s="197" t="s">
        <v>21</v>
      </c>
      <c r="N85" s="198" t="s">
        <v>42</v>
      </c>
      <c r="O85" s="40"/>
      <c r="P85" s="199">
        <f>O85*H85</f>
        <v>0</v>
      </c>
      <c r="Q85" s="199">
        <v>0</v>
      </c>
      <c r="R85" s="199">
        <f>Q85*H85</f>
        <v>0</v>
      </c>
      <c r="S85" s="199">
        <v>0</v>
      </c>
      <c r="T85" s="200">
        <f>S85*H85</f>
        <v>0</v>
      </c>
      <c r="AR85" s="22" t="s">
        <v>1018</v>
      </c>
      <c r="AT85" s="22" t="s">
        <v>124</v>
      </c>
      <c r="AU85" s="22" t="s">
        <v>76</v>
      </c>
      <c r="AY85" s="22" t="s">
        <v>122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22" t="s">
        <v>76</v>
      </c>
      <c r="BK85" s="201">
        <f>ROUND(I85*H85,2)</f>
        <v>0</v>
      </c>
      <c r="BL85" s="22" t="s">
        <v>1018</v>
      </c>
      <c r="BM85" s="22" t="s">
        <v>1031</v>
      </c>
    </row>
    <row r="86" spans="2:47" s="1" customFormat="1" ht="24">
      <c r="B86" s="39"/>
      <c r="C86" s="61"/>
      <c r="D86" s="204" t="s">
        <v>142</v>
      </c>
      <c r="E86" s="61"/>
      <c r="F86" s="225" t="s">
        <v>1032</v>
      </c>
      <c r="G86" s="61"/>
      <c r="H86" s="61"/>
      <c r="I86" s="161"/>
      <c r="J86" s="61"/>
      <c r="K86" s="61"/>
      <c r="L86" s="59"/>
      <c r="M86" s="226"/>
      <c r="N86" s="40"/>
      <c r="O86" s="40"/>
      <c r="P86" s="40"/>
      <c r="Q86" s="40"/>
      <c r="R86" s="40"/>
      <c r="S86" s="40"/>
      <c r="T86" s="76"/>
      <c r="AT86" s="22" t="s">
        <v>142</v>
      </c>
      <c r="AU86" s="22" t="s">
        <v>76</v>
      </c>
    </row>
    <row r="87" spans="2:65" s="1" customFormat="1" ht="14.4" customHeight="1">
      <c r="B87" s="39"/>
      <c r="C87" s="190" t="s">
        <v>165</v>
      </c>
      <c r="D87" s="190" t="s">
        <v>124</v>
      </c>
      <c r="E87" s="191" t="s">
        <v>1033</v>
      </c>
      <c r="F87" s="192" t="s">
        <v>1034</v>
      </c>
      <c r="G87" s="193" t="s">
        <v>1017</v>
      </c>
      <c r="H87" s="194">
        <v>1</v>
      </c>
      <c r="I87" s="195"/>
      <c r="J87" s="196">
        <f>ROUND(I87*H87,2)</f>
        <v>0</v>
      </c>
      <c r="K87" s="192" t="s">
        <v>140</v>
      </c>
      <c r="L87" s="59"/>
      <c r="M87" s="197" t="s">
        <v>21</v>
      </c>
      <c r="N87" s="198" t="s">
        <v>42</v>
      </c>
      <c r="O87" s="40"/>
      <c r="P87" s="199">
        <f>O87*H87</f>
        <v>0</v>
      </c>
      <c r="Q87" s="199">
        <v>0</v>
      </c>
      <c r="R87" s="199">
        <f>Q87*H87</f>
        <v>0</v>
      </c>
      <c r="S87" s="199">
        <v>0</v>
      </c>
      <c r="T87" s="200">
        <f>S87*H87</f>
        <v>0</v>
      </c>
      <c r="AR87" s="22" t="s">
        <v>1018</v>
      </c>
      <c r="AT87" s="22" t="s">
        <v>124</v>
      </c>
      <c r="AU87" s="22" t="s">
        <v>76</v>
      </c>
      <c r="AY87" s="22" t="s">
        <v>122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22" t="s">
        <v>76</v>
      </c>
      <c r="BK87" s="201">
        <f>ROUND(I87*H87,2)</f>
        <v>0</v>
      </c>
      <c r="BL87" s="22" t="s">
        <v>1018</v>
      </c>
      <c r="BM87" s="22" t="s">
        <v>1035</v>
      </c>
    </row>
    <row r="88" spans="2:47" s="1" customFormat="1" ht="12">
      <c r="B88" s="39"/>
      <c r="C88" s="61"/>
      <c r="D88" s="204" t="s">
        <v>142</v>
      </c>
      <c r="E88" s="61"/>
      <c r="F88" s="225" t="s">
        <v>1034</v>
      </c>
      <c r="G88" s="61"/>
      <c r="H88" s="61"/>
      <c r="I88" s="161"/>
      <c r="J88" s="61"/>
      <c r="K88" s="61"/>
      <c r="L88" s="59"/>
      <c r="M88" s="226"/>
      <c r="N88" s="40"/>
      <c r="O88" s="40"/>
      <c r="P88" s="40"/>
      <c r="Q88" s="40"/>
      <c r="R88" s="40"/>
      <c r="S88" s="40"/>
      <c r="T88" s="76"/>
      <c r="AT88" s="22" t="s">
        <v>142</v>
      </c>
      <c r="AU88" s="22" t="s">
        <v>76</v>
      </c>
    </row>
    <row r="89" spans="2:65" s="1" customFormat="1" ht="14.4" customHeight="1">
      <c r="B89" s="39"/>
      <c r="C89" s="190" t="s">
        <v>148</v>
      </c>
      <c r="D89" s="190" t="s">
        <v>124</v>
      </c>
      <c r="E89" s="191" t="s">
        <v>1036</v>
      </c>
      <c r="F89" s="192" t="s">
        <v>1037</v>
      </c>
      <c r="G89" s="193" t="s">
        <v>1017</v>
      </c>
      <c r="H89" s="194">
        <v>1</v>
      </c>
      <c r="I89" s="195"/>
      <c r="J89" s="196">
        <f>ROUND(I89*H89,2)</f>
        <v>0</v>
      </c>
      <c r="K89" s="192" t="s">
        <v>140</v>
      </c>
      <c r="L89" s="59"/>
      <c r="M89" s="197" t="s">
        <v>21</v>
      </c>
      <c r="N89" s="198" t="s">
        <v>42</v>
      </c>
      <c r="O89" s="40"/>
      <c r="P89" s="199">
        <f>O89*H89</f>
        <v>0</v>
      </c>
      <c r="Q89" s="199">
        <v>0</v>
      </c>
      <c r="R89" s="199">
        <f>Q89*H89</f>
        <v>0</v>
      </c>
      <c r="S89" s="199">
        <v>0</v>
      </c>
      <c r="T89" s="200">
        <f>S89*H89</f>
        <v>0</v>
      </c>
      <c r="AR89" s="22" t="s">
        <v>1018</v>
      </c>
      <c r="AT89" s="22" t="s">
        <v>124</v>
      </c>
      <c r="AU89" s="22" t="s">
        <v>76</v>
      </c>
      <c r="AY89" s="22" t="s">
        <v>122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2" t="s">
        <v>76</v>
      </c>
      <c r="BK89" s="201">
        <f>ROUND(I89*H89,2)</f>
        <v>0</v>
      </c>
      <c r="BL89" s="22" t="s">
        <v>1018</v>
      </c>
      <c r="BM89" s="22" t="s">
        <v>1038</v>
      </c>
    </row>
    <row r="90" spans="2:47" s="1" customFormat="1" ht="24">
      <c r="B90" s="39"/>
      <c r="C90" s="61"/>
      <c r="D90" s="204" t="s">
        <v>142</v>
      </c>
      <c r="E90" s="61"/>
      <c r="F90" s="225" t="s">
        <v>1039</v>
      </c>
      <c r="G90" s="61"/>
      <c r="H90" s="61"/>
      <c r="I90" s="161"/>
      <c r="J90" s="61"/>
      <c r="K90" s="61"/>
      <c r="L90" s="59"/>
      <c r="M90" s="226"/>
      <c r="N90" s="40"/>
      <c r="O90" s="40"/>
      <c r="P90" s="40"/>
      <c r="Q90" s="40"/>
      <c r="R90" s="40"/>
      <c r="S90" s="40"/>
      <c r="T90" s="76"/>
      <c r="AT90" s="22" t="s">
        <v>142</v>
      </c>
      <c r="AU90" s="22" t="s">
        <v>76</v>
      </c>
    </row>
    <row r="91" spans="2:65" s="1" customFormat="1" ht="14.4" customHeight="1">
      <c r="B91" s="39"/>
      <c r="C91" s="190" t="s">
        <v>171</v>
      </c>
      <c r="D91" s="190" t="s">
        <v>124</v>
      </c>
      <c r="E91" s="191" t="s">
        <v>1040</v>
      </c>
      <c r="F91" s="192" t="s">
        <v>1041</v>
      </c>
      <c r="G91" s="193" t="s">
        <v>1017</v>
      </c>
      <c r="H91" s="194">
        <v>1</v>
      </c>
      <c r="I91" s="195"/>
      <c r="J91" s="196">
        <f>ROUND(I91*H91,2)</f>
        <v>0</v>
      </c>
      <c r="K91" s="192" t="s">
        <v>140</v>
      </c>
      <c r="L91" s="59"/>
      <c r="M91" s="197" t="s">
        <v>21</v>
      </c>
      <c r="N91" s="198" t="s">
        <v>42</v>
      </c>
      <c r="O91" s="40"/>
      <c r="P91" s="199">
        <f>O91*H91</f>
        <v>0</v>
      </c>
      <c r="Q91" s="199">
        <v>0</v>
      </c>
      <c r="R91" s="199">
        <f>Q91*H91</f>
        <v>0</v>
      </c>
      <c r="S91" s="199">
        <v>0</v>
      </c>
      <c r="T91" s="200">
        <f>S91*H91</f>
        <v>0</v>
      </c>
      <c r="AR91" s="22" t="s">
        <v>1018</v>
      </c>
      <c r="AT91" s="22" t="s">
        <v>124</v>
      </c>
      <c r="AU91" s="22" t="s">
        <v>76</v>
      </c>
      <c r="AY91" s="22" t="s">
        <v>122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2" t="s">
        <v>76</v>
      </c>
      <c r="BK91" s="201">
        <f>ROUND(I91*H91,2)</f>
        <v>0</v>
      </c>
      <c r="BL91" s="22" t="s">
        <v>1018</v>
      </c>
      <c r="BM91" s="22" t="s">
        <v>1042</v>
      </c>
    </row>
    <row r="92" spans="2:47" s="1" customFormat="1" ht="12">
      <c r="B92" s="39"/>
      <c r="C92" s="61"/>
      <c r="D92" s="204" t="s">
        <v>142</v>
      </c>
      <c r="E92" s="61"/>
      <c r="F92" s="225" t="s">
        <v>1041</v>
      </c>
      <c r="G92" s="61"/>
      <c r="H92" s="61"/>
      <c r="I92" s="161"/>
      <c r="J92" s="61"/>
      <c r="K92" s="61"/>
      <c r="L92" s="59"/>
      <c r="M92" s="226"/>
      <c r="N92" s="40"/>
      <c r="O92" s="40"/>
      <c r="P92" s="40"/>
      <c r="Q92" s="40"/>
      <c r="R92" s="40"/>
      <c r="S92" s="40"/>
      <c r="T92" s="76"/>
      <c r="AT92" s="22" t="s">
        <v>142</v>
      </c>
      <c r="AU92" s="22" t="s">
        <v>76</v>
      </c>
    </row>
    <row r="93" spans="2:65" s="1" customFormat="1" ht="14.4" customHeight="1">
      <c r="B93" s="39"/>
      <c r="C93" s="190" t="s">
        <v>177</v>
      </c>
      <c r="D93" s="190" t="s">
        <v>124</v>
      </c>
      <c r="E93" s="191" t="s">
        <v>1043</v>
      </c>
      <c r="F93" s="192" t="s">
        <v>1041</v>
      </c>
      <c r="G93" s="193" t="s">
        <v>135</v>
      </c>
      <c r="H93" s="194">
        <v>4</v>
      </c>
      <c r="I93" s="195"/>
      <c r="J93" s="196">
        <f>ROUND(I93*H93,2)</f>
        <v>0</v>
      </c>
      <c r="K93" s="192" t="s">
        <v>21</v>
      </c>
      <c r="L93" s="59"/>
      <c r="M93" s="197" t="s">
        <v>21</v>
      </c>
      <c r="N93" s="198" t="s">
        <v>42</v>
      </c>
      <c r="O93" s="40"/>
      <c r="P93" s="199">
        <f>O93*H93</f>
        <v>0</v>
      </c>
      <c r="Q93" s="199">
        <v>0</v>
      </c>
      <c r="R93" s="199">
        <f>Q93*H93</f>
        <v>0</v>
      </c>
      <c r="S93" s="199">
        <v>0</v>
      </c>
      <c r="T93" s="200">
        <f>S93*H93</f>
        <v>0</v>
      </c>
      <c r="AR93" s="22" t="s">
        <v>1018</v>
      </c>
      <c r="AT93" s="22" t="s">
        <v>124</v>
      </c>
      <c r="AU93" s="22" t="s">
        <v>76</v>
      </c>
      <c r="AY93" s="22" t="s">
        <v>122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2" t="s">
        <v>76</v>
      </c>
      <c r="BK93" s="201">
        <f>ROUND(I93*H93,2)</f>
        <v>0</v>
      </c>
      <c r="BL93" s="22" t="s">
        <v>1018</v>
      </c>
      <c r="BM93" s="22" t="s">
        <v>1044</v>
      </c>
    </row>
    <row r="94" spans="2:47" s="1" customFormat="1" ht="96">
      <c r="B94" s="39"/>
      <c r="C94" s="61"/>
      <c r="D94" s="204" t="s">
        <v>142</v>
      </c>
      <c r="E94" s="61"/>
      <c r="F94" s="225" t="s">
        <v>1045</v>
      </c>
      <c r="G94" s="61"/>
      <c r="H94" s="61"/>
      <c r="I94" s="161"/>
      <c r="J94" s="61"/>
      <c r="K94" s="61"/>
      <c r="L94" s="59"/>
      <c r="M94" s="226"/>
      <c r="N94" s="40"/>
      <c r="O94" s="40"/>
      <c r="P94" s="40"/>
      <c r="Q94" s="40"/>
      <c r="R94" s="40"/>
      <c r="S94" s="40"/>
      <c r="T94" s="76"/>
      <c r="AT94" s="22" t="s">
        <v>142</v>
      </c>
      <c r="AU94" s="22" t="s">
        <v>76</v>
      </c>
    </row>
    <row r="95" spans="2:51" s="11" customFormat="1" ht="12">
      <c r="B95" s="202"/>
      <c r="C95" s="203"/>
      <c r="D95" s="204" t="s">
        <v>130</v>
      </c>
      <c r="E95" s="205" t="s">
        <v>21</v>
      </c>
      <c r="F95" s="206" t="s">
        <v>128</v>
      </c>
      <c r="G95" s="203"/>
      <c r="H95" s="207">
        <v>4</v>
      </c>
      <c r="I95" s="208"/>
      <c r="J95" s="203"/>
      <c r="K95" s="203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130</v>
      </c>
      <c r="AU95" s="213" t="s">
        <v>76</v>
      </c>
      <c r="AV95" s="11" t="s">
        <v>81</v>
      </c>
      <c r="AW95" s="11" t="s">
        <v>34</v>
      </c>
      <c r="AX95" s="11" t="s">
        <v>76</v>
      </c>
      <c r="AY95" s="213" t="s">
        <v>122</v>
      </c>
    </row>
    <row r="96" spans="2:65" s="1" customFormat="1" ht="14.4" customHeight="1">
      <c r="B96" s="39"/>
      <c r="C96" s="190" t="s">
        <v>184</v>
      </c>
      <c r="D96" s="190" t="s">
        <v>124</v>
      </c>
      <c r="E96" s="191" t="s">
        <v>1046</v>
      </c>
      <c r="F96" s="192" t="s">
        <v>1047</v>
      </c>
      <c r="G96" s="193" t="s">
        <v>135</v>
      </c>
      <c r="H96" s="194">
        <v>1</v>
      </c>
      <c r="I96" s="195"/>
      <c r="J96" s="196">
        <f>ROUND(I96*H96,2)</f>
        <v>0</v>
      </c>
      <c r="K96" s="192" t="s">
        <v>140</v>
      </c>
      <c r="L96" s="59"/>
      <c r="M96" s="197" t="s">
        <v>21</v>
      </c>
      <c r="N96" s="198" t="s">
        <v>42</v>
      </c>
      <c r="O96" s="40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22" t="s">
        <v>1018</v>
      </c>
      <c r="AT96" s="22" t="s">
        <v>124</v>
      </c>
      <c r="AU96" s="22" t="s">
        <v>76</v>
      </c>
      <c r="AY96" s="22" t="s">
        <v>122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2" t="s">
        <v>76</v>
      </c>
      <c r="BK96" s="201">
        <f>ROUND(I96*H96,2)</f>
        <v>0</v>
      </c>
      <c r="BL96" s="22" t="s">
        <v>1018</v>
      </c>
      <c r="BM96" s="22" t="s">
        <v>1048</v>
      </c>
    </row>
    <row r="97" spans="2:47" s="1" customFormat="1" ht="12">
      <c r="B97" s="39"/>
      <c r="C97" s="61"/>
      <c r="D97" s="204" t="s">
        <v>142</v>
      </c>
      <c r="E97" s="61"/>
      <c r="F97" s="225" t="s">
        <v>1047</v>
      </c>
      <c r="G97" s="61"/>
      <c r="H97" s="61"/>
      <c r="I97" s="161"/>
      <c r="J97" s="61"/>
      <c r="K97" s="61"/>
      <c r="L97" s="59"/>
      <c r="M97" s="226"/>
      <c r="N97" s="40"/>
      <c r="O97" s="40"/>
      <c r="P97" s="40"/>
      <c r="Q97" s="40"/>
      <c r="R97" s="40"/>
      <c r="S97" s="40"/>
      <c r="T97" s="76"/>
      <c r="AT97" s="22" t="s">
        <v>142</v>
      </c>
      <c r="AU97" s="22" t="s">
        <v>76</v>
      </c>
    </row>
    <row r="98" spans="2:65" s="1" customFormat="1" ht="14.4" customHeight="1">
      <c r="B98" s="39"/>
      <c r="C98" s="190" t="s">
        <v>189</v>
      </c>
      <c r="D98" s="190" t="s">
        <v>124</v>
      </c>
      <c r="E98" s="191" t="s">
        <v>1049</v>
      </c>
      <c r="F98" s="192" t="s">
        <v>1050</v>
      </c>
      <c r="G98" s="193" t="s">
        <v>1017</v>
      </c>
      <c r="H98" s="194">
        <v>1</v>
      </c>
      <c r="I98" s="195"/>
      <c r="J98" s="196">
        <f>ROUND(I98*H98,2)</f>
        <v>0</v>
      </c>
      <c r="K98" s="192" t="s">
        <v>140</v>
      </c>
      <c r="L98" s="59"/>
      <c r="M98" s="197" t="s">
        <v>21</v>
      </c>
      <c r="N98" s="198" t="s">
        <v>42</v>
      </c>
      <c r="O98" s="40"/>
      <c r="P98" s="199">
        <f>O98*H98</f>
        <v>0</v>
      </c>
      <c r="Q98" s="199">
        <v>0</v>
      </c>
      <c r="R98" s="199">
        <f>Q98*H98</f>
        <v>0</v>
      </c>
      <c r="S98" s="199">
        <v>0</v>
      </c>
      <c r="T98" s="200">
        <f>S98*H98</f>
        <v>0</v>
      </c>
      <c r="AR98" s="22" t="s">
        <v>1018</v>
      </c>
      <c r="AT98" s="22" t="s">
        <v>124</v>
      </c>
      <c r="AU98" s="22" t="s">
        <v>76</v>
      </c>
      <c r="AY98" s="22" t="s">
        <v>122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2" t="s">
        <v>76</v>
      </c>
      <c r="BK98" s="201">
        <f>ROUND(I98*H98,2)</f>
        <v>0</v>
      </c>
      <c r="BL98" s="22" t="s">
        <v>1018</v>
      </c>
      <c r="BM98" s="22" t="s">
        <v>1051</v>
      </c>
    </row>
    <row r="99" spans="2:47" s="1" customFormat="1" ht="12">
      <c r="B99" s="39"/>
      <c r="C99" s="61"/>
      <c r="D99" s="204" t="s">
        <v>142</v>
      </c>
      <c r="E99" s="61"/>
      <c r="F99" s="225" t="s">
        <v>1050</v>
      </c>
      <c r="G99" s="61"/>
      <c r="H99" s="61"/>
      <c r="I99" s="161"/>
      <c r="J99" s="61"/>
      <c r="K99" s="61"/>
      <c r="L99" s="59"/>
      <c r="M99" s="226"/>
      <c r="N99" s="40"/>
      <c r="O99" s="40"/>
      <c r="P99" s="40"/>
      <c r="Q99" s="40"/>
      <c r="R99" s="40"/>
      <c r="S99" s="40"/>
      <c r="T99" s="76"/>
      <c r="AT99" s="22" t="s">
        <v>142</v>
      </c>
      <c r="AU99" s="22" t="s">
        <v>76</v>
      </c>
    </row>
    <row r="100" spans="2:65" s="1" customFormat="1" ht="14.4" customHeight="1">
      <c r="B100" s="39"/>
      <c r="C100" s="190" t="s">
        <v>154</v>
      </c>
      <c r="D100" s="190" t="s">
        <v>124</v>
      </c>
      <c r="E100" s="191" t="s">
        <v>1052</v>
      </c>
      <c r="F100" s="192" t="s">
        <v>1053</v>
      </c>
      <c r="G100" s="193" t="s">
        <v>1054</v>
      </c>
      <c r="H100" s="194">
        <v>1</v>
      </c>
      <c r="I100" s="195"/>
      <c r="J100" s="196">
        <f>ROUND(I100*H100,2)</f>
        <v>0</v>
      </c>
      <c r="K100" s="192" t="s">
        <v>140</v>
      </c>
      <c r="L100" s="59"/>
      <c r="M100" s="197" t="s">
        <v>21</v>
      </c>
      <c r="N100" s="198" t="s">
        <v>42</v>
      </c>
      <c r="O100" s="40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AR100" s="22" t="s">
        <v>1018</v>
      </c>
      <c r="AT100" s="22" t="s">
        <v>124</v>
      </c>
      <c r="AU100" s="22" t="s">
        <v>76</v>
      </c>
      <c r="AY100" s="22" t="s">
        <v>122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2" t="s">
        <v>76</v>
      </c>
      <c r="BK100" s="201">
        <f>ROUND(I100*H100,2)</f>
        <v>0</v>
      </c>
      <c r="BL100" s="22" t="s">
        <v>1018</v>
      </c>
      <c r="BM100" s="22" t="s">
        <v>1055</v>
      </c>
    </row>
    <row r="101" spans="2:47" s="1" customFormat="1" ht="24">
      <c r="B101" s="39"/>
      <c r="C101" s="61"/>
      <c r="D101" s="204" t="s">
        <v>142</v>
      </c>
      <c r="E101" s="61"/>
      <c r="F101" s="225" t="s">
        <v>1056</v>
      </c>
      <c r="G101" s="61"/>
      <c r="H101" s="61"/>
      <c r="I101" s="161"/>
      <c r="J101" s="61"/>
      <c r="K101" s="61"/>
      <c r="L101" s="59"/>
      <c r="M101" s="226"/>
      <c r="N101" s="40"/>
      <c r="O101" s="40"/>
      <c r="P101" s="40"/>
      <c r="Q101" s="40"/>
      <c r="R101" s="40"/>
      <c r="S101" s="40"/>
      <c r="T101" s="76"/>
      <c r="AT101" s="22" t="s">
        <v>142</v>
      </c>
      <c r="AU101" s="22" t="s">
        <v>76</v>
      </c>
    </row>
    <row r="102" spans="2:65" s="1" customFormat="1" ht="14.4" customHeight="1">
      <c r="B102" s="39"/>
      <c r="C102" s="190" t="s">
        <v>160</v>
      </c>
      <c r="D102" s="190" t="s">
        <v>124</v>
      </c>
      <c r="E102" s="191" t="s">
        <v>1057</v>
      </c>
      <c r="F102" s="192" t="s">
        <v>1058</v>
      </c>
      <c r="G102" s="193" t="s">
        <v>1017</v>
      </c>
      <c r="H102" s="194">
        <v>1</v>
      </c>
      <c r="I102" s="195"/>
      <c r="J102" s="196">
        <f>ROUND(I102*H102,2)</f>
        <v>0</v>
      </c>
      <c r="K102" s="192" t="s">
        <v>140</v>
      </c>
      <c r="L102" s="59"/>
      <c r="M102" s="197" t="s">
        <v>21</v>
      </c>
      <c r="N102" s="198" t="s">
        <v>42</v>
      </c>
      <c r="O102" s="40"/>
      <c r="P102" s="199">
        <f>O102*H102</f>
        <v>0</v>
      </c>
      <c r="Q102" s="199">
        <v>0</v>
      </c>
      <c r="R102" s="199">
        <f>Q102*H102</f>
        <v>0</v>
      </c>
      <c r="S102" s="199">
        <v>0</v>
      </c>
      <c r="T102" s="200">
        <f>S102*H102</f>
        <v>0</v>
      </c>
      <c r="AR102" s="22" t="s">
        <v>1018</v>
      </c>
      <c r="AT102" s="22" t="s">
        <v>124</v>
      </c>
      <c r="AU102" s="22" t="s">
        <v>76</v>
      </c>
      <c r="AY102" s="22" t="s">
        <v>122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2" t="s">
        <v>76</v>
      </c>
      <c r="BK102" s="201">
        <f>ROUND(I102*H102,2)</f>
        <v>0</v>
      </c>
      <c r="BL102" s="22" t="s">
        <v>1018</v>
      </c>
      <c r="BM102" s="22" t="s">
        <v>1059</v>
      </c>
    </row>
    <row r="103" spans="2:47" s="1" customFormat="1" ht="36">
      <c r="B103" s="39"/>
      <c r="C103" s="61"/>
      <c r="D103" s="204" t="s">
        <v>142</v>
      </c>
      <c r="E103" s="61"/>
      <c r="F103" s="225" t="s">
        <v>1060</v>
      </c>
      <c r="G103" s="61"/>
      <c r="H103" s="61"/>
      <c r="I103" s="161"/>
      <c r="J103" s="61"/>
      <c r="K103" s="61"/>
      <c r="L103" s="59"/>
      <c r="M103" s="248"/>
      <c r="N103" s="249"/>
      <c r="O103" s="249"/>
      <c r="P103" s="249"/>
      <c r="Q103" s="249"/>
      <c r="R103" s="249"/>
      <c r="S103" s="249"/>
      <c r="T103" s="250"/>
      <c r="AT103" s="22" t="s">
        <v>142</v>
      </c>
      <c r="AU103" s="22" t="s">
        <v>76</v>
      </c>
    </row>
    <row r="104" spans="2:12" s="1" customFormat="1" ht="6.9" customHeight="1">
      <c r="B104" s="54"/>
      <c r="C104" s="55"/>
      <c r="D104" s="55"/>
      <c r="E104" s="55"/>
      <c r="F104" s="55"/>
      <c r="G104" s="55"/>
      <c r="H104" s="55"/>
      <c r="I104" s="137"/>
      <c r="J104" s="55"/>
      <c r="K104" s="55"/>
      <c r="L104" s="59"/>
    </row>
  </sheetData>
  <sheetProtection algorithmName="SHA-512" hashValue="lQsBpUwWmImOVlxA3g/isXk7iVKfaU0/fVHJjsU1lX6othAE7/yGnJKt1VpCqf9Kw00cSON/ecdb0Aomk+nAhQ==" saltValue="12CkCKZIqJifqQWXR8cnCW3UOLcO3K81fDdToyxVVycVU3fi/Ct2f5CFeTdsWNJWSFelLMpWBoz/mUtsM790qA==" spinCount="100000" sheet="1" objects="1" scenarios="1" formatColumns="0" formatRows="0" autoFilter="0"/>
  <autoFilter ref="C76:K103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Richtrová</dc:creator>
  <cp:keywords/>
  <dc:description/>
  <cp:lastModifiedBy>Richtrová</cp:lastModifiedBy>
  <dcterms:created xsi:type="dcterms:W3CDTF">2018-07-18T10:46:39Z</dcterms:created>
  <dcterms:modified xsi:type="dcterms:W3CDTF">2018-07-18T10:47:23Z</dcterms:modified>
  <cp:category/>
  <cp:version/>
  <cp:contentType/>
  <cp:contentStatus/>
</cp:coreProperties>
</file>