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55" windowWidth="17895" windowHeight="11190" firstSheet="1" activeTab="0"/>
  </bookViews>
  <sheets>
    <sheet name="Rekapitulace stavby" sheetId="1" r:id="rId1"/>
    <sheet name="SO 101 - Komunikace - SO ..." sheetId="2" r:id="rId2"/>
    <sheet name="SO 104 - Ostatní úpr - SO..." sheetId="3" r:id="rId3"/>
    <sheet name="VRN - Vedlejší rozpo - VR..." sheetId="4" r:id="rId4"/>
    <sheet name="Pokyny pro vyplnění" sheetId="5" r:id="rId5"/>
  </sheets>
  <definedNames>
    <definedName name="_xlnm._FilterDatabase" localSheetId="1" hidden="1">'SO 101 - Komunikace - SO ...'!$C$84:$K$392</definedName>
    <definedName name="_xlnm._FilterDatabase" localSheetId="2" hidden="1">'SO 104 - Ostatní úpr - SO...'!$C$83:$K$265</definedName>
    <definedName name="_xlnm._FilterDatabase" localSheetId="3" hidden="1">'VRN - Vedlejší rozpo - VR...'!$C$77:$K$107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Area" localSheetId="1">'SO 101 - Komunikace - SO ...'!$C$4:$J$36,'SO 101 - Komunikace - SO ...'!$C$42:$J$66,'SO 101 - Komunikace - SO ...'!$C$72:$K$392</definedName>
    <definedName name="_xlnm.Print_Area" localSheetId="2">'SO 104 - Ostatní úpr - SO...'!$C$4:$J$36,'SO 104 - Ostatní úpr - SO...'!$C$42:$J$65,'SO 104 - Ostatní úpr - SO...'!$C$71:$K$265</definedName>
    <definedName name="_xlnm.Print_Area" localSheetId="3">'VRN - Vedlejší rozpo - VR...'!$C$4:$J$36,'VRN - Vedlejší rozpo - VR...'!$C$42:$J$59,'VRN - Vedlejší rozpo - VR...'!$C$65:$K$107</definedName>
    <definedName name="_xlnm.Print_Titles" localSheetId="0">'Rekapitulace stavby'!$49:$49</definedName>
    <definedName name="_xlnm.Print_Titles" localSheetId="1">'SO 101 - Komunikace - SO ...'!$84:$84</definedName>
    <definedName name="_xlnm.Print_Titles" localSheetId="2">'SO 104 - Ostatní úpr - SO...'!$83:$83</definedName>
    <definedName name="_xlnm.Print_Titles" localSheetId="3">'VRN - Vedlejší rozpo - VR...'!$77:$77</definedName>
  </definedNames>
  <calcPr calcId="145621"/>
</workbook>
</file>

<file path=xl/sharedStrings.xml><?xml version="1.0" encoding="utf-8"?>
<sst xmlns="http://schemas.openxmlformats.org/spreadsheetml/2006/main" count="6046" uniqueCount="686">
  <si>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</si>
  <si>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</si>
  <si>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</si>
  <si>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</si>
  <si>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</si>
  <si>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</si>
  <si>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</si>
  <si>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{f2f2ea61-7ed4-4b62-a46e-1b9d191fa7c0}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</si>
  <si>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</si>
  <si>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</si>
  <si>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</si>
  <si>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</si>
  <si>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</si>
  <si>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</si>
  <si>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</si>
  <si>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</si>
  <si>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</si>
  <si>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02/18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</si>
  <si>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</si>
  <si>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</si>
  <si>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III-18035 Dnešice-oprava</t>
  </si>
  <si>
    <t>KSO:</t>
  </si>
  <si>
    <t>CC-CZ:</t>
  </si>
  <si>
    <t>Místo:</t>
  </si>
  <si>
    <t xml:space="preserve"> </t>
  </si>
  <si>
    <t>Datum:</t>
  </si>
  <si>
    <t>10. 3. 2018</t>
  </si>
  <si>
    <t>Zadavatel:</t>
  </si>
  <si>
    <t>IČ:</t>
  </si>
  <si>
    <t>DIČ:</t>
  </si>
  <si>
    <t>Uchazeč: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</si>
  <si>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</si>
  <si>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</si>
  <si>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</si>
  <si>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</si>
  <si>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</si>
  <si>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</si>
  <si>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</si>
  <si>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</si>
  <si>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</si>
  <si>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</si>
  <si>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</si>
  <si>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</si>
  <si>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</si>
  <si>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</si>
  <si>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</si>
  <si>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</si>
  <si>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</si>
  <si>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</si>
  <si>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</si>
  <si>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</si>
  <si>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</si>
  <si>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</si>
  <si>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</si>
  <si>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</si>
  <si>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</si>
  <si>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</si>
  <si>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</si>
  <si>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</si>
  <si>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</si>
  <si>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</si>
  <si>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</si>
  <si>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</si>
  <si>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</si>
  <si>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</si>
  <si>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</si>
  <si>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</si>
  <si>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</si>
  <si>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</si>
  <si>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</si>
  <si>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</si>
  <si>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</si>
  <si>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</si>
  <si>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101 - Komunikace</t>
  </si>
  <si>
    <t>STA</t>
  </si>
  <si>
    <t>1</t>
  </si>
  <si>
    <t>{b16ed6a4-c0df-4de0-a71a-fb0fc635192d}</t>
  </si>
  <si>
    <t>2</t>
  </si>
  <si>
    <t>SO 104 - Ostatní úpr</t>
  </si>
  <si>
    <t>SO 104 - Ostatní úpravy</t>
  </si>
  <si>
    <t>{47c9dde0-5dff-41fc-b9e7-395b736667a1}</t>
  </si>
  <si>
    <t>VRN - Vedlejší rozpo</t>
  </si>
  <si>
    <t>VRN - Vedlejší rozpočtové...</t>
  </si>
  <si>
    <t>{0f86a82a-2d06-4deb-b6af-7d34478364ea}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</si>
  <si>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</si>
  <si>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</si>
  <si>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</si>
  <si>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</si>
  <si>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</si>
  <si>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</si>
  <si>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</si>
  <si>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101 - Komunikace - SO 101 - Komunikace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</si>
  <si>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</si>
  <si>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</si>
  <si>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</si>
  <si>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</si>
  <si>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</si>
  <si>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</si>
  <si>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</si>
  <si>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</si>
  <si>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5 - Komunikace pozemní</t>
  </si>
  <si>
    <t xml:space="preserve">      57 - Kryty pozemních komunikací letišť a ploch z kameniva nebo živičné</t>
  </si>
  <si>
    <t xml:space="preserve">      59 - Kryty pozemních komunikací, letišť a ploch dlážděné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</si>
  <si>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</si>
  <si>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</si>
  <si>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</si>
  <si>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</si>
  <si>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</si>
  <si>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</si>
  <si>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</si>
  <si>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</si>
  <si>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</si>
  <si>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</si>
  <si>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</si>
  <si>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</si>
  <si>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</si>
  <si>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</si>
  <si>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</si>
  <si>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</si>
  <si>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</si>
  <si>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</si>
  <si>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</si>
  <si>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</si>
  <si>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</si>
  <si>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11</t>
  </si>
  <si>
    <t>Zemní práce - přípravné a přidružené práce</t>
  </si>
  <si>
    <t>K</t>
  </si>
  <si>
    <t>113154363</t>
  </si>
  <si>
    <t>Frézování živičného krytu tl 50 mm pruh š 2 m pl do 10000 m2 s překážkami v trase</t>
  </si>
  <si>
    <t>m2</t>
  </si>
  <si>
    <t>4</t>
  </si>
  <si>
    <t>3</t>
  </si>
  <si>
    <t>VV</t>
  </si>
  <si>
    <t>záliv autobusové zastávky (levý)</t>
  </si>
  <si>
    <t>179,619</t>
  </si>
  <si>
    <t>záliv autobusové zastávky (pravý)</t>
  </si>
  <si>
    <t>123,565</t>
  </si>
  <si>
    <t>komunikace ZÚ 0,000 - 0,160</t>
  </si>
  <si>
    <t>994,087</t>
  </si>
  <si>
    <t>komunikace km 0,160 - 0,355</t>
  </si>
  <si>
    <t>1244,529</t>
  </si>
  <si>
    <t>komunikace km 0,355 - 0,490</t>
  </si>
  <si>
    <t>838,644</t>
  </si>
  <si>
    <t>komunikace km 0,490 - 0,615</t>
  </si>
  <si>
    <t>785,647</t>
  </si>
  <si>
    <t>komunikace km 0,615 - 0,685</t>
  </si>
  <si>
    <t>457,849</t>
  </si>
  <si>
    <t xml:space="preserve">komunikace km 0,685 - KÚ </t>
  </si>
  <si>
    <t>304,35</t>
  </si>
  <si>
    <t>Součet</t>
  </si>
  <si>
    <t>122201101</t>
  </si>
  <si>
    <t>Odkopávky a prokopávky nezapažené v hornině tř. 3 objem do 100 m3</t>
  </si>
  <si>
    <t>m3</t>
  </si>
  <si>
    <t>kolem vpustí</t>
  </si>
  <si>
    <t>3*0,5</t>
  </si>
  <si>
    <t>171201211</t>
  </si>
  <si>
    <t>Poplatek za uložení odpadu ze sypaniny na skládce (skládkovné)</t>
  </si>
  <si>
    <t>t</t>
  </si>
  <si>
    <t>6</t>
  </si>
  <si>
    <t>3*0,5*1,7</t>
  </si>
  <si>
    <t>krajnice</t>
  </si>
  <si>
    <t>58,659</t>
  </si>
  <si>
    <t>181301102</t>
  </si>
  <si>
    <t>Rozprostření ornice tl vrstvy do 150 mm pl do 500 m2 v rovině nebo ve svahu do 1:5</t>
  </si>
  <si>
    <t>8</t>
  </si>
  <si>
    <t>ZÚ 0,000 - KÚ 0,731 609</t>
  </si>
  <si>
    <t>50,646</t>
  </si>
  <si>
    <t>5</t>
  </si>
  <si>
    <t>181411131</t>
  </si>
  <si>
    <t>Založení parkového trávníku výsevem plochy do 1000 m2 v rovině a ve svahu do 1:5</t>
  </si>
  <si>
    <t>10</t>
  </si>
  <si>
    <t>M</t>
  </si>
  <si>
    <t>005724100</t>
  </si>
  <si>
    <t>osivo směs travní parková</t>
  </si>
  <si>
    <t>kg</t>
  </si>
  <si>
    <t>12</t>
  </si>
  <si>
    <t>50,646/100</t>
  </si>
  <si>
    <t>7</t>
  </si>
  <si>
    <t>1R</t>
  </si>
  <si>
    <t>D+M kanalizační přípojky DN 100 až 300</t>
  </si>
  <si>
    <t>m</t>
  </si>
  <si>
    <t>14</t>
  </si>
  <si>
    <t>UV5</t>
  </si>
  <si>
    <t>2,5</t>
  </si>
  <si>
    <t>UV9</t>
  </si>
  <si>
    <t>1,1</t>
  </si>
  <si>
    <t>UV12</t>
  </si>
  <si>
    <t>7,5</t>
  </si>
  <si>
    <t>UV16</t>
  </si>
  <si>
    <t>5,5</t>
  </si>
  <si>
    <t>2R</t>
  </si>
  <si>
    <t>D+M vpusti betonové kanalizační uliční</t>
  </si>
  <si>
    <t>kus</t>
  </si>
  <si>
    <t>16</t>
  </si>
  <si>
    <t>UV17, UV16, UV12, UV9, UV5</t>
  </si>
  <si>
    <t>1+1+1+1+1</t>
  </si>
  <si>
    <t>9</t>
  </si>
  <si>
    <t>38899521R</t>
  </si>
  <si>
    <t>D+M Chránička kabelů z trub HDPE do DN 110</t>
  </si>
  <si>
    <t>18</t>
  </si>
  <si>
    <t>CETIN</t>
  </si>
  <si>
    <t>3,5</t>
  </si>
  <si>
    <t>89594111R</t>
  </si>
  <si>
    <t>Zřízení vpusti kanalizační uliční mříže (obrubníková)</t>
  </si>
  <si>
    <t>20</t>
  </si>
  <si>
    <t xml:space="preserve">UV10, UV8, UV7, UV4, </t>
  </si>
  <si>
    <t>1+1+1+1</t>
  </si>
  <si>
    <t>899431111</t>
  </si>
  <si>
    <t>Výšková úprava uličního vstupu nebo vpusti do 200 mm zvýšením krycího hrnce, šoupěte nebo hydrantu</t>
  </si>
  <si>
    <t>22</t>
  </si>
  <si>
    <t>UV 1, UV 4, UV 7, UV 8, UV10</t>
  </si>
  <si>
    <t>kanalizační šachta</t>
  </si>
  <si>
    <t>1+1+1+1+1+1+1</t>
  </si>
  <si>
    <t>šoupě voda</t>
  </si>
  <si>
    <t>uzávěr voda</t>
  </si>
  <si>
    <t>plynové šoupě</t>
  </si>
  <si>
    <t>1+1</t>
  </si>
  <si>
    <t>938909612</t>
  </si>
  <si>
    <t>Odstranění nánosu na krajnicích tl do 200 mm</t>
  </si>
  <si>
    <t>24</t>
  </si>
  <si>
    <t>39,472+32,716+69,758+60,008+30,82</t>
  </si>
  <si>
    <t>13</t>
  </si>
  <si>
    <t>997006512</t>
  </si>
  <si>
    <t>Vodorovné doprava suti s naložením a složením na skládku do 1 km</t>
  </si>
  <si>
    <t>26</t>
  </si>
  <si>
    <t>odkopávky a prokopávky</t>
  </si>
  <si>
    <t>2,55</t>
  </si>
  <si>
    <t>997211519</t>
  </si>
  <si>
    <t>Příplatek ZKD 1 km u vodorovné dopravy suti</t>
  </si>
  <si>
    <t>28</t>
  </si>
  <si>
    <t>2,55*19</t>
  </si>
  <si>
    <t>asfalt</t>
  </si>
  <si>
    <t>630,821*12</t>
  </si>
  <si>
    <t>58,659*19</t>
  </si>
  <si>
    <t>Komunikace pozemní</t>
  </si>
  <si>
    <t>564831111</t>
  </si>
  <si>
    <t>Podklad ze štěrkodrtě ŠD tl 100 mm</t>
  </si>
  <si>
    <t>30</t>
  </si>
  <si>
    <t>dosypání UV4</t>
  </si>
  <si>
    <t>2,12</t>
  </si>
  <si>
    <t>1,17</t>
  </si>
  <si>
    <t>1,44</t>
  </si>
  <si>
    <t>dosypání UV5</t>
  </si>
  <si>
    <t>6,8</t>
  </si>
  <si>
    <t>dosypání UV7</t>
  </si>
  <si>
    <t>2,1</t>
  </si>
  <si>
    <t>dosypání UV8</t>
  </si>
  <si>
    <t>1,6</t>
  </si>
  <si>
    <t>569951133</t>
  </si>
  <si>
    <t>Zpevnění krajnic asfaltovým recyklátem tl 150 mm</t>
  </si>
  <si>
    <t>32</t>
  </si>
  <si>
    <t>17</t>
  </si>
  <si>
    <t>573211111</t>
  </si>
  <si>
    <t>Postřik živičný spojovací z asfaltu v množství do 0,70 kg/m2</t>
  </si>
  <si>
    <t>34</t>
  </si>
  <si>
    <t>POSTŘIK SPOJOVACÍ PS-EP 0,25 kg/m2 (ČSN 73 6129)</t>
  </si>
  <si>
    <t>POSTŘIK SPOJOVACÍ PS-EP 0,40 kg/m2 (ČSN 73 6129)</t>
  </si>
  <si>
    <t>577144141</t>
  </si>
  <si>
    <t>Asfaltový beton vrstva obrusná ACO 11 (ABS) tř. I tl 50 mm š přes 3 m z modifikovaného asfaltu</t>
  </si>
  <si>
    <t>36</t>
  </si>
  <si>
    <t>19</t>
  </si>
  <si>
    <t>577165142</t>
  </si>
  <si>
    <t>Asfaltový beton vrstva ložní ACL 16 (ABH) tl 70 mm š přes 3 m z modifikovaného asfaltu</t>
  </si>
  <si>
    <t>38</t>
  </si>
  <si>
    <t>57</t>
  </si>
  <si>
    <t>Kryty pozemních komunikací letišť a ploch z kameniva nebo živičné</t>
  </si>
  <si>
    <t>599141111</t>
  </si>
  <si>
    <t>Vyplnění spár mezi silničními dílci živičnou zálivkou</t>
  </si>
  <si>
    <t>40</t>
  </si>
  <si>
    <t>ZÚ 0,000 - KÚ 0,731 609 (střed)</t>
  </si>
  <si>
    <t>731,609</t>
  </si>
  <si>
    <t>ZÚ</t>
  </si>
  <si>
    <t>6,61</t>
  </si>
  <si>
    <t>KÚ</t>
  </si>
  <si>
    <t>6,59</t>
  </si>
  <si>
    <t>autobusový záliv</t>
  </si>
  <si>
    <t>53,50+64,31</t>
  </si>
  <si>
    <t>sjezd 5</t>
  </si>
  <si>
    <t>9,1</t>
  </si>
  <si>
    <t>sjezd 6</t>
  </si>
  <si>
    <t>5,15</t>
  </si>
  <si>
    <t>sjezd 8</t>
  </si>
  <si>
    <t>6,56</t>
  </si>
  <si>
    <t>sjezd 10</t>
  </si>
  <si>
    <t>sjezd 11</t>
  </si>
  <si>
    <t>5,46</t>
  </si>
  <si>
    <t>sjezd 12</t>
  </si>
  <si>
    <t>7,42</t>
  </si>
  <si>
    <t>sjezd 13</t>
  </si>
  <si>
    <t>sjezd 14</t>
  </si>
  <si>
    <t>6,5</t>
  </si>
  <si>
    <t>sjezd 17</t>
  </si>
  <si>
    <t>9,34</t>
  </si>
  <si>
    <t>sjezd 19+sjezd 20</t>
  </si>
  <si>
    <t>4,2+12</t>
  </si>
  <si>
    <t>sjezd 21+ sjezd 22</t>
  </si>
  <si>
    <t>10+6,23</t>
  </si>
  <si>
    <t>sjezd 24+sjezd 25</t>
  </si>
  <si>
    <t>9,8+11,6</t>
  </si>
  <si>
    <t>sjezd 36</t>
  </si>
  <si>
    <t>6,1</t>
  </si>
  <si>
    <t>59</t>
  </si>
  <si>
    <t>Kryty pozemních komunikací, letišť a ploch dlážděné</t>
  </si>
  <si>
    <t>592174910</t>
  </si>
  <si>
    <t>obrubník betonový silniční ABO 15-25 100x15x25 cm</t>
  </si>
  <si>
    <t>42</t>
  </si>
  <si>
    <t>u sjezdu 4</t>
  </si>
  <si>
    <t>2+5</t>
  </si>
  <si>
    <t>UV 4</t>
  </si>
  <si>
    <t>vstup 1</t>
  </si>
  <si>
    <t>4,1</t>
  </si>
  <si>
    <t>1,5</t>
  </si>
  <si>
    <t>UV 5</t>
  </si>
  <si>
    <t>UV 7</t>
  </si>
  <si>
    <t>UV 8</t>
  </si>
  <si>
    <t>UV 10</t>
  </si>
  <si>
    <t>km 0,400</t>
  </si>
  <si>
    <t xml:space="preserve"> UV 15</t>
  </si>
  <si>
    <t>6+10,5</t>
  </si>
  <si>
    <t>zrušení UV</t>
  </si>
  <si>
    <t>KÚ - km 0,599</t>
  </si>
  <si>
    <t>32+2+7+7+72</t>
  </si>
  <si>
    <t>592175100</t>
  </si>
  <si>
    <t>obrubník betonový silniční nájezdový 100x15x15 cm</t>
  </si>
  <si>
    <t>44</t>
  </si>
  <si>
    <t>sjezd 7</t>
  </si>
  <si>
    <t>9,8</t>
  </si>
  <si>
    <t>17,5</t>
  </si>
  <si>
    <t>u sjezdu 9</t>
  </si>
  <si>
    <t>15,3</t>
  </si>
  <si>
    <t>silniční záliv</t>
  </si>
  <si>
    <t>33,5</t>
  </si>
  <si>
    <t>sjezd 26 (MK)</t>
  </si>
  <si>
    <t>19,8</t>
  </si>
  <si>
    <t>vstup 3</t>
  </si>
  <si>
    <t>3,1</t>
  </si>
  <si>
    <t>sjezd 29</t>
  </si>
  <si>
    <t>8,65</t>
  </si>
  <si>
    <t>sjezd 30</t>
  </si>
  <si>
    <t>9,2</t>
  </si>
  <si>
    <t>sjezd 35</t>
  </si>
  <si>
    <t>8,4</t>
  </si>
  <si>
    <t>sjezd 34, sjezd 33</t>
  </si>
  <si>
    <t>11,4</t>
  </si>
  <si>
    <t>sjezd 60, sjezd 31</t>
  </si>
  <si>
    <t>22,9</t>
  </si>
  <si>
    <t>23</t>
  </si>
  <si>
    <t>592175110</t>
  </si>
  <si>
    <t>obrubník betonový silniční přechodový levý,pravý 100x15x15/25 cm</t>
  </si>
  <si>
    <t>46</t>
  </si>
  <si>
    <t>1+1+1</t>
  </si>
  <si>
    <t>sjezd 60</t>
  </si>
  <si>
    <t>sjezd 33</t>
  </si>
  <si>
    <t>Ostatní konstrukce a práce, bourání</t>
  </si>
  <si>
    <t>91</t>
  </si>
  <si>
    <t>Doplňující konstrukce a práce pozemních komunikací, letišť a ploch</t>
  </si>
  <si>
    <t>916131213</t>
  </si>
  <si>
    <t>Osazení silničního obrubníku betonového stojatého s boční opěrou do lože z betonu prostého</t>
  </si>
  <si>
    <t>48</t>
  </si>
  <si>
    <t>betonový silniční</t>
  </si>
  <si>
    <t>165,1</t>
  </si>
  <si>
    <t>silniční nájezdový</t>
  </si>
  <si>
    <t>159,55</t>
  </si>
  <si>
    <t>silniční přechodový</t>
  </si>
  <si>
    <t>998</t>
  </si>
  <si>
    <t>Přesun hmot</t>
  </si>
  <si>
    <t>25</t>
  </si>
  <si>
    <t>998225111</t>
  </si>
  <si>
    <t>Přesun hmot pro pozemní komunikace s krytem z kamene, monolitickým betonovým nebo živičným</t>
  </si>
  <si>
    <t>50</t>
  </si>
  <si>
    <t>asfalt+postřik+ŠD</t>
  </si>
  <si>
    <t>2,88+46,089+6,013+639,002+894,583</t>
  </si>
  <si>
    <t>obrubníky+beton</t>
  </si>
  <si>
    <t>24,403+51,849</t>
  </si>
  <si>
    <t>998225195</t>
  </si>
  <si>
    <t>Příplatek k přesunu hmot pro pozemní komunikace s krytem z kamene, živičným, betonovým ZKD 5000 m</t>
  </si>
  <si>
    <t>52</t>
  </si>
  <si>
    <t>(2,88+46,089+6,013+639,002+894,583)*4</t>
  </si>
  <si>
    <t>(24,403+51,849)*4</t>
  </si>
  <si>
    <t>SO 104 - Ostatní úpr - SO 104 - Ostatní úpravy</t>
  </si>
  <si>
    <t>sjezdy SO 101</t>
  </si>
  <si>
    <t>sjezdy (5, 6, 8, 10, 11, 12, 13, 14, 17, 19, 20, 21, 22, 24, 25, 29, 30, 32, 36)</t>
  </si>
  <si>
    <t>(19,987+13,925+10,738+13,475+16,396+5,58+9,913+15,27+25,282+2,041+10,844+25,374+15,866+6,796+8,522+6,031+6,387+10,136+5,15)*0,1</t>
  </si>
  <si>
    <t>(19,987+13,925+10,738+13,475+16,396+5,58+9,913+15,27+25,282+2,041+10,844+25,374+15,866+6,796+8,522+6,031+6,387+10,136+5,15)*0,1*1,7</t>
  </si>
  <si>
    <t>181102302</t>
  </si>
  <si>
    <t>Úprava pláně v zářezech se zhutněním</t>
  </si>
  <si>
    <t>19,987+13,925+10,738+13,475+16,396+5,58+9,913+15,27+25,282+2,041+10,844+25,374+15,866+6,796+8,522+6,031+6,387+10,136+5,15</t>
  </si>
  <si>
    <t>-1972534587</t>
  </si>
  <si>
    <t>UV14</t>
  </si>
  <si>
    <t>Výšková úprava uličního vstupu nebo vpusti do 200 mm  zvýšením krycího hrnce, šoupěte nebo hydrantu bez úpravy armatur</t>
  </si>
  <si>
    <t>CS ÚRS 2018 01</t>
  </si>
  <si>
    <t>1752585970</t>
  </si>
  <si>
    <t>UV2, UV3, UV6, UV11,UV13, UV15</t>
  </si>
  <si>
    <t>1+1+1+1+1+1</t>
  </si>
  <si>
    <t>89943111R</t>
  </si>
  <si>
    <t>Výšková úprava příčného žlabu se zvýšením do 200 mm, vč. napojení</t>
  </si>
  <si>
    <t>sjezd 22</t>
  </si>
  <si>
    <t>4,72</t>
  </si>
  <si>
    <t>sjezd 18</t>
  </si>
  <si>
    <t>6,95</t>
  </si>
  <si>
    <t>(19,987+13,925+10,738+13,475+16,396+5,58+9,913+15,27+25,282+2,041+10,844+25,374+15,866+6,796+8,522+6,031+6,387+10,136+5,15)*0,1*1,7*19</t>
  </si>
  <si>
    <t>dosypání ŠD SO 101, (sjezd 1, 4, 7, 9, 15, 16, 18, 23, 26, 28, 27, 29, 31, 60, 33, 35)</t>
  </si>
  <si>
    <t>9,363+25,441+21,833+42,715+7,79+15,257+12,54+8,106+13,466+41,917+17,378+12,62+14,336+46,404+22,04</t>
  </si>
  <si>
    <t>592174090</t>
  </si>
  <si>
    <t>obrubník betonový chodníkový ABO 16-10 100x8x25 cm</t>
  </si>
  <si>
    <t>2,5+2,5+4,5</t>
  </si>
  <si>
    <t>2,5+2,5+6,5</t>
  </si>
  <si>
    <t>sjezd 31</t>
  </si>
  <si>
    <t>sjezd 23</t>
  </si>
  <si>
    <t>1,5+1,5</t>
  </si>
  <si>
    <t>4,5</t>
  </si>
  <si>
    <t>sjezd 2</t>
  </si>
  <si>
    <t>4,5+4,5+4</t>
  </si>
  <si>
    <t>sjezd 3</t>
  </si>
  <si>
    <t>4,5+4,5+4,5</t>
  </si>
  <si>
    <t>odstavná plocha</t>
  </si>
  <si>
    <t>3,5+3,5+28,75</t>
  </si>
  <si>
    <t>113106161</t>
  </si>
  <si>
    <t>Rozebrání dlažeb vozovek pl do 50 m2 z drobných kostek do lože z kameniva</t>
  </si>
  <si>
    <t>4,2</t>
  </si>
  <si>
    <t>113106171</t>
  </si>
  <si>
    <t>Rozebrání dlažeb vozovek pl do 50 m2 ze zámkové dlažby do lože z kameniva</t>
  </si>
  <si>
    <t>13,4</t>
  </si>
  <si>
    <t>591211111</t>
  </si>
  <si>
    <t>Kladení dlažby z kostek drobných z kamene do lože z kameniva těženého tl 50 mm</t>
  </si>
  <si>
    <t>592452130</t>
  </si>
  <si>
    <t>dlažba zámková IČKO přírodní 19,6x16,1x8 cm</t>
  </si>
  <si>
    <t>P</t>
  </si>
  <si>
    <t>Poznámka k položce:
spotřeba: 36 kus/m2</t>
  </si>
  <si>
    <t>18,8*1,05</t>
  </si>
  <si>
    <t>16,512*1,05</t>
  </si>
  <si>
    <t>17,377*1,05</t>
  </si>
  <si>
    <t>10,712*1,05</t>
  </si>
  <si>
    <t>UV13</t>
  </si>
  <si>
    <t>2,4*1,05</t>
  </si>
  <si>
    <t>65*1,05</t>
  </si>
  <si>
    <t>59245203R</t>
  </si>
  <si>
    <t>dlažba zámková IČKO nevidomé 19,6x16,1x8 cm</t>
  </si>
  <si>
    <t>2,322*1,05</t>
  </si>
  <si>
    <t>2,321*1,05</t>
  </si>
  <si>
    <t>3,07*1,05</t>
  </si>
  <si>
    <t>2,15*1,05</t>
  </si>
  <si>
    <t>596212212</t>
  </si>
  <si>
    <t>Kladení zámkové dlažby pozemních komunikací tl 80 mm skupiny A pl do 300 m2</t>
  </si>
  <si>
    <t>NEVIDOMÉ</t>
  </si>
  <si>
    <t>2,322</t>
  </si>
  <si>
    <t>2,321</t>
  </si>
  <si>
    <t>3,07</t>
  </si>
  <si>
    <t>2,15</t>
  </si>
  <si>
    <t>SJEZDY, normální dlažba</t>
  </si>
  <si>
    <t>18,8</t>
  </si>
  <si>
    <t>16,512</t>
  </si>
  <si>
    <t>17,377</t>
  </si>
  <si>
    <t>10,712</t>
  </si>
  <si>
    <t>2,4</t>
  </si>
  <si>
    <t>65</t>
  </si>
  <si>
    <t>916231213</t>
  </si>
  <si>
    <t>Osazení chodníkového obrubníku betonového stojatého s boční opěrou do lože z betonu prostého</t>
  </si>
  <si>
    <t>2,2+2,2+6,3</t>
  </si>
  <si>
    <t>2,9</t>
  </si>
  <si>
    <t>4,25</t>
  </si>
  <si>
    <t>4,3+4,3+3,9</t>
  </si>
  <si>
    <t>4,3+4,3+4,15</t>
  </si>
  <si>
    <t>ŠD, asfalty</t>
  </si>
  <si>
    <t>101,893+29,525</t>
  </si>
  <si>
    <t>obrubníky, dlažba</t>
  </si>
  <si>
    <t>2,79+2,967+24,172+1,823+14,576</t>
  </si>
  <si>
    <t>beton pod obrubníky</t>
  </si>
  <si>
    <t>5,556+7,718</t>
  </si>
  <si>
    <t>(101,893+29,525)*4</t>
  </si>
  <si>
    <t>(2,79+2,967+24,172+1,823+14,576)*4</t>
  </si>
  <si>
    <t>(5,556+7,718)*4</t>
  </si>
  <si>
    <t>VRN - Vedlejší rozpo - VRN - Vedlejší rozpočtové...</t>
  </si>
  <si>
    <t>VRN - Vedlejší rozpočtové náklady</t>
  </si>
  <si>
    <t xml:space="preserve">    VRN4 - Inženýrská činnost</t>
  </si>
  <si>
    <t>VRN</t>
  </si>
  <si>
    <t>Vedlejší rozpočtové náklady</t>
  </si>
  <si>
    <t>020001000</t>
  </si>
  <si>
    <t>Příprava staveniště</t>
  </si>
  <si>
    <t>kpl</t>
  </si>
  <si>
    <t>034503000</t>
  </si>
  <si>
    <t>Informační tabule na staveništi-EU</t>
  </si>
  <si>
    <t xml:space="preserve">cedule </t>
  </si>
  <si>
    <t>072002000</t>
  </si>
  <si>
    <t>DIO - Dočasné inženýrské opatření</t>
  </si>
  <si>
    <t>VRN4</t>
  </si>
  <si>
    <t>Inženýrská činnost</t>
  </si>
  <si>
    <t>012103000</t>
  </si>
  <si>
    <t>Geodetické práce před výstavbou</t>
  </si>
  <si>
    <t>012303000</t>
  </si>
  <si>
    <t>Geodetické práce po výstavbě</t>
  </si>
  <si>
    <t>POZN. včetně geometrického plánu</t>
  </si>
  <si>
    <t>013254000</t>
  </si>
  <si>
    <t>Dokumentace skutečného provedení stavby</t>
  </si>
  <si>
    <t>030001000</t>
  </si>
  <si>
    <t>Zařízení staveniště</t>
  </si>
  <si>
    <t>043002000</t>
  </si>
  <si>
    <t>Zkoušky a ostatní měření</t>
  </si>
  <si>
    <t>045002000</t>
  </si>
  <si>
    <t>Kompletační a koordinační činnost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</si>
  <si>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</si>
  <si>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</si>
  <si>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</si>
  <si>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</si>
  <si>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</si>
  <si>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</si>
  <si>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</si>
  <si>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</si>
  <si>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</si>
  <si>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</si>
  <si>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</si>
  <si>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</si>
  <si>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</si>
  <si>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</si>
  <si>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</si>
  <si>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</si>
  <si>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</si>
  <si>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</si>
  <si>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</si>
  <si>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</si>
  <si>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</si>
  <si>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</si>
  <si>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</si>
  <si>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</si>
  <si>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</si>
  <si>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</si>
  <si>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</si>
  <si>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</si>
  <si>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</si>
  <si>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</si>
  <si>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</si>
  <si>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</si>
  <si>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</si>
  <si>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</si>
  <si>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</si>
  <si>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</si>
  <si>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</si>
  <si>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</si>
  <si>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</si>
  <si>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</si>
  <si>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</si>
  <si>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</si>
  <si>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</si>
  <si>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</si>
  <si>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</si>
  <si>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</si>
  <si>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</si>
  <si>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</si>
  <si>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</si>
  <si>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</si>
  <si>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</si>
  <si>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</si>
  <si>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</si>
  <si>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</si>
  <si>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</si>
  <si>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</si>
  <si>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</si>
  <si>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</si>
  <si>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</si>
  <si>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</si>
  <si>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</si>
  <si>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</si>
  <si>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</si>
  <si>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</si>
  <si>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</si>
  <si>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</si>
  <si>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</si>
  <si>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</si>
  <si>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</si>
  <si>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</si>
  <si>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</si>
  <si>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</si>
  <si>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</si>
  <si>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</si>
  <si>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</si>
  <si>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</si>
  <si>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</si>
  <si>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</si>
  <si>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</si>
  <si>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</si>
  <si>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</si>
  <si>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</si>
  <si>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</si>
  <si>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</si>
  <si>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</si>
  <si>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</si>
  <si>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</si>
  <si>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</si>
  <si>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</si>
  <si>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</si>
  <si>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</si>
  <si>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</si>
  <si>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</si>
  <si>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</si>
  <si>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</si>
  <si>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</si>
  <si>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</si>
  <si>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</si>
  <si>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</si>
  <si>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</si>
  <si>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</si>
  <si>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</si>
  <si>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</si>
  <si>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</si>
  <si>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</si>
  <si>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</si>
  <si>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</si>
  <si>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</si>
  <si>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</si>
  <si>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</si>
  <si>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</si>
  <si>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</si>
  <si>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</si>
  <si>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</si>
  <si>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</si>
  <si>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</si>
  <si>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</si>
  <si>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</si>
  <si>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</si>
  <si>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</si>
  <si>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</si>
  <si>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</si>
  <si>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</si>
  <si>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</si>
  <si>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</si>
  <si>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</si>
  <si>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</si>
  <si>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</si>
  <si>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</si>
  <si>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</si>
  <si>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</si>
  <si>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</si>
  <si>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</si>
  <si>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</si>
  <si>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</si>
  <si>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</si>
  <si>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</si>
  <si>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</si>
  <si>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</si>
  <si>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</si>
  <si>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</si>
  <si>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</si>
  <si>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</si>
  <si>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</si>
  <si>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</si>
  <si>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</si>
  <si>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</si>
  <si>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</si>
  <si>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</si>
  <si>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</si>
  <si>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</si>
  <si>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</si>
  <si>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</si>
  <si>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</si>
  <si>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</si>
  <si>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</si>
  <si>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</si>
  <si>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</si>
  <si>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</si>
  <si>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</si>
  <si>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</si>
  <si>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</si>
  <si>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</si>
  <si>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</si>
  <si>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</si>
  <si>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</si>
  <si>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</si>
  <si>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</si>
  <si>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</si>
  <si>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</si>
  <si>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</si>
  <si>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</si>
  <si>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</si>
  <si>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</si>
  <si>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</si>
  <si>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</si>
  <si>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</si>
  <si>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</si>
  <si>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</si>
  <si>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</si>
  <si>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</si>
  <si>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</si>
  <si>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</si>
  <si>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480 35 599</t>
  </si>
  <si>
    <t>CZ48035599</t>
  </si>
  <si>
    <t>SWIETELSKY stavební s.r.o. odštěpný závod Dopravní stavby ZÁPAD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</si>
</sst>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5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1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tabSelected="1" workbookViewId="0" topLeftCell="A1">
      <pane ySplit="1" topLeftCell="A17" activePane="bottomLeft" state="frozen"/>
      <selection pane="bottomLeft" activeCell="W17" sqref="W17:X1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03" t="s">
        <v>8</v>
      </c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31" t="s">
        <v>17</v>
      </c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28"/>
      <c r="AQ5" s="30"/>
      <c r="BE5" s="329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33" t="s">
        <v>20</v>
      </c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28"/>
      <c r="AQ6" s="30"/>
      <c r="BE6" s="330"/>
      <c r="BS6" s="23" t="s">
        <v>9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330"/>
      <c r="BS7" s="23" t="s">
        <v>9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30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30"/>
      <c r="BS9" s="23" t="s">
        <v>9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5</v>
      </c>
      <c r="AO10" s="28"/>
      <c r="AP10" s="28"/>
      <c r="AQ10" s="30"/>
      <c r="BE10" s="330"/>
      <c r="BS10" s="23" t="s">
        <v>9</v>
      </c>
    </row>
    <row r="11" spans="2:71" ht="18.4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5</v>
      </c>
      <c r="AO11" s="28"/>
      <c r="AP11" s="28"/>
      <c r="AQ11" s="30"/>
      <c r="BE11" s="330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30"/>
      <c r="BS12" s="23" t="s">
        <v>9</v>
      </c>
    </row>
    <row r="13" spans="2:71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683</v>
      </c>
      <c r="AO13" s="28"/>
      <c r="AP13" s="28"/>
      <c r="AQ13" s="30"/>
      <c r="BE13" s="330"/>
      <c r="BS13" s="23" t="s">
        <v>9</v>
      </c>
    </row>
    <row r="14" spans="2:71" ht="15">
      <c r="B14" s="27"/>
      <c r="C14" s="28"/>
      <c r="D14" s="28"/>
      <c r="E14" s="334" t="s">
        <v>685</v>
      </c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6" t="s">
        <v>29</v>
      </c>
      <c r="AL14" s="28"/>
      <c r="AM14" s="28"/>
      <c r="AN14" s="38" t="s">
        <v>684</v>
      </c>
      <c r="AO14" s="28"/>
      <c r="AP14" s="28"/>
      <c r="AQ14" s="30"/>
      <c r="BE14" s="330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30"/>
      <c r="BS15" s="23" t="s">
        <v>6</v>
      </c>
    </row>
    <row r="16" spans="2:71" ht="14.45" customHeight="1">
      <c r="B16" s="27"/>
      <c r="C16" s="28"/>
      <c r="D16" s="36" t="s">
        <v>31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5</v>
      </c>
      <c r="AO16" s="28"/>
      <c r="AP16" s="28"/>
      <c r="AQ16" s="30"/>
      <c r="BE16" s="330"/>
      <c r="BS16" s="23" t="s">
        <v>6</v>
      </c>
    </row>
    <row r="17" spans="2:71" ht="18.4" customHeight="1">
      <c r="B17" s="27"/>
      <c r="C17" s="28"/>
      <c r="D17" s="28"/>
      <c r="E17" s="34" t="s">
        <v>24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5</v>
      </c>
      <c r="AO17" s="28"/>
      <c r="AP17" s="28"/>
      <c r="AQ17" s="30"/>
      <c r="BE17" s="330"/>
      <c r="BS17" s="23" t="s">
        <v>32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30"/>
      <c r="BS18" s="23" t="s">
        <v>9</v>
      </c>
    </row>
    <row r="19" spans="2:71" ht="14.45" customHeight="1">
      <c r="B19" s="27"/>
      <c r="C19" s="28"/>
      <c r="D19" s="36" t="s">
        <v>33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30"/>
      <c r="BS19" s="23" t="s">
        <v>9</v>
      </c>
    </row>
    <row r="20" spans="2:71" ht="16.5" customHeight="1">
      <c r="B20" s="27"/>
      <c r="C20" s="28"/>
      <c r="D20" s="28"/>
      <c r="E20" s="336" t="s">
        <v>5</v>
      </c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336"/>
      <c r="AM20" s="336"/>
      <c r="AN20" s="336"/>
      <c r="AO20" s="28"/>
      <c r="AP20" s="28"/>
      <c r="AQ20" s="30"/>
      <c r="BE20" s="330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30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30"/>
    </row>
    <row r="23" spans="2:57" s="1" customFormat="1" ht="25.9" customHeight="1">
      <c r="B23" s="40"/>
      <c r="C23" s="41"/>
      <c r="D23" s="42" t="s">
        <v>34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37">
        <f>ROUND(AG51,2)</f>
        <v>4058022.5</v>
      </c>
      <c r="AL23" s="338"/>
      <c r="AM23" s="338"/>
      <c r="AN23" s="338"/>
      <c r="AO23" s="338"/>
      <c r="AP23" s="41"/>
      <c r="AQ23" s="44"/>
      <c r="BE23" s="330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30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39" t="s">
        <v>35</v>
      </c>
      <c r="M25" s="339"/>
      <c r="N25" s="339"/>
      <c r="O25" s="339"/>
      <c r="P25" s="41"/>
      <c r="Q25" s="41"/>
      <c r="R25" s="41"/>
      <c r="S25" s="41"/>
      <c r="T25" s="41"/>
      <c r="U25" s="41"/>
      <c r="V25" s="41"/>
      <c r="W25" s="339" t="s">
        <v>36</v>
      </c>
      <c r="X25" s="339"/>
      <c r="Y25" s="339"/>
      <c r="Z25" s="339"/>
      <c r="AA25" s="339"/>
      <c r="AB25" s="339"/>
      <c r="AC25" s="339"/>
      <c r="AD25" s="339"/>
      <c r="AE25" s="339"/>
      <c r="AF25" s="41"/>
      <c r="AG25" s="41"/>
      <c r="AH25" s="41"/>
      <c r="AI25" s="41"/>
      <c r="AJ25" s="41"/>
      <c r="AK25" s="339" t="s">
        <v>37</v>
      </c>
      <c r="AL25" s="339"/>
      <c r="AM25" s="339"/>
      <c r="AN25" s="339"/>
      <c r="AO25" s="339"/>
      <c r="AP25" s="41"/>
      <c r="AQ25" s="44"/>
      <c r="BE25" s="330"/>
    </row>
    <row r="26" spans="2:57" s="2" customFormat="1" ht="14.45" customHeight="1">
      <c r="B26" s="46"/>
      <c r="C26" s="47"/>
      <c r="D26" s="48" t="s">
        <v>38</v>
      </c>
      <c r="E26" s="47"/>
      <c r="F26" s="48" t="s">
        <v>39</v>
      </c>
      <c r="G26" s="47"/>
      <c r="H26" s="47"/>
      <c r="I26" s="47"/>
      <c r="J26" s="47"/>
      <c r="K26" s="47"/>
      <c r="L26" s="322">
        <v>0.21</v>
      </c>
      <c r="M26" s="323"/>
      <c r="N26" s="323"/>
      <c r="O26" s="323"/>
      <c r="P26" s="47"/>
      <c r="Q26" s="47"/>
      <c r="R26" s="47"/>
      <c r="S26" s="47"/>
      <c r="T26" s="47"/>
      <c r="U26" s="47"/>
      <c r="V26" s="47"/>
      <c r="W26" s="324">
        <f>ROUND(AZ51,2)</f>
        <v>4058022.5</v>
      </c>
      <c r="X26" s="323"/>
      <c r="Y26" s="323"/>
      <c r="Z26" s="323"/>
      <c r="AA26" s="323"/>
      <c r="AB26" s="323"/>
      <c r="AC26" s="323"/>
      <c r="AD26" s="323"/>
      <c r="AE26" s="323"/>
      <c r="AF26" s="47"/>
      <c r="AG26" s="47"/>
      <c r="AH26" s="47"/>
      <c r="AI26" s="47"/>
      <c r="AJ26" s="47"/>
      <c r="AK26" s="324">
        <f>ROUND(AV51,2)</f>
        <v>852184.73</v>
      </c>
      <c r="AL26" s="323"/>
      <c r="AM26" s="323"/>
      <c r="AN26" s="323"/>
      <c r="AO26" s="323"/>
      <c r="AP26" s="47"/>
      <c r="AQ26" s="49"/>
      <c r="BE26" s="330"/>
    </row>
    <row r="27" spans="2:57" s="2" customFormat="1" ht="14.45" customHeight="1">
      <c r="B27" s="46"/>
      <c r="C27" s="47"/>
      <c r="D27" s="47"/>
      <c r="E27" s="47"/>
      <c r="F27" s="48" t="s">
        <v>40</v>
      </c>
      <c r="G27" s="47"/>
      <c r="H27" s="47"/>
      <c r="I27" s="47"/>
      <c r="J27" s="47"/>
      <c r="K27" s="47"/>
      <c r="L27" s="322">
        <v>0.15</v>
      </c>
      <c r="M27" s="323"/>
      <c r="N27" s="323"/>
      <c r="O27" s="323"/>
      <c r="P27" s="47"/>
      <c r="Q27" s="47"/>
      <c r="R27" s="47"/>
      <c r="S27" s="47"/>
      <c r="T27" s="47"/>
      <c r="U27" s="47"/>
      <c r="V27" s="47"/>
      <c r="W27" s="324">
        <f>ROUND(BA51,2)</f>
        <v>0</v>
      </c>
      <c r="X27" s="323"/>
      <c r="Y27" s="323"/>
      <c r="Z27" s="323"/>
      <c r="AA27" s="323"/>
      <c r="AB27" s="323"/>
      <c r="AC27" s="323"/>
      <c r="AD27" s="323"/>
      <c r="AE27" s="323"/>
      <c r="AF27" s="47"/>
      <c r="AG27" s="47"/>
      <c r="AH27" s="47"/>
      <c r="AI27" s="47"/>
      <c r="AJ27" s="47"/>
      <c r="AK27" s="324">
        <f>ROUND(AW51,2)</f>
        <v>0</v>
      </c>
      <c r="AL27" s="323"/>
      <c r="AM27" s="323"/>
      <c r="AN27" s="323"/>
      <c r="AO27" s="323"/>
      <c r="AP27" s="47"/>
      <c r="AQ27" s="49"/>
      <c r="BE27" s="330"/>
    </row>
    <row r="28" spans="2:57" s="2" customFormat="1" ht="14.45" customHeight="1" hidden="1">
      <c r="B28" s="46"/>
      <c r="C28" s="47"/>
      <c r="D28" s="47"/>
      <c r="E28" s="47"/>
      <c r="F28" s="48" t="s">
        <v>41</v>
      </c>
      <c r="G28" s="47"/>
      <c r="H28" s="47"/>
      <c r="I28" s="47"/>
      <c r="J28" s="47"/>
      <c r="K28" s="47"/>
      <c r="L28" s="322">
        <v>0.21</v>
      </c>
      <c r="M28" s="323"/>
      <c r="N28" s="323"/>
      <c r="O28" s="323"/>
      <c r="P28" s="47"/>
      <c r="Q28" s="47"/>
      <c r="R28" s="47"/>
      <c r="S28" s="47"/>
      <c r="T28" s="47"/>
      <c r="U28" s="47"/>
      <c r="V28" s="47"/>
      <c r="W28" s="324">
        <f>ROUND(BB51,2)</f>
        <v>0</v>
      </c>
      <c r="X28" s="323"/>
      <c r="Y28" s="323"/>
      <c r="Z28" s="323"/>
      <c r="AA28" s="323"/>
      <c r="AB28" s="323"/>
      <c r="AC28" s="323"/>
      <c r="AD28" s="323"/>
      <c r="AE28" s="323"/>
      <c r="AF28" s="47"/>
      <c r="AG28" s="47"/>
      <c r="AH28" s="47"/>
      <c r="AI28" s="47"/>
      <c r="AJ28" s="47"/>
      <c r="AK28" s="324">
        <v>0</v>
      </c>
      <c r="AL28" s="323"/>
      <c r="AM28" s="323"/>
      <c r="AN28" s="323"/>
      <c r="AO28" s="323"/>
      <c r="AP28" s="47"/>
      <c r="AQ28" s="49"/>
      <c r="BE28" s="330"/>
    </row>
    <row r="29" spans="2:57" s="2" customFormat="1" ht="14.45" customHeight="1" hidden="1">
      <c r="B29" s="46"/>
      <c r="C29" s="47"/>
      <c r="D29" s="47"/>
      <c r="E29" s="47"/>
      <c r="F29" s="48" t="s">
        <v>42</v>
      </c>
      <c r="G29" s="47"/>
      <c r="H29" s="47"/>
      <c r="I29" s="47"/>
      <c r="J29" s="47"/>
      <c r="K29" s="47"/>
      <c r="L29" s="322">
        <v>0.15</v>
      </c>
      <c r="M29" s="323"/>
      <c r="N29" s="323"/>
      <c r="O29" s="323"/>
      <c r="P29" s="47"/>
      <c r="Q29" s="47"/>
      <c r="R29" s="47"/>
      <c r="S29" s="47"/>
      <c r="T29" s="47"/>
      <c r="U29" s="47"/>
      <c r="V29" s="47"/>
      <c r="W29" s="324">
        <f>ROUND(BC51,2)</f>
        <v>0</v>
      </c>
      <c r="X29" s="323"/>
      <c r="Y29" s="323"/>
      <c r="Z29" s="323"/>
      <c r="AA29" s="323"/>
      <c r="AB29" s="323"/>
      <c r="AC29" s="323"/>
      <c r="AD29" s="323"/>
      <c r="AE29" s="323"/>
      <c r="AF29" s="47"/>
      <c r="AG29" s="47"/>
      <c r="AH29" s="47"/>
      <c r="AI29" s="47"/>
      <c r="AJ29" s="47"/>
      <c r="AK29" s="324">
        <v>0</v>
      </c>
      <c r="AL29" s="323"/>
      <c r="AM29" s="323"/>
      <c r="AN29" s="323"/>
      <c r="AO29" s="323"/>
      <c r="AP29" s="47"/>
      <c r="AQ29" s="49"/>
      <c r="BE29" s="330"/>
    </row>
    <row r="30" spans="2:57" s="2" customFormat="1" ht="14.45" customHeight="1" hidden="1">
      <c r="B30" s="46"/>
      <c r="C30" s="47"/>
      <c r="D30" s="47"/>
      <c r="E30" s="47"/>
      <c r="F30" s="48" t="s">
        <v>43</v>
      </c>
      <c r="G30" s="47"/>
      <c r="H30" s="47"/>
      <c r="I30" s="47"/>
      <c r="J30" s="47"/>
      <c r="K30" s="47"/>
      <c r="L30" s="322">
        <v>0</v>
      </c>
      <c r="M30" s="323"/>
      <c r="N30" s="323"/>
      <c r="O30" s="323"/>
      <c r="P30" s="47"/>
      <c r="Q30" s="47"/>
      <c r="R30" s="47"/>
      <c r="S30" s="47"/>
      <c r="T30" s="47"/>
      <c r="U30" s="47"/>
      <c r="V30" s="47"/>
      <c r="W30" s="324">
        <f>ROUND(BD51,2)</f>
        <v>0</v>
      </c>
      <c r="X30" s="323"/>
      <c r="Y30" s="323"/>
      <c r="Z30" s="323"/>
      <c r="AA30" s="323"/>
      <c r="AB30" s="323"/>
      <c r="AC30" s="323"/>
      <c r="AD30" s="323"/>
      <c r="AE30" s="323"/>
      <c r="AF30" s="47"/>
      <c r="AG30" s="47"/>
      <c r="AH30" s="47"/>
      <c r="AI30" s="47"/>
      <c r="AJ30" s="47"/>
      <c r="AK30" s="324">
        <v>0</v>
      </c>
      <c r="AL30" s="323"/>
      <c r="AM30" s="323"/>
      <c r="AN30" s="323"/>
      <c r="AO30" s="323"/>
      <c r="AP30" s="47"/>
      <c r="AQ30" s="49"/>
      <c r="BE30" s="330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30"/>
    </row>
    <row r="32" spans="2:57" s="1" customFormat="1" ht="25.9" customHeight="1">
      <c r="B32" s="40"/>
      <c r="C32" s="50"/>
      <c r="D32" s="51" t="s">
        <v>44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45</v>
      </c>
      <c r="U32" s="52"/>
      <c r="V32" s="52"/>
      <c r="W32" s="52"/>
      <c r="X32" s="325" t="s">
        <v>46</v>
      </c>
      <c r="Y32" s="326"/>
      <c r="Z32" s="326"/>
      <c r="AA32" s="326"/>
      <c r="AB32" s="326"/>
      <c r="AC32" s="52"/>
      <c r="AD32" s="52"/>
      <c r="AE32" s="52"/>
      <c r="AF32" s="52"/>
      <c r="AG32" s="52"/>
      <c r="AH32" s="52"/>
      <c r="AI32" s="52"/>
      <c r="AJ32" s="52"/>
      <c r="AK32" s="327">
        <f>SUM(AK23:AK30)</f>
        <v>4910207.23</v>
      </c>
      <c r="AL32" s="326"/>
      <c r="AM32" s="326"/>
      <c r="AN32" s="326"/>
      <c r="AO32" s="328"/>
      <c r="AP32" s="50"/>
      <c r="AQ32" s="54"/>
      <c r="BE32" s="330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47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02/18</v>
      </c>
      <c r="AR41" s="61"/>
    </row>
    <row r="42" spans="2:44" s="4" customFormat="1" ht="36.95" customHeight="1">
      <c r="B42" s="63"/>
      <c r="C42" s="64" t="s">
        <v>19</v>
      </c>
      <c r="L42" s="310" t="str">
        <f>K6</f>
        <v>III-18035 Dnešice-oprava</v>
      </c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23</v>
      </c>
      <c r="L44" s="65" t="str">
        <f>IF(K8="","",K8)</f>
        <v xml:space="preserve"> </v>
      </c>
      <c r="AI44" s="62" t="s">
        <v>25</v>
      </c>
      <c r="AM44" s="312" t="str">
        <f>IF(AN8="","",AN8)</f>
        <v>10. 3. 2018</v>
      </c>
      <c r="AN44" s="312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27</v>
      </c>
      <c r="L46" s="3" t="str">
        <f>IF(E11="","",E11)</f>
        <v xml:space="preserve"> </v>
      </c>
      <c r="AI46" s="62" t="s">
        <v>31</v>
      </c>
      <c r="AM46" s="313" t="str">
        <f>IF(E17="","",E17)</f>
        <v xml:space="preserve"> </v>
      </c>
      <c r="AN46" s="313"/>
      <c r="AO46" s="313"/>
      <c r="AP46" s="313"/>
      <c r="AR46" s="40"/>
      <c r="AS46" s="314" t="s">
        <v>48</v>
      </c>
      <c r="AT46" s="315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30</v>
      </c>
      <c r="L47" s="3" t="str">
        <f>IF(E14="Vyplň údaj","",E14)</f>
        <v>SWIETELSKY stavební s.r.o. odštěpný závod Dopravní stavby ZÁPAD</v>
      </c>
      <c r="AR47" s="40"/>
      <c r="AS47" s="316"/>
      <c r="AT47" s="317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16"/>
      <c r="AT48" s="317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18" t="s">
        <v>49</v>
      </c>
      <c r="D49" s="319"/>
      <c r="E49" s="319"/>
      <c r="F49" s="319"/>
      <c r="G49" s="319"/>
      <c r="H49" s="70"/>
      <c r="I49" s="320" t="s">
        <v>50</v>
      </c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21" t="s">
        <v>51</v>
      </c>
      <c r="AH49" s="319"/>
      <c r="AI49" s="319"/>
      <c r="AJ49" s="319"/>
      <c r="AK49" s="319"/>
      <c r="AL49" s="319"/>
      <c r="AM49" s="319"/>
      <c r="AN49" s="320" t="s">
        <v>52</v>
      </c>
      <c r="AO49" s="319"/>
      <c r="AP49" s="319"/>
      <c r="AQ49" s="71" t="s">
        <v>53</v>
      </c>
      <c r="AR49" s="40"/>
      <c r="AS49" s="72" t="s">
        <v>54</v>
      </c>
      <c r="AT49" s="73" t="s">
        <v>55</v>
      </c>
      <c r="AU49" s="73" t="s">
        <v>56</v>
      </c>
      <c r="AV49" s="73" t="s">
        <v>57</v>
      </c>
      <c r="AW49" s="73" t="s">
        <v>58</v>
      </c>
      <c r="AX49" s="73" t="s">
        <v>59</v>
      </c>
      <c r="AY49" s="73" t="s">
        <v>60</v>
      </c>
      <c r="AZ49" s="73" t="s">
        <v>61</v>
      </c>
      <c r="BA49" s="73" t="s">
        <v>62</v>
      </c>
      <c r="BB49" s="73" t="s">
        <v>63</v>
      </c>
      <c r="BC49" s="73" t="s">
        <v>64</v>
      </c>
      <c r="BD49" s="74" t="s">
        <v>65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66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08">
        <f>ROUND(SUM(AG52:AG54),2)</f>
        <v>4058022.5</v>
      </c>
      <c r="AH51" s="308"/>
      <c r="AI51" s="308"/>
      <c r="AJ51" s="308"/>
      <c r="AK51" s="308"/>
      <c r="AL51" s="308"/>
      <c r="AM51" s="308"/>
      <c r="AN51" s="309">
        <f>SUM(AG51,AT51)</f>
        <v>4910207.23</v>
      </c>
      <c r="AO51" s="309"/>
      <c r="AP51" s="309"/>
      <c r="AQ51" s="78" t="s">
        <v>5</v>
      </c>
      <c r="AR51" s="63"/>
      <c r="AS51" s="79">
        <f>ROUND(SUM(AS52:AS54),2)</f>
        <v>0</v>
      </c>
      <c r="AT51" s="80">
        <f>ROUND(SUM(AV51:AW51),2)</f>
        <v>852184.73</v>
      </c>
      <c r="AU51" s="81">
        <f>ROUND(SUM(AU52:AU54),5)</f>
        <v>0</v>
      </c>
      <c r="AV51" s="80">
        <f>ROUND(AZ51*L26,2)</f>
        <v>852184.73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ROUND(SUM(AZ52:AZ54),2)</f>
        <v>4058022.5</v>
      </c>
      <c r="BA51" s="80">
        <f>ROUND(SUM(BA52:BA54),2)</f>
        <v>0</v>
      </c>
      <c r="BB51" s="80">
        <f>ROUND(SUM(BB52:BB54),2)</f>
        <v>0</v>
      </c>
      <c r="BC51" s="80">
        <f>ROUND(SUM(BC52:BC54),2)</f>
        <v>0</v>
      </c>
      <c r="BD51" s="82">
        <f>ROUND(SUM(BD52:BD54),2)</f>
        <v>0</v>
      </c>
      <c r="BS51" s="64" t="s">
        <v>67</v>
      </c>
      <c r="BT51" s="64" t="s">
        <v>68</v>
      </c>
      <c r="BU51" s="83" t="s">
        <v>69</v>
      </c>
      <c r="BV51" s="64" t="s">
        <v>70</v>
      </c>
      <c r="BW51" s="64" t="s">
        <v>7</v>
      </c>
      <c r="BX51" s="64" t="s">
        <v>71</v>
      </c>
      <c r="CL51" s="64" t="s">
        <v>5</v>
      </c>
    </row>
    <row r="52" spans="1:91" s="5" customFormat="1" ht="63" customHeight="1">
      <c r="A52" s="84" t="s">
        <v>72</v>
      </c>
      <c r="B52" s="85"/>
      <c r="C52" s="86"/>
      <c r="D52" s="307" t="s">
        <v>73</v>
      </c>
      <c r="E52" s="307"/>
      <c r="F52" s="307"/>
      <c r="G52" s="307"/>
      <c r="H52" s="307"/>
      <c r="I52" s="87"/>
      <c r="J52" s="307" t="s">
        <v>73</v>
      </c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5">
        <f>'SO 101 - Komunikace - SO ...'!J27</f>
        <v>3630750.61</v>
      </c>
      <c r="AH52" s="306"/>
      <c r="AI52" s="306"/>
      <c r="AJ52" s="306"/>
      <c r="AK52" s="306"/>
      <c r="AL52" s="306"/>
      <c r="AM52" s="306"/>
      <c r="AN52" s="305">
        <f>SUM(AG52,AT52)</f>
        <v>4393208.24</v>
      </c>
      <c r="AO52" s="306"/>
      <c r="AP52" s="306"/>
      <c r="AQ52" s="88" t="s">
        <v>74</v>
      </c>
      <c r="AR52" s="85"/>
      <c r="AS52" s="89">
        <v>0</v>
      </c>
      <c r="AT52" s="90">
        <f>ROUND(SUM(AV52:AW52),2)</f>
        <v>762457.63</v>
      </c>
      <c r="AU52" s="91">
        <f>'SO 101 - Komunikace - SO ...'!P85</f>
        <v>0</v>
      </c>
      <c r="AV52" s="90">
        <f>'SO 101 - Komunikace - SO ...'!J30</f>
        <v>762457.63</v>
      </c>
      <c r="AW52" s="90">
        <f>'SO 101 - Komunikace - SO ...'!J31</f>
        <v>0</v>
      </c>
      <c r="AX52" s="90">
        <f>'SO 101 - Komunikace - SO ...'!J32</f>
        <v>0</v>
      </c>
      <c r="AY52" s="90">
        <f>'SO 101 - Komunikace - SO ...'!J33</f>
        <v>0</v>
      </c>
      <c r="AZ52" s="90">
        <f>'SO 101 - Komunikace - SO ...'!F30</f>
        <v>3630750.61</v>
      </c>
      <c r="BA52" s="90">
        <f>'SO 101 - Komunikace - SO ...'!F31</f>
        <v>0</v>
      </c>
      <c r="BB52" s="90">
        <f>'SO 101 - Komunikace - SO ...'!F32</f>
        <v>0</v>
      </c>
      <c r="BC52" s="90">
        <f>'SO 101 - Komunikace - SO ...'!F33</f>
        <v>0</v>
      </c>
      <c r="BD52" s="92">
        <f>'SO 101 - Komunikace - SO ...'!F34</f>
        <v>0</v>
      </c>
      <c r="BT52" s="93" t="s">
        <v>75</v>
      </c>
      <c r="BV52" s="93" t="s">
        <v>70</v>
      </c>
      <c r="BW52" s="93" t="s">
        <v>76</v>
      </c>
      <c r="BX52" s="93" t="s">
        <v>7</v>
      </c>
      <c r="CL52" s="93" t="s">
        <v>5</v>
      </c>
      <c r="CM52" s="93" t="s">
        <v>77</v>
      </c>
    </row>
    <row r="53" spans="1:91" s="5" customFormat="1" ht="63" customHeight="1">
      <c r="A53" s="84" t="s">
        <v>72</v>
      </c>
      <c r="B53" s="85"/>
      <c r="C53" s="86"/>
      <c r="D53" s="307" t="s">
        <v>78</v>
      </c>
      <c r="E53" s="307"/>
      <c r="F53" s="307"/>
      <c r="G53" s="307"/>
      <c r="H53" s="307"/>
      <c r="I53" s="87"/>
      <c r="J53" s="307" t="s">
        <v>79</v>
      </c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5">
        <f>'SO 104 - Ostatní úpr - SO...'!J27</f>
        <v>289458.7</v>
      </c>
      <c r="AH53" s="306"/>
      <c r="AI53" s="306"/>
      <c r="AJ53" s="306"/>
      <c r="AK53" s="306"/>
      <c r="AL53" s="306"/>
      <c r="AM53" s="306"/>
      <c r="AN53" s="305">
        <f>SUM(AG53,AT53)</f>
        <v>350245.03</v>
      </c>
      <c r="AO53" s="306"/>
      <c r="AP53" s="306"/>
      <c r="AQ53" s="88" t="s">
        <v>74</v>
      </c>
      <c r="AR53" s="85"/>
      <c r="AS53" s="89">
        <v>0</v>
      </c>
      <c r="AT53" s="90">
        <f>ROUND(SUM(AV53:AW53),2)</f>
        <v>60786.33</v>
      </c>
      <c r="AU53" s="91">
        <f>'SO 104 - Ostatní úpr - SO...'!P84</f>
        <v>0</v>
      </c>
      <c r="AV53" s="90">
        <f>'SO 104 - Ostatní úpr - SO...'!J30</f>
        <v>60786.33</v>
      </c>
      <c r="AW53" s="90">
        <f>'SO 104 - Ostatní úpr - SO...'!J31</f>
        <v>0</v>
      </c>
      <c r="AX53" s="90">
        <f>'SO 104 - Ostatní úpr - SO...'!J32</f>
        <v>0</v>
      </c>
      <c r="AY53" s="90">
        <f>'SO 104 - Ostatní úpr - SO...'!J33</f>
        <v>0</v>
      </c>
      <c r="AZ53" s="90">
        <f>'SO 104 - Ostatní úpr - SO...'!F30</f>
        <v>289458.7</v>
      </c>
      <c r="BA53" s="90">
        <f>'SO 104 - Ostatní úpr - SO...'!F31</f>
        <v>0</v>
      </c>
      <c r="BB53" s="90">
        <f>'SO 104 - Ostatní úpr - SO...'!F32</f>
        <v>0</v>
      </c>
      <c r="BC53" s="90">
        <f>'SO 104 - Ostatní úpr - SO...'!F33</f>
        <v>0</v>
      </c>
      <c r="BD53" s="92">
        <f>'SO 104 - Ostatní úpr - SO...'!F34</f>
        <v>0</v>
      </c>
      <c r="BT53" s="93" t="s">
        <v>75</v>
      </c>
      <c r="BV53" s="93" t="s">
        <v>70</v>
      </c>
      <c r="BW53" s="93" t="s">
        <v>80</v>
      </c>
      <c r="BX53" s="93" t="s">
        <v>7</v>
      </c>
      <c r="CL53" s="93" t="s">
        <v>5</v>
      </c>
      <c r="CM53" s="93" t="s">
        <v>77</v>
      </c>
    </row>
    <row r="54" spans="1:91" s="5" customFormat="1" ht="47.25" customHeight="1">
      <c r="A54" s="84" t="s">
        <v>72</v>
      </c>
      <c r="B54" s="85"/>
      <c r="C54" s="86"/>
      <c r="D54" s="307" t="s">
        <v>81</v>
      </c>
      <c r="E54" s="307"/>
      <c r="F54" s="307"/>
      <c r="G54" s="307"/>
      <c r="H54" s="307"/>
      <c r="I54" s="87"/>
      <c r="J54" s="307" t="s">
        <v>82</v>
      </c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5">
        <f>'VRN - Vedlejší rozpo - VR...'!J27</f>
        <v>137813.19</v>
      </c>
      <c r="AH54" s="306"/>
      <c r="AI54" s="306"/>
      <c r="AJ54" s="306"/>
      <c r="AK54" s="306"/>
      <c r="AL54" s="306"/>
      <c r="AM54" s="306"/>
      <c r="AN54" s="305">
        <f>SUM(AG54,AT54)</f>
        <v>166753.96</v>
      </c>
      <c r="AO54" s="306"/>
      <c r="AP54" s="306"/>
      <c r="AQ54" s="88" t="s">
        <v>74</v>
      </c>
      <c r="AR54" s="85"/>
      <c r="AS54" s="94">
        <v>0</v>
      </c>
      <c r="AT54" s="95">
        <f>ROUND(SUM(AV54:AW54),2)</f>
        <v>28940.77</v>
      </c>
      <c r="AU54" s="96">
        <f>'VRN - Vedlejší rozpo - VR...'!P78</f>
        <v>0</v>
      </c>
      <c r="AV54" s="95">
        <f>'VRN - Vedlejší rozpo - VR...'!J30</f>
        <v>28940.77</v>
      </c>
      <c r="AW54" s="95">
        <f>'VRN - Vedlejší rozpo - VR...'!J31</f>
        <v>0</v>
      </c>
      <c r="AX54" s="95">
        <f>'VRN - Vedlejší rozpo - VR...'!J32</f>
        <v>0</v>
      </c>
      <c r="AY54" s="95">
        <f>'VRN - Vedlejší rozpo - VR...'!J33</f>
        <v>0</v>
      </c>
      <c r="AZ54" s="95">
        <f>'VRN - Vedlejší rozpo - VR...'!F30</f>
        <v>137813.19</v>
      </c>
      <c r="BA54" s="95">
        <f>'VRN - Vedlejší rozpo - VR...'!F31</f>
        <v>0</v>
      </c>
      <c r="BB54" s="95">
        <f>'VRN - Vedlejší rozpo - VR...'!F32</f>
        <v>0</v>
      </c>
      <c r="BC54" s="95">
        <f>'VRN - Vedlejší rozpo - VR...'!F33</f>
        <v>0</v>
      </c>
      <c r="BD54" s="97">
        <f>'VRN - Vedlejší rozpo - VR...'!F34</f>
        <v>0</v>
      </c>
      <c r="BT54" s="93" t="s">
        <v>75</v>
      </c>
      <c r="BV54" s="93" t="s">
        <v>70</v>
      </c>
      <c r="BW54" s="93" t="s">
        <v>83</v>
      </c>
      <c r="BX54" s="93" t="s">
        <v>7</v>
      </c>
      <c r="CL54" s="93" t="s">
        <v>5</v>
      </c>
      <c r="CM54" s="93" t="s">
        <v>77</v>
      </c>
    </row>
    <row r="55" spans="2:44" s="1" customFormat="1" ht="30" customHeight="1">
      <c r="B55" s="40"/>
      <c r="AR55" s="40"/>
    </row>
    <row r="56" spans="2:44" s="1" customFormat="1" ht="6.95" customHeight="1">
      <c r="B56" s="55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40"/>
    </row>
  </sheetData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AM44:AN44"/>
    <mergeCell ref="AM46:AP46"/>
    <mergeCell ref="AS46:AT48"/>
    <mergeCell ref="C49:G49"/>
    <mergeCell ref="I49:AF49"/>
    <mergeCell ref="AG49:AM49"/>
    <mergeCell ref="AN49:AP49"/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</mergeCells>
  <hyperlinks>
    <hyperlink ref="K1:S1" location="C2" display="1) Rekapitulace stavby"/>
    <hyperlink ref="W1:AI1" location="C51" display="2) Rekapitulace objektů stavby a soupisů prací"/>
    <hyperlink ref="A52" location="'SO 101 - Komunikace - SO ...'!C2" display="/"/>
    <hyperlink ref="A53" location="'SO 104 - Ostatní úpr - SO...'!C2" display="/"/>
    <hyperlink ref="A54" location="'VRN - Vedlejší rozpo - VR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6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93"/>
  <sheetViews>
    <sheetView showGridLines="0" tabSelected="1" workbookViewId="0" topLeftCell="A1">
      <pane ySplit="1" topLeftCell="A2" activePane="bottomLeft" state="frozen"/>
      <selection pane="topLeft" activeCell="W17" sqref="W17:X17"/>
      <selection pane="bottomLeft" activeCell="W17" sqref="W17:X1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84</v>
      </c>
      <c r="G1" s="344" t="s">
        <v>85</v>
      </c>
      <c r="H1" s="344"/>
      <c r="I1" s="102"/>
      <c r="J1" s="101" t="s">
        <v>86</v>
      </c>
      <c r="K1" s="100" t="s">
        <v>87</v>
      </c>
      <c r="L1" s="101" t="s">
        <v>88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23" t="s">
        <v>76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77</v>
      </c>
    </row>
    <row r="4" spans="2:46" ht="36.95" customHeight="1">
      <c r="B4" s="27"/>
      <c r="C4" s="28"/>
      <c r="D4" s="29" t="s">
        <v>89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16.5" customHeight="1">
      <c r="B7" s="27"/>
      <c r="C7" s="28"/>
      <c r="D7" s="28"/>
      <c r="E7" s="345" t="str">
        <f>'Rekapitulace stavby'!K6</f>
        <v>III-18035 Dnešice-oprava</v>
      </c>
      <c r="F7" s="346"/>
      <c r="G7" s="346"/>
      <c r="H7" s="346"/>
      <c r="I7" s="104"/>
      <c r="J7" s="28"/>
      <c r="K7" s="30"/>
    </row>
    <row r="8" spans="2:11" s="1" customFormat="1" ht="15">
      <c r="B8" s="40"/>
      <c r="C8" s="41"/>
      <c r="D8" s="36" t="s">
        <v>90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347" t="s">
        <v>91</v>
      </c>
      <c r="F9" s="348"/>
      <c r="G9" s="348"/>
      <c r="H9" s="348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6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6" t="s">
        <v>25</v>
      </c>
      <c r="J12" s="107" t="str">
        <f>'Rekapitulace stavby'!AN8</f>
        <v>10. 3. 2018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6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6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06" t="s">
        <v>28</v>
      </c>
      <c r="J17" s="34" t="str">
        <f>IF('Rekapitulace stavby'!AN13="Vyplň údaj","",IF('Rekapitulace stavby'!AN13="","",'Rekapitulace stavby'!AN13))</f>
        <v>480 35 599</v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>SWIETELSKY stavební s.r.o. odštěpný závod Dopravní stavby ZÁPAD</v>
      </c>
      <c r="F18" s="41"/>
      <c r="G18" s="41"/>
      <c r="H18" s="41"/>
      <c r="I18" s="106" t="s">
        <v>29</v>
      </c>
      <c r="J18" s="34" t="str">
        <f>IF('Rekapitulace stavby'!AN14="Vyplň údaj","",IF('Rekapitulace stavby'!AN14="","",'Rekapitulace stavby'!AN14))</f>
        <v>CZ48035599</v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31</v>
      </c>
      <c r="E20" s="41"/>
      <c r="F20" s="41"/>
      <c r="G20" s="41"/>
      <c r="H20" s="41"/>
      <c r="I20" s="106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06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33</v>
      </c>
      <c r="E23" s="41"/>
      <c r="F23" s="41"/>
      <c r="G23" s="41"/>
      <c r="H23" s="41"/>
      <c r="I23" s="105"/>
      <c r="J23" s="41"/>
      <c r="K23" s="44"/>
    </row>
    <row r="24" spans="2:11" s="6" customFormat="1" ht="16.5" customHeight="1">
      <c r="B24" s="108"/>
      <c r="C24" s="109"/>
      <c r="D24" s="109"/>
      <c r="E24" s="336" t="s">
        <v>5</v>
      </c>
      <c r="F24" s="336"/>
      <c r="G24" s="336"/>
      <c r="H24" s="336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34</v>
      </c>
      <c r="E27" s="41"/>
      <c r="F27" s="41"/>
      <c r="G27" s="41"/>
      <c r="H27" s="41"/>
      <c r="I27" s="105"/>
      <c r="J27" s="115">
        <f>ROUND(J85,2)</f>
        <v>3630750.61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36</v>
      </c>
      <c r="G29" s="41"/>
      <c r="H29" s="41"/>
      <c r="I29" s="116" t="s">
        <v>35</v>
      </c>
      <c r="J29" s="45" t="s">
        <v>37</v>
      </c>
      <c r="K29" s="44"/>
    </row>
    <row r="30" spans="2:11" s="1" customFormat="1" ht="14.45" customHeight="1">
      <c r="B30" s="40"/>
      <c r="C30" s="41"/>
      <c r="D30" s="48" t="s">
        <v>38</v>
      </c>
      <c r="E30" s="48" t="s">
        <v>39</v>
      </c>
      <c r="F30" s="117">
        <f>ROUND(SUM(BE85:BE392),2)</f>
        <v>3630750.61</v>
      </c>
      <c r="G30" s="41"/>
      <c r="H30" s="41"/>
      <c r="I30" s="118">
        <v>0.21</v>
      </c>
      <c r="J30" s="117">
        <f>ROUND(ROUND((SUM(BE85:BE392)),2)*I30,2)</f>
        <v>762457.63</v>
      </c>
      <c r="K30" s="44"/>
    </row>
    <row r="31" spans="2:11" s="1" customFormat="1" ht="14.45" customHeight="1">
      <c r="B31" s="40"/>
      <c r="C31" s="41"/>
      <c r="D31" s="41"/>
      <c r="E31" s="48" t="s">
        <v>40</v>
      </c>
      <c r="F31" s="117">
        <f>ROUND(SUM(BF85:BF392),2)</f>
        <v>0</v>
      </c>
      <c r="G31" s="41"/>
      <c r="H31" s="41"/>
      <c r="I31" s="118">
        <v>0.15</v>
      </c>
      <c r="J31" s="117">
        <f>ROUND(ROUND((SUM(BF85:BF392)),2)*I31,2)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41</v>
      </c>
      <c r="F32" s="117">
        <f>ROUND(SUM(BG85:BG392),2)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42</v>
      </c>
      <c r="F33" s="117">
        <f>ROUND(SUM(BH85:BH392),2)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43</v>
      </c>
      <c r="F34" s="117">
        <f>ROUND(SUM(BI85:BI392),2)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44</v>
      </c>
      <c r="E36" s="70"/>
      <c r="F36" s="70"/>
      <c r="G36" s="121" t="s">
        <v>45</v>
      </c>
      <c r="H36" s="122" t="s">
        <v>46</v>
      </c>
      <c r="I36" s="123"/>
      <c r="J36" s="124">
        <f>SUM(J27:J34)</f>
        <v>4393208.24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92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16.5" customHeight="1">
      <c r="B45" s="40"/>
      <c r="C45" s="41"/>
      <c r="D45" s="41"/>
      <c r="E45" s="345" t="str">
        <f>E7</f>
        <v>III-18035 Dnešice-oprava</v>
      </c>
      <c r="F45" s="346"/>
      <c r="G45" s="346"/>
      <c r="H45" s="346"/>
      <c r="I45" s="105"/>
      <c r="J45" s="41"/>
      <c r="K45" s="44"/>
    </row>
    <row r="46" spans="2:11" s="1" customFormat="1" ht="14.45" customHeight="1">
      <c r="B46" s="40"/>
      <c r="C46" s="36" t="s">
        <v>90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17.25" customHeight="1">
      <c r="B47" s="40"/>
      <c r="C47" s="41"/>
      <c r="D47" s="41"/>
      <c r="E47" s="347" t="str">
        <f>E9</f>
        <v>SO 101 - Komunikace - SO 101 - Komunikace</v>
      </c>
      <c r="F47" s="348"/>
      <c r="G47" s="348"/>
      <c r="H47" s="348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06" t="s">
        <v>25</v>
      </c>
      <c r="J49" s="107" t="str">
        <f>IF(J12="","",J12)</f>
        <v>10. 3. 2018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06" t="s">
        <v>31</v>
      </c>
      <c r="J51" s="336" t="str">
        <f>E21</f>
        <v xml:space="preserve"> 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>SWIETELSKY stavební s.r.o. odštěpný závod Dopravní stavby ZÁPAD</v>
      </c>
      <c r="G52" s="41"/>
      <c r="H52" s="41"/>
      <c r="I52" s="105"/>
      <c r="J52" s="340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93</v>
      </c>
      <c r="D54" s="119"/>
      <c r="E54" s="119"/>
      <c r="F54" s="119"/>
      <c r="G54" s="119"/>
      <c r="H54" s="119"/>
      <c r="I54" s="130"/>
      <c r="J54" s="131" t="s">
        <v>94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95</v>
      </c>
      <c r="D56" s="41"/>
      <c r="E56" s="41"/>
      <c r="F56" s="41"/>
      <c r="G56" s="41"/>
      <c r="H56" s="41"/>
      <c r="I56" s="105"/>
      <c r="J56" s="115">
        <f>J85</f>
        <v>3630750.610000001</v>
      </c>
      <c r="K56" s="44"/>
      <c r="AU56" s="23" t="s">
        <v>96</v>
      </c>
    </row>
    <row r="57" spans="2:11" s="7" customFormat="1" ht="24.95" customHeight="1">
      <c r="B57" s="134"/>
      <c r="C57" s="135"/>
      <c r="D57" s="136" t="s">
        <v>97</v>
      </c>
      <c r="E57" s="137"/>
      <c r="F57" s="137"/>
      <c r="G57" s="137"/>
      <c r="H57" s="137"/>
      <c r="I57" s="138"/>
      <c r="J57" s="139">
        <f>J86</f>
        <v>3630750.610000001</v>
      </c>
      <c r="K57" s="140"/>
    </row>
    <row r="58" spans="2:11" s="8" customFormat="1" ht="19.9" customHeight="1">
      <c r="B58" s="141"/>
      <c r="C58" s="142"/>
      <c r="D58" s="143" t="s">
        <v>98</v>
      </c>
      <c r="E58" s="144"/>
      <c r="F58" s="144"/>
      <c r="G58" s="144"/>
      <c r="H58" s="144"/>
      <c r="I58" s="145"/>
      <c r="J58" s="146">
        <f>J87</f>
        <v>455524.99000000005</v>
      </c>
      <c r="K58" s="147"/>
    </row>
    <row r="59" spans="2:11" s="8" customFormat="1" ht="14.85" customHeight="1">
      <c r="B59" s="141"/>
      <c r="C59" s="142"/>
      <c r="D59" s="143" t="s">
        <v>99</v>
      </c>
      <c r="E59" s="144"/>
      <c r="F59" s="144"/>
      <c r="G59" s="144"/>
      <c r="H59" s="144"/>
      <c r="I59" s="145"/>
      <c r="J59" s="146">
        <f>J88</f>
        <v>455524.99000000005</v>
      </c>
      <c r="K59" s="147"/>
    </row>
    <row r="60" spans="2:11" s="8" customFormat="1" ht="19.9" customHeight="1">
      <c r="B60" s="141"/>
      <c r="C60" s="142"/>
      <c r="D60" s="143" t="s">
        <v>100</v>
      </c>
      <c r="E60" s="144"/>
      <c r="F60" s="144"/>
      <c r="G60" s="144"/>
      <c r="H60" s="144"/>
      <c r="I60" s="145"/>
      <c r="J60" s="146">
        <f>J181</f>
        <v>2994947.5000000005</v>
      </c>
      <c r="K60" s="147"/>
    </row>
    <row r="61" spans="2:11" s="8" customFormat="1" ht="14.85" customHeight="1">
      <c r="B61" s="141"/>
      <c r="C61" s="142"/>
      <c r="D61" s="143" t="s">
        <v>101</v>
      </c>
      <c r="E61" s="144"/>
      <c r="F61" s="144"/>
      <c r="G61" s="144"/>
      <c r="H61" s="144"/>
      <c r="I61" s="145"/>
      <c r="J61" s="146">
        <f>J272</f>
        <v>76294.37</v>
      </c>
      <c r="K61" s="147"/>
    </row>
    <row r="62" spans="2:11" s="8" customFormat="1" ht="14.85" customHeight="1">
      <c r="B62" s="141"/>
      <c r="C62" s="142"/>
      <c r="D62" s="143" t="s">
        <v>102</v>
      </c>
      <c r="E62" s="144"/>
      <c r="F62" s="144"/>
      <c r="G62" s="144"/>
      <c r="H62" s="144"/>
      <c r="I62" s="145"/>
      <c r="J62" s="146">
        <f>J309</f>
        <v>38801.39000000001</v>
      </c>
      <c r="K62" s="147"/>
    </row>
    <row r="63" spans="2:11" s="8" customFormat="1" ht="19.9" customHeight="1">
      <c r="B63" s="141"/>
      <c r="C63" s="142"/>
      <c r="D63" s="143" t="s">
        <v>103</v>
      </c>
      <c r="E63" s="144"/>
      <c r="F63" s="144"/>
      <c r="G63" s="144"/>
      <c r="H63" s="144"/>
      <c r="I63" s="145"/>
      <c r="J63" s="146">
        <f>J370</f>
        <v>88163.68</v>
      </c>
      <c r="K63" s="147"/>
    </row>
    <row r="64" spans="2:11" s="8" customFormat="1" ht="14.85" customHeight="1">
      <c r="B64" s="141"/>
      <c r="C64" s="142"/>
      <c r="D64" s="143" t="s">
        <v>104</v>
      </c>
      <c r="E64" s="144"/>
      <c r="F64" s="144"/>
      <c r="G64" s="144"/>
      <c r="H64" s="144"/>
      <c r="I64" s="145"/>
      <c r="J64" s="146">
        <f>J371</f>
        <v>88163.68</v>
      </c>
      <c r="K64" s="147"/>
    </row>
    <row r="65" spans="2:11" s="8" customFormat="1" ht="19.9" customHeight="1">
      <c r="B65" s="141"/>
      <c r="C65" s="142"/>
      <c r="D65" s="143" t="s">
        <v>105</v>
      </c>
      <c r="E65" s="144"/>
      <c r="F65" s="144"/>
      <c r="G65" s="144"/>
      <c r="H65" s="144"/>
      <c r="I65" s="145"/>
      <c r="J65" s="146">
        <f>J380</f>
        <v>92114.44</v>
      </c>
      <c r="K65" s="147"/>
    </row>
    <row r="66" spans="2:11" s="1" customFormat="1" ht="21.75" customHeight="1">
      <c r="B66" s="40"/>
      <c r="C66" s="41"/>
      <c r="D66" s="41"/>
      <c r="E66" s="41"/>
      <c r="F66" s="41"/>
      <c r="G66" s="41"/>
      <c r="H66" s="41"/>
      <c r="I66" s="105"/>
      <c r="J66" s="41"/>
      <c r="K66" s="44"/>
    </row>
    <row r="67" spans="2:11" s="1" customFormat="1" ht="6.95" customHeight="1">
      <c r="B67" s="55"/>
      <c r="C67" s="56"/>
      <c r="D67" s="56"/>
      <c r="E67" s="56"/>
      <c r="F67" s="56"/>
      <c r="G67" s="56"/>
      <c r="H67" s="56"/>
      <c r="I67" s="126"/>
      <c r="J67" s="56"/>
      <c r="K67" s="57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27"/>
      <c r="J71" s="59"/>
      <c r="K71" s="59"/>
      <c r="L71" s="40"/>
    </row>
    <row r="72" spans="2:12" s="1" customFormat="1" ht="36.95" customHeight="1">
      <c r="B72" s="40"/>
      <c r="C72" s="60" t="s">
        <v>106</v>
      </c>
      <c r="L72" s="40"/>
    </row>
    <row r="73" spans="2:12" s="1" customFormat="1" ht="6.95" customHeight="1">
      <c r="B73" s="40"/>
      <c r="L73" s="40"/>
    </row>
    <row r="74" spans="2:12" s="1" customFormat="1" ht="14.45" customHeight="1">
      <c r="B74" s="40"/>
      <c r="C74" s="62" t="s">
        <v>19</v>
      </c>
      <c r="L74" s="40"/>
    </row>
    <row r="75" spans="2:12" s="1" customFormat="1" ht="16.5" customHeight="1">
      <c r="B75" s="40"/>
      <c r="E75" s="341" t="str">
        <f>E7</f>
        <v>III-18035 Dnešice-oprava</v>
      </c>
      <c r="F75" s="342"/>
      <c r="G75" s="342"/>
      <c r="H75" s="342"/>
      <c r="L75" s="40"/>
    </row>
    <row r="76" spans="2:12" s="1" customFormat="1" ht="14.45" customHeight="1">
      <c r="B76" s="40"/>
      <c r="C76" s="62" t="s">
        <v>90</v>
      </c>
      <c r="L76" s="40"/>
    </row>
    <row r="77" spans="2:12" s="1" customFormat="1" ht="17.25" customHeight="1">
      <c r="B77" s="40"/>
      <c r="E77" s="310" t="str">
        <f>E9</f>
        <v>SO 101 - Komunikace - SO 101 - Komunikace</v>
      </c>
      <c r="F77" s="343"/>
      <c r="G77" s="343"/>
      <c r="H77" s="343"/>
      <c r="L77" s="40"/>
    </row>
    <row r="78" spans="2:12" s="1" customFormat="1" ht="6.95" customHeight="1">
      <c r="B78" s="40"/>
      <c r="L78" s="40"/>
    </row>
    <row r="79" spans="2:12" s="1" customFormat="1" ht="18" customHeight="1">
      <c r="B79" s="40"/>
      <c r="C79" s="62" t="s">
        <v>23</v>
      </c>
      <c r="F79" s="148" t="str">
        <f>F12</f>
        <v xml:space="preserve"> </v>
      </c>
      <c r="I79" s="149" t="s">
        <v>25</v>
      </c>
      <c r="J79" s="66" t="str">
        <f>IF(J12="","",J12)</f>
        <v>10. 3. 2018</v>
      </c>
      <c r="L79" s="40"/>
    </row>
    <row r="80" spans="2:12" s="1" customFormat="1" ht="6.95" customHeight="1">
      <c r="B80" s="40"/>
      <c r="L80" s="40"/>
    </row>
    <row r="81" spans="2:12" s="1" customFormat="1" ht="15">
      <c r="B81" s="40"/>
      <c r="C81" s="62" t="s">
        <v>27</v>
      </c>
      <c r="F81" s="148" t="str">
        <f>E15</f>
        <v xml:space="preserve"> </v>
      </c>
      <c r="I81" s="149" t="s">
        <v>31</v>
      </c>
      <c r="J81" s="148" t="str">
        <f>E21</f>
        <v xml:space="preserve"> </v>
      </c>
      <c r="L81" s="40"/>
    </row>
    <row r="82" spans="2:12" s="1" customFormat="1" ht="14.45" customHeight="1">
      <c r="B82" s="40"/>
      <c r="C82" s="62" t="s">
        <v>30</v>
      </c>
      <c r="F82" s="148" t="str">
        <f>IF(E18="","",E18)</f>
        <v>SWIETELSKY stavební s.r.o. odštěpný závod Dopravní stavby ZÁPAD</v>
      </c>
      <c r="L82" s="40"/>
    </row>
    <row r="83" spans="2:12" s="1" customFormat="1" ht="10.35" customHeight="1">
      <c r="B83" s="40"/>
      <c r="L83" s="40"/>
    </row>
    <row r="84" spans="2:20" s="9" customFormat="1" ht="29.25" customHeight="1">
      <c r="B84" s="150"/>
      <c r="C84" s="151" t="s">
        <v>107</v>
      </c>
      <c r="D84" s="152" t="s">
        <v>53</v>
      </c>
      <c r="E84" s="152" t="s">
        <v>49</v>
      </c>
      <c r="F84" s="152" t="s">
        <v>108</v>
      </c>
      <c r="G84" s="152" t="s">
        <v>109</v>
      </c>
      <c r="H84" s="152" t="s">
        <v>110</v>
      </c>
      <c r="I84" s="153" t="s">
        <v>111</v>
      </c>
      <c r="J84" s="152" t="s">
        <v>94</v>
      </c>
      <c r="K84" s="154" t="s">
        <v>112</v>
      </c>
      <c r="L84" s="150"/>
      <c r="M84" s="72" t="s">
        <v>113</v>
      </c>
      <c r="N84" s="73" t="s">
        <v>38</v>
      </c>
      <c r="O84" s="73" t="s">
        <v>114</v>
      </c>
      <c r="P84" s="73" t="s">
        <v>115</v>
      </c>
      <c r="Q84" s="73" t="s">
        <v>116</v>
      </c>
      <c r="R84" s="73" t="s">
        <v>117</v>
      </c>
      <c r="S84" s="73" t="s">
        <v>118</v>
      </c>
      <c r="T84" s="74" t="s">
        <v>119</v>
      </c>
    </row>
    <row r="85" spans="2:63" s="1" customFormat="1" ht="29.25" customHeight="1">
      <c r="B85" s="40"/>
      <c r="C85" s="76" t="s">
        <v>95</v>
      </c>
      <c r="J85" s="155">
        <f>BK85</f>
        <v>3630750.610000001</v>
      </c>
      <c r="L85" s="40"/>
      <c r="M85" s="75"/>
      <c r="N85" s="67"/>
      <c r="O85" s="67"/>
      <c r="P85" s="156">
        <f>P86</f>
        <v>0</v>
      </c>
      <c r="Q85" s="67"/>
      <c r="R85" s="156">
        <f>R86</f>
        <v>0</v>
      </c>
      <c r="S85" s="67"/>
      <c r="T85" s="157">
        <f>T86</f>
        <v>0</v>
      </c>
      <c r="AT85" s="23" t="s">
        <v>67</v>
      </c>
      <c r="AU85" s="23" t="s">
        <v>96</v>
      </c>
      <c r="BK85" s="158">
        <f>BK86</f>
        <v>3630750.610000001</v>
      </c>
    </row>
    <row r="86" spans="2:63" s="10" customFormat="1" ht="37.35" customHeight="1">
      <c r="B86" s="159"/>
      <c r="D86" s="160" t="s">
        <v>67</v>
      </c>
      <c r="E86" s="161" t="s">
        <v>120</v>
      </c>
      <c r="F86" s="161" t="s">
        <v>121</v>
      </c>
      <c r="I86" s="162"/>
      <c r="J86" s="163">
        <f>BK86</f>
        <v>3630750.610000001</v>
      </c>
      <c r="L86" s="159"/>
      <c r="M86" s="164"/>
      <c r="N86" s="165"/>
      <c r="O86" s="165"/>
      <c r="P86" s="166">
        <f>P87+P181+P370+P380</f>
        <v>0</v>
      </c>
      <c r="Q86" s="165"/>
      <c r="R86" s="166">
        <f>R87+R181+R370+R380</f>
        <v>0</v>
      </c>
      <c r="S86" s="165"/>
      <c r="T86" s="167">
        <f>T87+T181+T370+T380</f>
        <v>0</v>
      </c>
      <c r="AR86" s="160" t="s">
        <v>75</v>
      </c>
      <c r="AT86" s="168" t="s">
        <v>67</v>
      </c>
      <c r="AU86" s="168" t="s">
        <v>68</v>
      </c>
      <c r="AY86" s="160" t="s">
        <v>122</v>
      </c>
      <c r="BK86" s="169">
        <f>BK87+BK181+BK370+BK380</f>
        <v>3630750.610000001</v>
      </c>
    </row>
    <row r="87" spans="2:63" s="10" customFormat="1" ht="19.9" customHeight="1">
      <c r="B87" s="159"/>
      <c r="D87" s="160" t="s">
        <v>67</v>
      </c>
      <c r="E87" s="170" t="s">
        <v>75</v>
      </c>
      <c r="F87" s="170" t="s">
        <v>123</v>
      </c>
      <c r="I87" s="162"/>
      <c r="J87" s="171">
        <f>BK87</f>
        <v>455524.99000000005</v>
      </c>
      <c r="L87" s="159"/>
      <c r="M87" s="164"/>
      <c r="N87" s="165"/>
      <c r="O87" s="165"/>
      <c r="P87" s="166">
        <f>P88</f>
        <v>0</v>
      </c>
      <c r="Q87" s="165"/>
      <c r="R87" s="166">
        <f>R88</f>
        <v>0</v>
      </c>
      <c r="S87" s="165"/>
      <c r="T87" s="167">
        <f>T88</f>
        <v>0</v>
      </c>
      <c r="AR87" s="160" t="s">
        <v>75</v>
      </c>
      <c r="AT87" s="168" t="s">
        <v>67</v>
      </c>
      <c r="AU87" s="168" t="s">
        <v>75</v>
      </c>
      <c r="AY87" s="160" t="s">
        <v>122</v>
      </c>
      <c r="BK87" s="169">
        <f>BK88</f>
        <v>455524.99000000005</v>
      </c>
    </row>
    <row r="88" spans="2:63" s="10" customFormat="1" ht="14.85" customHeight="1">
      <c r="B88" s="159"/>
      <c r="D88" s="160" t="s">
        <v>67</v>
      </c>
      <c r="E88" s="170" t="s">
        <v>124</v>
      </c>
      <c r="F88" s="170" t="s">
        <v>125</v>
      </c>
      <c r="I88" s="162"/>
      <c r="J88" s="171">
        <f>BK88</f>
        <v>455524.99000000005</v>
      </c>
      <c r="L88" s="159"/>
      <c r="M88" s="164"/>
      <c r="N88" s="165"/>
      <c r="O88" s="165"/>
      <c r="P88" s="166">
        <f>SUM(P89:P180)</f>
        <v>0</v>
      </c>
      <c r="Q88" s="165"/>
      <c r="R88" s="166">
        <f>SUM(R89:R180)</f>
        <v>0</v>
      </c>
      <c r="S88" s="165"/>
      <c r="T88" s="167">
        <f>SUM(T89:T180)</f>
        <v>0</v>
      </c>
      <c r="AR88" s="160" t="s">
        <v>75</v>
      </c>
      <c r="AT88" s="168" t="s">
        <v>67</v>
      </c>
      <c r="AU88" s="168" t="s">
        <v>77</v>
      </c>
      <c r="AY88" s="160" t="s">
        <v>122</v>
      </c>
      <c r="BK88" s="169">
        <f>SUM(BK89:BK180)</f>
        <v>455524.99000000005</v>
      </c>
    </row>
    <row r="89" spans="2:65" s="1" customFormat="1" ht="25.5" customHeight="1">
      <c r="B89" s="172"/>
      <c r="C89" s="173" t="s">
        <v>75</v>
      </c>
      <c r="D89" s="173" t="s">
        <v>126</v>
      </c>
      <c r="E89" s="174" t="s">
        <v>127</v>
      </c>
      <c r="F89" s="175" t="s">
        <v>128</v>
      </c>
      <c r="G89" s="176" t="s">
        <v>129</v>
      </c>
      <c r="H89" s="177">
        <v>4928.29</v>
      </c>
      <c r="I89" s="178">
        <v>43.96</v>
      </c>
      <c r="J89" s="179">
        <f>ROUND(I89*H89,2)</f>
        <v>216647.63</v>
      </c>
      <c r="K89" s="175" t="s">
        <v>5</v>
      </c>
      <c r="L89" s="40"/>
      <c r="M89" s="180" t="s">
        <v>5</v>
      </c>
      <c r="N89" s="181" t="s">
        <v>39</v>
      </c>
      <c r="O89" s="41"/>
      <c r="P89" s="182">
        <f>O89*H89</f>
        <v>0</v>
      </c>
      <c r="Q89" s="182">
        <v>0</v>
      </c>
      <c r="R89" s="182">
        <f>Q89*H89</f>
        <v>0</v>
      </c>
      <c r="S89" s="182">
        <v>0</v>
      </c>
      <c r="T89" s="183">
        <f>S89*H89</f>
        <v>0</v>
      </c>
      <c r="AR89" s="23" t="s">
        <v>130</v>
      </c>
      <c r="AT89" s="23" t="s">
        <v>126</v>
      </c>
      <c r="AU89" s="23" t="s">
        <v>131</v>
      </c>
      <c r="AY89" s="23" t="s">
        <v>122</v>
      </c>
      <c r="BE89" s="184">
        <f>IF(N89="základní",J89,0)</f>
        <v>216647.63</v>
      </c>
      <c r="BF89" s="184">
        <f>IF(N89="snížená",J89,0)</f>
        <v>0</v>
      </c>
      <c r="BG89" s="184">
        <f>IF(N89="zákl. přenesená",J89,0)</f>
        <v>0</v>
      </c>
      <c r="BH89" s="184">
        <f>IF(N89="sníž. přenesená",J89,0)</f>
        <v>0</v>
      </c>
      <c r="BI89" s="184">
        <f>IF(N89="nulová",J89,0)</f>
        <v>0</v>
      </c>
      <c r="BJ89" s="23" t="s">
        <v>75</v>
      </c>
      <c r="BK89" s="184">
        <f>ROUND(I89*H89,2)</f>
        <v>216647.63</v>
      </c>
      <c r="BL89" s="23" t="s">
        <v>130</v>
      </c>
      <c r="BM89" s="23" t="s">
        <v>77</v>
      </c>
    </row>
    <row r="90" spans="2:51" s="11" customFormat="1" ht="13.5">
      <c r="B90" s="185"/>
      <c r="D90" s="186" t="s">
        <v>132</v>
      </c>
      <c r="E90" s="187" t="s">
        <v>5</v>
      </c>
      <c r="F90" s="188" t="s">
        <v>133</v>
      </c>
      <c r="H90" s="187" t="s">
        <v>5</v>
      </c>
      <c r="I90" s="189"/>
      <c r="L90" s="185"/>
      <c r="M90" s="190"/>
      <c r="N90" s="191"/>
      <c r="O90" s="191"/>
      <c r="P90" s="191"/>
      <c r="Q90" s="191"/>
      <c r="R90" s="191"/>
      <c r="S90" s="191"/>
      <c r="T90" s="192"/>
      <c r="AT90" s="187" t="s">
        <v>132</v>
      </c>
      <c r="AU90" s="187" t="s">
        <v>131</v>
      </c>
      <c r="AV90" s="11" t="s">
        <v>75</v>
      </c>
      <c r="AW90" s="11" t="s">
        <v>32</v>
      </c>
      <c r="AX90" s="11" t="s">
        <v>68</v>
      </c>
      <c r="AY90" s="187" t="s">
        <v>122</v>
      </c>
    </row>
    <row r="91" spans="2:51" s="12" customFormat="1" ht="13.5">
      <c r="B91" s="193"/>
      <c r="D91" s="186" t="s">
        <v>132</v>
      </c>
      <c r="E91" s="194" t="s">
        <v>5</v>
      </c>
      <c r="F91" s="195" t="s">
        <v>134</v>
      </c>
      <c r="H91" s="196">
        <v>179.619</v>
      </c>
      <c r="I91" s="197"/>
      <c r="L91" s="193"/>
      <c r="M91" s="198"/>
      <c r="N91" s="199"/>
      <c r="O91" s="199"/>
      <c r="P91" s="199"/>
      <c r="Q91" s="199"/>
      <c r="R91" s="199"/>
      <c r="S91" s="199"/>
      <c r="T91" s="200"/>
      <c r="AT91" s="194" t="s">
        <v>132</v>
      </c>
      <c r="AU91" s="194" t="s">
        <v>131</v>
      </c>
      <c r="AV91" s="12" t="s">
        <v>77</v>
      </c>
      <c r="AW91" s="12" t="s">
        <v>32</v>
      </c>
      <c r="AX91" s="12" t="s">
        <v>68</v>
      </c>
      <c r="AY91" s="194" t="s">
        <v>122</v>
      </c>
    </row>
    <row r="92" spans="2:51" s="11" customFormat="1" ht="13.5">
      <c r="B92" s="185"/>
      <c r="D92" s="186" t="s">
        <v>132</v>
      </c>
      <c r="E92" s="187" t="s">
        <v>5</v>
      </c>
      <c r="F92" s="188" t="s">
        <v>135</v>
      </c>
      <c r="H92" s="187" t="s">
        <v>5</v>
      </c>
      <c r="I92" s="189"/>
      <c r="L92" s="185"/>
      <c r="M92" s="190"/>
      <c r="N92" s="191"/>
      <c r="O92" s="191"/>
      <c r="P92" s="191"/>
      <c r="Q92" s="191"/>
      <c r="R92" s="191"/>
      <c r="S92" s="191"/>
      <c r="T92" s="192"/>
      <c r="AT92" s="187" t="s">
        <v>132</v>
      </c>
      <c r="AU92" s="187" t="s">
        <v>131</v>
      </c>
      <c r="AV92" s="11" t="s">
        <v>75</v>
      </c>
      <c r="AW92" s="11" t="s">
        <v>32</v>
      </c>
      <c r="AX92" s="11" t="s">
        <v>68</v>
      </c>
      <c r="AY92" s="187" t="s">
        <v>122</v>
      </c>
    </row>
    <row r="93" spans="2:51" s="12" customFormat="1" ht="13.5">
      <c r="B93" s="193"/>
      <c r="D93" s="186" t="s">
        <v>132</v>
      </c>
      <c r="E93" s="194" t="s">
        <v>5</v>
      </c>
      <c r="F93" s="195" t="s">
        <v>136</v>
      </c>
      <c r="H93" s="196">
        <v>123.565</v>
      </c>
      <c r="I93" s="197"/>
      <c r="L93" s="193"/>
      <c r="M93" s="198"/>
      <c r="N93" s="199"/>
      <c r="O93" s="199"/>
      <c r="P93" s="199"/>
      <c r="Q93" s="199"/>
      <c r="R93" s="199"/>
      <c r="S93" s="199"/>
      <c r="T93" s="200"/>
      <c r="AT93" s="194" t="s">
        <v>132</v>
      </c>
      <c r="AU93" s="194" t="s">
        <v>131</v>
      </c>
      <c r="AV93" s="12" t="s">
        <v>77</v>
      </c>
      <c r="AW93" s="12" t="s">
        <v>32</v>
      </c>
      <c r="AX93" s="12" t="s">
        <v>68</v>
      </c>
      <c r="AY93" s="194" t="s">
        <v>122</v>
      </c>
    </row>
    <row r="94" spans="2:51" s="11" customFormat="1" ht="13.5">
      <c r="B94" s="185"/>
      <c r="D94" s="186" t="s">
        <v>132</v>
      </c>
      <c r="E94" s="187" t="s">
        <v>5</v>
      </c>
      <c r="F94" s="188" t="s">
        <v>137</v>
      </c>
      <c r="H94" s="187" t="s">
        <v>5</v>
      </c>
      <c r="I94" s="189"/>
      <c r="L94" s="185"/>
      <c r="M94" s="190"/>
      <c r="N94" s="191"/>
      <c r="O94" s="191"/>
      <c r="P94" s="191"/>
      <c r="Q94" s="191"/>
      <c r="R94" s="191"/>
      <c r="S94" s="191"/>
      <c r="T94" s="192"/>
      <c r="AT94" s="187" t="s">
        <v>132</v>
      </c>
      <c r="AU94" s="187" t="s">
        <v>131</v>
      </c>
      <c r="AV94" s="11" t="s">
        <v>75</v>
      </c>
      <c r="AW94" s="11" t="s">
        <v>32</v>
      </c>
      <c r="AX94" s="11" t="s">
        <v>68</v>
      </c>
      <c r="AY94" s="187" t="s">
        <v>122</v>
      </c>
    </row>
    <row r="95" spans="2:51" s="12" customFormat="1" ht="13.5">
      <c r="B95" s="193"/>
      <c r="D95" s="186" t="s">
        <v>132</v>
      </c>
      <c r="E95" s="194" t="s">
        <v>5</v>
      </c>
      <c r="F95" s="195" t="s">
        <v>138</v>
      </c>
      <c r="H95" s="196">
        <v>994.087</v>
      </c>
      <c r="I95" s="197"/>
      <c r="L95" s="193"/>
      <c r="M95" s="198"/>
      <c r="N95" s="199"/>
      <c r="O95" s="199"/>
      <c r="P95" s="199"/>
      <c r="Q95" s="199"/>
      <c r="R95" s="199"/>
      <c r="S95" s="199"/>
      <c r="T95" s="200"/>
      <c r="AT95" s="194" t="s">
        <v>132</v>
      </c>
      <c r="AU95" s="194" t="s">
        <v>131</v>
      </c>
      <c r="AV95" s="12" t="s">
        <v>77</v>
      </c>
      <c r="AW95" s="12" t="s">
        <v>32</v>
      </c>
      <c r="AX95" s="12" t="s">
        <v>68</v>
      </c>
      <c r="AY95" s="194" t="s">
        <v>122</v>
      </c>
    </row>
    <row r="96" spans="2:51" s="11" customFormat="1" ht="13.5">
      <c r="B96" s="185"/>
      <c r="D96" s="186" t="s">
        <v>132</v>
      </c>
      <c r="E96" s="187" t="s">
        <v>5</v>
      </c>
      <c r="F96" s="188" t="s">
        <v>139</v>
      </c>
      <c r="H96" s="187" t="s">
        <v>5</v>
      </c>
      <c r="I96" s="189"/>
      <c r="L96" s="185"/>
      <c r="M96" s="190"/>
      <c r="N96" s="191"/>
      <c r="O96" s="191"/>
      <c r="P96" s="191"/>
      <c r="Q96" s="191"/>
      <c r="R96" s="191"/>
      <c r="S96" s="191"/>
      <c r="T96" s="192"/>
      <c r="AT96" s="187" t="s">
        <v>132</v>
      </c>
      <c r="AU96" s="187" t="s">
        <v>131</v>
      </c>
      <c r="AV96" s="11" t="s">
        <v>75</v>
      </c>
      <c r="AW96" s="11" t="s">
        <v>32</v>
      </c>
      <c r="AX96" s="11" t="s">
        <v>68</v>
      </c>
      <c r="AY96" s="187" t="s">
        <v>122</v>
      </c>
    </row>
    <row r="97" spans="2:51" s="12" customFormat="1" ht="13.5">
      <c r="B97" s="193"/>
      <c r="D97" s="186" t="s">
        <v>132</v>
      </c>
      <c r="E97" s="194" t="s">
        <v>5</v>
      </c>
      <c r="F97" s="195" t="s">
        <v>140</v>
      </c>
      <c r="H97" s="196">
        <v>1244.529</v>
      </c>
      <c r="I97" s="197"/>
      <c r="L97" s="193"/>
      <c r="M97" s="198"/>
      <c r="N97" s="199"/>
      <c r="O97" s="199"/>
      <c r="P97" s="199"/>
      <c r="Q97" s="199"/>
      <c r="R97" s="199"/>
      <c r="S97" s="199"/>
      <c r="T97" s="200"/>
      <c r="AT97" s="194" t="s">
        <v>132</v>
      </c>
      <c r="AU97" s="194" t="s">
        <v>131</v>
      </c>
      <c r="AV97" s="12" t="s">
        <v>77</v>
      </c>
      <c r="AW97" s="12" t="s">
        <v>32</v>
      </c>
      <c r="AX97" s="12" t="s">
        <v>68</v>
      </c>
      <c r="AY97" s="194" t="s">
        <v>122</v>
      </c>
    </row>
    <row r="98" spans="2:51" s="11" customFormat="1" ht="13.5">
      <c r="B98" s="185"/>
      <c r="D98" s="186" t="s">
        <v>132</v>
      </c>
      <c r="E98" s="187" t="s">
        <v>5</v>
      </c>
      <c r="F98" s="188" t="s">
        <v>141</v>
      </c>
      <c r="H98" s="187" t="s">
        <v>5</v>
      </c>
      <c r="I98" s="189"/>
      <c r="L98" s="185"/>
      <c r="M98" s="190"/>
      <c r="N98" s="191"/>
      <c r="O98" s="191"/>
      <c r="P98" s="191"/>
      <c r="Q98" s="191"/>
      <c r="R98" s="191"/>
      <c r="S98" s="191"/>
      <c r="T98" s="192"/>
      <c r="AT98" s="187" t="s">
        <v>132</v>
      </c>
      <c r="AU98" s="187" t="s">
        <v>131</v>
      </c>
      <c r="AV98" s="11" t="s">
        <v>75</v>
      </c>
      <c r="AW98" s="11" t="s">
        <v>32</v>
      </c>
      <c r="AX98" s="11" t="s">
        <v>68</v>
      </c>
      <c r="AY98" s="187" t="s">
        <v>122</v>
      </c>
    </row>
    <row r="99" spans="2:51" s="12" customFormat="1" ht="13.5">
      <c r="B99" s="193"/>
      <c r="D99" s="186" t="s">
        <v>132</v>
      </c>
      <c r="E99" s="194" t="s">
        <v>5</v>
      </c>
      <c r="F99" s="195" t="s">
        <v>142</v>
      </c>
      <c r="H99" s="196">
        <v>838.644</v>
      </c>
      <c r="I99" s="197"/>
      <c r="L99" s="193"/>
      <c r="M99" s="198"/>
      <c r="N99" s="199"/>
      <c r="O99" s="199"/>
      <c r="P99" s="199"/>
      <c r="Q99" s="199"/>
      <c r="R99" s="199"/>
      <c r="S99" s="199"/>
      <c r="T99" s="200"/>
      <c r="AT99" s="194" t="s">
        <v>132</v>
      </c>
      <c r="AU99" s="194" t="s">
        <v>131</v>
      </c>
      <c r="AV99" s="12" t="s">
        <v>77</v>
      </c>
      <c r="AW99" s="12" t="s">
        <v>32</v>
      </c>
      <c r="AX99" s="12" t="s">
        <v>68</v>
      </c>
      <c r="AY99" s="194" t="s">
        <v>122</v>
      </c>
    </row>
    <row r="100" spans="2:51" s="11" customFormat="1" ht="13.5">
      <c r="B100" s="185"/>
      <c r="D100" s="186" t="s">
        <v>132</v>
      </c>
      <c r="E100" s="187" t="s">
        <v>5</v>
      </c>
      <c r="F100" s="188" t="s">
        <v>143</v>
      </c>
      <c r="H100" s="187" t="s">
        <v>5</v>
      </c>
      <c r="I100" s="189"/>
      <c r="L100" s="185"/>
      <c r="M100" s="190"/>
      <c r="N100" s="191"/>
      <c r="O100" s="191"/>
      <c r="P100" s="191"/>
      <c r="Q100" s="191"/>
      <c r="R100" s="191"/>
      <c r="S100" s="191"/>
      <c r="T100" s="192"/>
      <c r="AT100" s="187" t="s">
        <v>132</v>
      </c>
      <c r="AU100" s="187" t="s">
        <v>131</v>
      </c>
      <c r="AV100" s="11" t="s">
        <v>75</v>
      </c>
      <c r="AW100" s="11" t="s">
        <v>32</v>
      </c>
      <c r="AX100" s="11" t="s">
        <v>68</v>
      </c>
      <c r="AY100" s="187" t="s">
        <v>122</v>
      </c>
    </row>
    <row r="101" spans="2:51" s="12" customFormat="1" ht="13.5">
      <c r="B101" s="193"/>
      <c r="D101" s="186" t="s">
        <v>132</v>
      </c>
      <c r="E101" s="194" t="s">
        <v>5</v>
      </c>
      <c r="F101" s="195" t="s">
        <v>144</v>
      </c>
      <c r="H101" s="196">
        <v>785.647</v>
      </c>
      <c r="I101" s="197"/>
      <c r="L101" s="193"/>
      <c r="M101" s="198"/>
      <c r="N101" s="199"/>
      <c r="O101" s="199"/>
      <c r="P101" s="199"/>
      <c r="Q101" s="199"/>
      <c r="R101" s="199"/>
      <c r="S101" s="199"/>
      <c r="T101" s="200"/>
      <c r="AT101" s="194" t="s">
        <v>132</v>
      </c>
      <c r="AU101" s="194" t="s">
        <v>131</v>
      </c>
      <c r="AV101" s="12" t="s">
        <v>77</v>
      </c>
      <c r="AW101" s="12" t="s">
        <v>32</v>
      </c>
      <c r="AX101" s="12" t="s">
        <v>68</v>
      </c>
      <c r="AY101" s="194" t="s">
        <v>122</v>
      </c>
    </row>
    <row r="102" spans="2:51" s="11" customFormat="1" ht="13.5">
      <c r="B102" s="185"/>
      <c r="D102" s="186" t="s">
        <v>132</v>
      </c>
      <c r="E102" s="187" t="s">
        <v>5</v>
      </c>
      <c r="F102" s="188" t="s">
        <v>145</v>
      </c>
      <c r="H102" s="187" t="s">
        <v>5</v>
      </c>
      <c r="I102" s="189"/>
      <c r="L102" s="185"/>
      <c r="M102" s="190"/>
      <c r="N102" s="191"/>
      <c r="O102" s="191"/>
      <c r="P102" s="191"/>
      <c r="Q102" s="191"/>
      <c r="R102" s="191"/>
      <c r="S102" s="191"/>
      <c r="T102" s="192"/>
      <c r="AT102" s="187" t="s">
        <v>132</v>
      </c>
      <c r="AU102" s="187" t="s">
        <v>131</v>
      </c>
      <c r="AV102" s="11" t="s">
        <v>75</v>
      </c>
      <c r="AW102" s="11" t="s">
        <v>32</v>
      </c>
      <c r="AX102" s="11" t="s">
        <v>68</v>
      </c>
      <c r="AY102" s="187" t="s">
        <v>122</v>
      </c>
    </row>
    <row r="103" spans="2:51" s="12" customFormat="1" ht="13.5">
      <c r="B103" s="193"/>
      <c r="D103" s="186" t="s">
        <v>132</v>
      </c>
      <c r="E103" s="194" t="s">
        <v>5</v>
      </c>
      <c r="F103" s="195" t="s">
        <v>146</v>
      </c>
      <c r="H103" s="196">
        <v>457.849</v>
      </c>
      <c r="I103" s="197"/>
      <c r="L103" s="193"/>
      <c r="M103" s="198"/>
      <c r="N103" s="199"/>
      <c r="O103" s="199"/>
      <c r="P103" s="199"/>
      <c r="Q103" s="199"/>
      <c r="R103" s="199"/>
      <c r="S103" s="199"/>
      <c r="T103" s="200"/>
      <c r="AT103" s="194" t="s">
        <v>132</v>
      </c>
      <c r="AU103" s="194" t="s">
        <v>131</v>
      </c>
      <c r="AV103" s="12" t="s">
        <v>77</v>
      </c>
      <c r="AW103" s="12" t="s">
        <v>32</v>
      </c>
      <c r="AX103" s="12" t="s">
        <v>68</v>
      </c>
      <c r="AY103" s="194" t="s">
        <v>122</v>
      </c>
    </row>
    <row r="104" spans="2:51" s="11" customFormat="1" ht="13.5">
      <c r="B104" s="185"/>
      <c r="D104" s="186" t="s">
        <v>132</v>
      </c>
      <c r="E104" s="187" t="s">
        <v>5</v>
      </c>
      <c r="F104" s="188" t="s">
        <v>147</v>
      </c>
      <c r="H104" s="187" t="s">
        <v>5</v>
      </c>
      <c r="I104" s="189"/>
      <c r="L104" s="185"/>
      <c r="M104" s="190"/>
      <c r="N104" s="191"/>
      <c r="O104" s="191"/>
      <c r="P104" s="191"/>
      <c r="Q104" s="191"/>
      <c r="R104" s="191"/>
      <c r="S104" s="191"/>
      <c r="T104" s="192"/>
      <c r="AT104" s="187" t="s">
        <v>132</v>
      </c>
      <c r="AU104" s="187" t="s">
        <v>131</v>
      </c>
      <c r="AV104" s="11" t="s">
        <v>75</v>
      </c>
      <c r="AW104" s="11" t="s">
        <v>32</v>
      </c>
      <c r="AX104" s="11" t="s">
        <v>68</v>
      </c>
      <c r="AY104" s="187" t="s">
        <v>122</v>
      </c>
    </row>
    <row r="105" spans="2:51" s="12" customFormat="1" ht="13.5">
      <c r="B105" s="193"/>
      <c r="D105" s="186" t="s">
        <v>132</v>
      </c>
      <c r="E105" s="194" t="s">
        <v>5</v>
      </c>
      <c r="F105" s="195" t="s">
        <v>148</v>
      </c>
      <c r="H105" s="196">
        <v>304.35</v>
      </c>
      <c r="I105" s="197"/>
      <c r="L105" s="193"/>
      <c r="M105" s="198"/>
      <c r="N105" s="199"/>
      <c r="O105" s="199"/>
      <c r="P105" s="199"/>
      <c r="Q105" s="199"/>
      <c r="R105" s="199"/>
      <c r="S105" s="199"/>
      <c r="T105" s="200"/>
      <c r="AT105" s="194" t="s">
        <v>132</v>
      </c>
      <c r="AU105" s="194" t="s">
        <v>131</v>
      </c>
      <c r="AV105" s="12" t="s">
        <v>77</v>
      </c>
      <c r="AW105" s="12" t="s">
        <v>32</v>
      </c>
      <c r="AX105" s="12" t="s">
        <v>68</v>
      </c>
      <c r="AY105" s="194" t="s">
        <v>122</v>
      </c>
    </row>
    <row r="106" spans="2:51" s="13" customFormat="1" ht="13.5">
      <c r="B106" s="201"/>
      <c r="D106" s="186" t="s">
        <v>132</v>
      </c>
      <c r="E106" s="202" t="s">
        <v>5</v>
      </c>
      <c r="F106" s="203" t="s">
        <v>149</v>
      </c>
      <c r="H106" s="204">
        <v>4928.29</v>
      </c>
      <c r="I106" s="205"/>
      <c r="L106" s="201"/>
      <c r="M106" s="206"/>
      <c r="N106" s="207"/>
      <c r="O106" s="207"/>
      <c r="P106" s="207"/>
      <c r="Q106" s="207"/>
      <c r="R106" s="207"/>
      <c r="S106" s="207"/>
      <c r="T106" s="208"/>
      <c r="AT106" s="202" t="s">
        <v>132</v>
      </c>
      <c r="AU106" s="202" t="s">
        <v>131</v>
      </c>
      <c r="AV106" s="13" t="s">
        <v>130</v>
      </c>
      <c r="AW106" s="13" t="s">
        <v>32</v>
      </c>
      <c r="AX106" s="13" t="s">
        <v>75</v>
      </c>
      <c r="AY106" s="202" t="s">
        <v>122</v>
      </c>
    </row>
    <row r="107" spans="2:65" s="1" customFormat="1" ht="16.5" customHeight="1">
      <c r="B107" s="172"/>
      <c r="C107" s="173" t="s">
        <v>77</v>
      </c>
      <c r="D107" s="173" t="s">
        <v>126</v>
      </c>
      <c r="E107" s="174" t="s">
        <v>150</v>
      </c>
      <c r="F107" s="175" t="s">
        <v>151</v>
      </c>
      <c r="G107" s="176" t="s">
        <v>152</v>
      </c>
      <c r="H107" s="177">
        <v>1.5</v>
      </c>
      <c r="I107" s="178">
        <v>146.44</v>
      </c>
      <c r="J107" s="179">
        <f>ROUND(I107*H107,2)</f>
        <v>219.66</v>
      </c>
      <c r="K107" s="175" t="s">
        <v>5</v>
      </c>
      <c r="L107" s="40"/>
      <c r="M107" s="180" t="s">
        <v>5</v>
      </c>
      <c r="N107" s="181" t="s">
        <v>39</v>
      </c>
      <c r="O107" s="41"/>
      <c r="P107" s="182">
        <f>O107*H107</f>
        <v>0</v>
      </c>
      <c r="Q107" s="182">
        <v>0</v>
      </c>
      <c r="R107" s="182">
        <f>Q107*H107</f>
        <v>0</v>
      </c>
      <c r="S107" s="182">
        <v>0</v>
      </c>
      <c r="T107" s="183">
        <f>S107*H107</f>
        <v>0</v>
      </c>
      <c r="AR107" s="23" t="s">
        <v>130</v>
      </c>
      <c r="AT107" s="23" t="s">
        <v>126</v>
      </c>
      <c r="AU107" s="23" t="s">
        <v>131</v>
      </c>
      <c r="AY107" s="23" t="s">
        <v>122</v>
      </c>
      <c r="BE107" s="184">
        <f>IF(N107="základní",J107,0)</f>
        <v>219.66</v>
      </c>
      <c r="BF107" s="184">
        <f>IF(N107="snížená",J107,0)</f>
        <v>0</v>
      </c>
      <c r="BG107" s="184">
        <f>IF(N107="zákl. přenesená",J107,0)</f>
        <v>0</v>
      </c>
      <c r="BH107" s="184">
        <f>IF(N107="sníž. přenesená",J107,0)</f>
        <v>0</v>
      </c>
      <c r="BI107" s="184">
        <f>IF(N107="nulová",J107,0)</f>
        <v>0</v>
      </c>
      <c r="BJ107" s="23" t="s">
        <v>75</v>
      </c>
      <c r="BK107" s="184">
        <f>ROUND(I107*H107,2)</f>
        <v>219.66</v>
      </c>
      <c r="BL107" s="23" t="s">
        <v>130</v>
      </c>
      <c r="BM107" s="23" t="s">
        <v>130</v>
      </c>
    </row>
    <row r="108" spans="2:51" s="11" customFormat="1" ht="13.5">
      <c r="B108" s="185"/>
      <c r="D108" s="186" t="s">
        <v>132</v>
      </c>
      <c r="E108" s="187" t="s">
        <v>5</v>
      </c>
      <c r="F108" s="188" t="s">
        <v>153</v>
      </c>
      <c r="H108" s="187" t="s">
        <v>5</v>
      </c>
      <c r="I108" s="189"/>
      <c r="L108" s="185"/>
      <c r="M108" s="190"/>
      <c r="N108" s="191"/>
      <c r="O108" s="191"/>
      <c r="P108" s="191"/>
      <c r="Q108" s="191"/>
      <c r="R108" s="191"/>
      <c r="S108" s="191"/>
      <c r="T108" s="192"/>
      <c r="AT108" s="187" t="s">
        <v>132</v>
      </c>
      <c r="AU108" s="187" t="s">
        <v>131</v>
      </c>
      <c r="AV108" s="11" t="s">
        <v>75</v>
      </c>
      <c r="AW108" s="11" t="s">
        <v>32</v>
      </c>
      <c r="AX108" s="11" t="s">
        <v>68</v>
      </c>
      <c r="AY108" s="187" t="s">
        <v>122</v>
      </c>
    </row>
    <row r="109" spans="2:51" s="12" customFormat="1" ht="13.5">
      <c r="B109" s="193"/>
      <c r="D109" s="186" t="s">
        <v>132</v>
      </c>
      <c r="E109" s="194" t="s">
        <v>5</v>
      </c>
      <c r="F109" s="195" t="s">
        <v>154</v>
      </c>
      <c r="H109" s="196">
        <v>1.5</v>
      </c>
      <c r="I109" s="197"/>
      <c r="L109" s="193"/>
      <c r="M109" s="198"/>
      <c r="N109" s="199"/>
      <c r="O109" s="199"/>
      <c r="P109" s="199"/>
      <c r="Q109" s="199"/>
      <c r="R109" s="199"/>
      <c r="S109" s="199"/>
      <c r="T109" s="200"/>
      <c r="AT109" s="194" t="s">
        <v>132</v>
      </c>
      <c r="AU109" s="194" t="s">
        <v>131</v>
      </c>
      <c r="AV109" s="12" t="s">
        <v>77</v>
      </c>
      <c r="AW109" s="12" t="s">
        <v>32</v>
      </c>
      <c r="AX109" s="12" t="s">
        <v>68</v>
      </c>
      <c r="AY109" s="194" t="s">
        <v>122</v>
      </c>
    </row>
    <row r="110" spans="2:51" s="13" customFormat="1" ht="13.5">
      <c r="B110" s="201"/>
      <c r="D110" s="186" t="s">
        <v>132</v>
      </c>
      <c r="E110" s="202" t="s">
        <v>5</v>
      </c>
      <c r="F110" s="203" t="s">
        <v>149</v>
      </c>
      <c r="H110" s="204">
        <v>1.5</v>
      </c>
      <c r="I110" s="205"/>
      <c r="L110" s="201"/>
      <c r="M110" s="206"/>
      <c r="N110" s="207"/>
      <c r="O110" s="207"/>
      <c r="P110" s="207"/>
      <c r="Q110" s="207"/>
      <c r="R110" s="207"/>
      <c r="S110" s="207"/>
      <c r="T110" s="208"/>
      <c r="AT110" s="202" t="s">
        <v>132</v>
      </c>
      <c r="AU110" s="202" t="s">
        <v>131</v>
      </c>
      <c r="AV110" s="13" t="s">
        <v>130</v>
      </c>
      <c r="AW110" s="13" t="s">
        <v>32</v>
      </c>
      <c r="AX110" s="13" t="s">
        <v>75</v>
      </c>
      <c r="AY110" s="202" t="s">
        <v>122</v>
      </c>
    </row>
    <row r="111" spans="2:65" s="1" customFormat="1" ht="16.5" customHeight="1">
      <c r="B111" s="172"/>
      <c r="C111" s="173" t="s">
        <v>131</v>
      </c>
      <c r="D111" s="173" t="s">
        <v>126</v>
      </c>
      <c r="E111" s="174" t="s">
        <v>155</v>
      </c>
      <c r="F111" s="175" t="s">
        <v>156</v>
      </c>
      <c r="G111" s="176" t="s">
        <v>157</v>
      </c>
      <c r="H111" s="177">
        <v>61.209</v>
      </c>
      <c r="I111" s="178">
        <v>163.72</v>
      </c>
      <c r="J111" s="179">
        <f>ROUND(I111*H111,2)</f>
        <v>10021.14</v>
      </c>
      <c r="K111" s="175" t="s">
        <v>5</v>
      </c>
      <c r="L111" s="40"/>
      <c r="M111" s="180" t="s">
        <v>5</v>
      </c>
      <c r="N111" s="181" t="s">
        <v>39</v>
      </c>
      <c r="O111" s="41"/>
      <c r="P111" s="182">
        <f>O111*H111</f>
        <v>0</v>
      </c>
      <c r="Q111" s="182">
        <v>0</v>
      </c>
      <c r="R111" s="182">
        <f>Q111*H111</f>
        <v>0</v>
      </c>
      <c r="S111" s="182">
        <v>0</v>
      </c>
      <c r="T111" s="183">
        <f>S111*H111</f>
        <v>0</v>
      </c>
      <c r="AR111" s="23" t="s">
        <v>130</v>
      </c>
      <c r="AT111" s="23" t="s">
        <v>126</v>
      </c>
      <c r="AU111" s="23" t="s">
        <v>131</v>
      </c>
      <c r="AY111" s="23" t="s">
        <v>122</v>
      </c>
      <c r="BE111" s="184">
        <f>IF(N111="základní",J111,0)</f>
        <v>10021.14</v>
      </c>
      <c r="BF111" s="184">
        <f>IF(N111="snížená",J111,0)</f>
        <v>0</v>
      </c>
      <c r="BG111" s="184">
        <f>IF(N111="zákl. přenesená",J111,0)</f>
        <v>0</v>
      </c>
      <c r="BH111" s="184">
        <f>IF(N111="sníž. přenesená",J111,0)</f>
        <v>0</v>
      </c>
      <c r="BI111" s="184">
        <f>IF(N111="nulová",J111,0)</f>
        <v>0</v>
      </c>
      <c r="BJ111" s="23" t="s">
        <v>75</v>
      </c>
      <c r="BK111" s="184">
        <f>ROUND(I111*H111,2)</f>
        <v>10021.14</v>
      </c>
      <c r="BL111" s="23" t="s">
        <v>130</v>
      </c>
      <c r="BM111" s="23" t="s">
        <v>158</v>
      </c>
    </row>
    <row r="112" spans="2:51" s="11" customFormat="1" ht="13.5">
      <c r="B112" s="185"/>
      <c r="D112" s="186" t="s">
        <v>132</v>
      </c>
      <c r="E112" s="187" t="s">
        <v>5</v>
      </c>
      <c r="F112" s="188" t="s">
        <v>153</v>
      </c>
      <c r="H112" s="187" t="s">
        <v>5</v>
      </c>
      <c r="I112" s="189"/>
      <c r="L112" s="185"/>
      <c r="M112" s="190"/>
      <c r="N112" s="191"/>
      <c r="O112" s="191"/>
      <c r="P112" s="191"/>
      <c r="Q112" s="191"/>
      <c r="R112" s="191"/>
      <c r="S112" s="191"/>
      <c r="T112" s="192"/>
      <c r="AT112" s="187" t="s">
        <v>132</v>
      </c>
      <c r="AU112" s="187" t="s">
        <v>131</v>
      </c>
      <c r="AV112" s="11" t="s">
        <v>75</v>
      </c>
      <c r="AW112" s="11" t="s">
        <v>32</v>
      </c>
      <c r="AX112" s="11" t="s">
        <v>68</v>
      </c>
      <c r="AY112" s="187" t="s">
        <v>122</v>
      </c>
    </row>
    <row r="113" spans="2:51" s="12" customFormat="1" ht="13.5">
      <c r="B113" s="193"/>
      <c r="D113" s="186" t="s">
        <v>132</v>
      </c>
      <c r="E113" s="194" t="s">
        <v>5</v>
      </c>
      <c r="F113" s="195" t="s">
        <v>159</v>
      </c>
      <c r="H113" s="196">
        <v>2.55</v>
      </c>
      <c r="I113" s="197"/>
      <c r="L113" s="193"/>
      <c r="M113" s="198"/>
      <c r="N113" s="199"/>
      <c r="O113" s="199"/>
      <c r="P113" s="199"/>
      <c r="Q113" s="199"/>
      <c r="R113" s="199"/>
      <c r="S113" s="199"/>
      <c r="T113" s="200"/>
      <c r="AT113" s="194" t="s">
        <v>132</v>
      </c>
      <c r="AU113" s="194" t="s">
        <v>131</v>
      </c>
      <c r="AV113" s="12" t="s">
        <v>77</v>
      </c>
      <c r="AW113" s="12" t="s">
        <v>32</v>
      </c>
      <c r="AX113" s="12" t="s">
        <v>68</v>
      </c>
      <c r="AY113" s="194" t="s">
        <v>122</v>
      </c>
    </row>
    <row r="114" spans="2:51" s="11" customFormat="1" ht="13.5">
      <c r="B114" s="185"/>
      <c r="D114" s="186" t="s">
        <v>132</v>
      </c>
      <c r="E114" s="187" t="s">
        <v>5</v>
      </c>
      <c r="F114" s="188" t="s">
        <v>160</v>
      </c>
      <c r="H114" s="187" t="s">
        <v>5</v>
      </c>
      <c r="I114" s="189"/>
      <c r="L114" s="185"/>
      <c r="M114" s="190"/>
      <c r="N114" s="191"/>
      <c r="O114" s="191"/>
      <c r="P114" s="191"/>
      <c r="Q114" s="191"/>
      <c r="R114" s="191"/>
      <c r="S114" s="191"/>
      <c r="T114" s="192"/>
      <c r="AT114" s="187" t="s">
        <v>132</v>
      </c>
      <c r="AU114" s="187" t="s">
        <v>131</v>
      </c>
      <c r="AV114" s="11" t="s">
        <v>75</v>
      </c>
      <c r="AW114" s="11" t="s">
        <v>32</v>
      </c>
      <c r="AX114" s="11" t="s">
        <v>68</v>
      </c>
      <c r="AY114" s="187" t="s">
        <v>122</v>
      </c>
    </row>
    <row r="115" spans="2:51" s="12" customFormat="1" ht="13.5">
      <c r="B115" s="193"/>
      <c r="D115" s="186" t="s">
        <v>132</v>
      </c>
      <c r="E115" s="194" t="s">
        <v>5</v>
      </c>
      <c r="F115" s="195" t="s">
        <v>161</v>
      </c>
      <c r="H115" s="196">
        <v>58.659</v>
      </c>
      <c r="I115" s="197"/>
      <c r="L115" s="193"/>
      <c r="M115" s="198"/>
      <c r="N115" s="199"/>
      <c r="O115" s="199"/>
      <c r="P115" s="199"/>
      <c r="Q115" s="199"/>
      <c r="R115" s="199"/>
      <c r="S115" s="199"/>
      <c r="T115" s="200"/>
      <c r="AT115" s="194" t="s">
        <v>132</v>
      </c>
      <c r="AU115" s="194" t="s">
        <v>131</v>
      </c>
      <c r="AV115" s="12" t="s">
        <v>77</v>
      </c>
      <c r="AW115" s="12" t="s">
        <v>32</v>
      </c>
      <c r="AX115" s="12" t="s">
        <v>68</v>
      </c>
      <c r="AY115" s="194" t="s">
        <v>122</v>
      </c>
    </row>
    <row r="116" spans="2:51" s="13" customFormat="1" ht="13.5">
      <c r="B116" s="201"/>
      <c r="D116" s="186" t="s">
        <v>132</v>
      </c>
      <c r="E116" s="202" t="s">
        <v>5</v>
      </c>
      <c r="F116" s="203" t="s">
        <v>149</v>
      </c>
      <c r="H116" s="204">
        <v>61.209</v>
      </c>
      <c r="I116" s="205"/>
      <c r="L116" s="201"/>
      <c r="M116" s="206"/>
      <c r="N116" s="207"/>
      <c r="O116" s="207"/>
      <c r="P116" s="207"/>
      <c r="Q116" s="207"/>
      <c r="R116" s="207"/>
      <c r="S116" s="207"/>
      <c r="T116" s="208"/>
      <c r="AT116" s="202" t="s">
        <v>132</v>
      </c>
      <c r="AU116" s="202" t="s">
        <v>131</v>
      </c>
      <c r="AV116" s="13" t="s">
        <v>130</v>
      </c>
      <c r="AW116" s="13" t="s">
        <v>32</v>
      </c>
      <c r="AX116" s="13" t="s">
        <v>75</v>
      </c>
      <c r="AY116" s="202" t="s">
        <v>122</v>
      </c>
    </row>
    <row r="117" spans="2:65" s="1" customFormat="1" ht="25.5" customHeight="1">
      <c r="B117" s="172"/>
      <c r="C117" s="173" t="s">
        <v>130</v>
      </c>
      <c r="D117" s="173" t="s">
        <v>126</v>
      </c>
      <c r="E117" s="174" t="s">
        <v>162</v>
      </c>
      <c r="F117" s="175" t="s">
        <v>163</v>
      </c>
      <c r="G117" s="176" t="s">
        <v>129</v>
      </c>
      <c r="H117" s="177">
        <v>50.646</v>
      </c>
      <c r="I117" s="178">
        <v>53.43</v>
      </c>
      <c r="J117" s="179">
        <f>ROUND(I117*H117,2)</f>
        <v>2706.02</v>
      </c>
      <c r="K117" s="175" t="s">
        <v>5</v>
      </c>
      <c r="L117" s="40"/>
      <c r="M117" s="180" t="s">
        <v>5</v>
      </c>
      <c r="N117" s="181" t="s">
        <v>39</v>
      </c>
      <c r="O117" s="41"/>
      <c r="P117" s="182">
        <f>O117*H117</f>
        <v>0</v>
      </c>
      <c r="Q117" s="182">
        <v>0</v>
      </c>
      <c r="R117" s="182">
        <f>Q117*H117</f>
        <v>0</v>
      </c>
      <c r="S117" s="182">
        <v>0</v>
      </c>
      <c r="T117" s="183">
        <f>S117*H117</f>
        <v>0</v>
      </c>
      <c r="AR117" s="23" t="s">
        <v>130</v>
      </c>
      <c r="AT117" s="23" t="s">
        <v>126</v>
      </c>
      <c r="AU117" s="23" t="s">
        <v>131</v>
      </c>
      <c r="AY117" s="23" t="s">
        <v>122</v>
      </c>
      <c r="BE117" s="184">
        <f>IF(N117="základní",J117,0)</f>
        <v>2706.02</v>
      </c>
      <c r="BF117" s="184">
        <f>IF(N117="snížená",J117,0)</f>
        <v>0</v>
      </c>
      <c r="BG117" s="184">
        <f>IF(N117="zákl. přenesená",J117,0)</f>
        <v>0</v>
      </c>
      <c r="BH117" s="184">
        <f>IF(N117="sníž. přenesená",J117,0)</f>
        <v>0</v>
      </c>
      <c r="BI117" s="184">
        <f>IF(N117="nulová",J117,0)</f>
        <v>0</v>
      </c>
      <c r="BJ117" s="23" t="s">
        <v>75</v>
      </c>
      <c r="BK117" s="184">
        <f>ROUND(I117*H117,2)</f>
        <v>2706.02</v>
      </c>
      <c r="BL117" s="23" t="s">
        <v>130</v>
      </c>
      <c r="BM117" s="23" t="s">
        <v>164</v>
      </c>
    </row>
    <row r="118" spans="2:51" s="11" customFormat="1" ht="13.5">
      <c r="B118" s="185"/>
      <c r="D118" s="186" t="s">
        <v>132</v>
      </c>
      <c r="E118" s="187" t="s">
        <v>5</v>
      </c>
      <c r="F118" s="188" t="s">
        <v>165</v>
      </c>
      <c r="H118" s="187" t="s">
        <v>5</v>
      </c>
      <c r="I118" s="189"/>
      <c r="L118" s="185"/>
      <c r="M118" s="190"/>
      <c r="N118" s="191"/>
      <c r="O118" s="191"/>
      <c r="P118" s="191"/>
      <c r="Q118" s="191"/>
      <c r="R118" s="191"/>
      <c r="S118" s="191"/>
      <c r="T118" s="192"/>
      <c r="AT118" s="187" t="s">
        <v>132</v>
      </c>
      <c r="AU118" s="187" t="s">
        <v>131</v>
      </c>
      <c r="AV118" s="11" t="s">
        <v>75</v>
      </c>
      <c r="AW118" s="11" t="s">
        <v>32</v>
      </c>
      <c r="AX118" s="11" t="s">
        <v>68</v>
      </c>
      <c r="AY118" s="187" t="s">
        <v>122</v>
      </c>
    </row>
    <row r="119" spans="2:51" s="12" customFormat="1" ht="13.5">
      <c r="B119" s="193"/>
      <c r="D119" s="186" t="s">
        <v>132</v>
      </c>
      <c r="E119" s="194" t="s">
        <v>5</v>
      </c>
      <c r="F119" s="195" t="s">
        <v>166</v>
      </c>
      <c r="H119" s="196">
        <v>50.646</v>
      </c>
      <c r="I119" s="197"/>
      <c r="L119" s="193"/>
      <c r="M119" s="198"/>
      <c r="N119" s="199"/>
      <c r="O119" s="199"/>
      <c r="P119" s="199"/>
      <c r="Q119" s="199"/>
      <c r="R119" s="199"/>
      <c r="S119" s="199"/>
      <c r="T119" s="200"/>
      <c r="AT119" s="194" t="s">
        <v>132</v>
      </c>
      <c r="AU119" s="194" t="s">
        <v>131</v>
      </c>
      <c r="AV119" s="12" t="s">
        <v>77</v>
      </c>
      <c r="AW119" s="12" t="s">
        <v>32</v>
      </c>
      <c r="AX119" s="12" t="s">
        <v>68</v>
      </c>
      <c r="AY119" s="194" t="s">
        <v>122</v>
      </c>
    </row>
    <row r="120" spans="2:51" s="13" customFormat="1" ht="13.5">
      <c r="B120" s="201"/>
      <c r="D120" s="186" t="s">
        <v>132</v>
      </c>
      <c r="E120" s="202" t="s">
        <v>5</v>
      </c>
      <c r="F120" s="203" t="s">
        <v>149</v>
      </c>
      <c r="H120" s="204">
        <v>50.646</v>
      </c>
      <c r="I120" s="205"/>
      <c r="L120" s="201"/>
      <c r="M120" s="206"/>
      <c r="N120" s="207"/>
      <c r="O120" s="207"/>
      <c r="P120" s="207"/>
      <c r="Q120" s="207"/>
      <c r="R120" s="207"/>
      <c r="S120" s="207"/>
      <c r="T120" s="208"/>
      <c r="AT120" s="202" t="s">
        <v>132</v>
      </c>
      <c r="AU120" s="202" t="s">
        <v>131</v>
      </c>
      <c r="AV120" s="13" t="s">
        <v>130</v>
      </c>
      <c r="AW120" s="13" t="s">
        <v>32</v>
      </c>
      <c r="AX120" s="13" t="s">
        <v>75</v>
      </c>
      <c r="AY120" s="202" t="s">
        <v>122</v>
      </c>
    </row>
    <row r="121" spans="2:65" s="1" customFormat="1" ht="25.5" customHeight="1">
      <c r="B121" s="172"/>
      <c r="C121" s="173" t="s">
        <v>167</v>
      </c>
      <c r="D121" s="173" t="s">
        <v>126</v>
      </c>
      <c r="E121" s="174" t="s">
        <v>168</v>
      </c>
      <c r="F121" s="175" t="s">
        <v>169</v>
      </c>
      <c r="G121" s="176" t="s">
        <v>129</v>
      </c>
      <c r="H121" s="177">
        <v>50.646</v>
      </c>
      <c r="I121" s="178">
        <v>30.18</v>
      </c>
      <c r="J121" s="179">
        <f>ROUND(I121*H121,2)</f>
        <v>1528.5</v>
      </c>
      <c r="K121" s="175" t="s">
        <v>5</v>
      </c>
      <c r="L121" s="40"/>
      <c r="M121" s="180" t="s">
        <v>5</v>
      </c>
      <c r="N121" s="181" t="s">
        <v>39</v>
      </c>
      <c r="O121" s="41"/>
      <c r="P121" s="182">
        <f>O121*H121</f>
        <v>0</v>
      </c>
      <c r="Q121" s="182">
        <v>0</v>
      </c>
      <c r="R121" s="182">
        <f>Q121*H121</f>
        <v>0</v>
      </c>
      <c r="S121" s="182">
        <v>0</v>
      </c>
      <c r="T121" s="183">
        <f>S121*H121</f>
        <v>0</v>
      </c>
      <c r="AR121" s="23" t="s">
        <v>130</v>
      </c>
      <c r="AT121" s="23" t="s">
        <v>126</v>
      </c>
      <c r="AU121" s="23" t="s">
        <v>131</v>
      </c>
      <c r="AY121" s="23" t="s">
        <v>122</v>
      </c>
      <c r="BE121" s="184">
        <f>IF(N121="základní",J121,0)</f>
        <v>1528.5</v>
      </c>
      <c r="BF121" s="184">
        <f>IF(N121="snížená",J121,0)</f>
        <v>0</v>
      </c>
      <c r="BG121" s="184">
        <f>IF(N121="zákl. přenesená",J121,0)</f>
        <v>0</v>
      </c>
      <c r="BH121" s="184">
        <f>IF(N121="sníž. přenesená",J121,0)</f>
        <v>0</v>
      </c>
      <c r="BI121" s="184">
        <f>IF(N121="nulová",J121,0)</f>
        <v>0</v>
      </c>
      <c r="BJ121" s="23" t="s">
        <v>75</v>
      </c>
      <c r="BK121" s="184">
        <f>ROUND(I121*H121,2)</f>
        <v>1528.5</v>
      </c>
      <c r="BL121" s="23" t="s">
        <v>130</v>
      </c>
      <c r="BM121" s="23" t="s">
        <v>170</v>
      </c>
    </row>
    <row r="122" spans="2:51" s="11" customFormat="1" ht="13.5">
      <c r="B122" s="185"/>
      <c r="D122" s="186" t="s">
        <v>132</v>
      </c>
      <c r="E122" s="187" t="s">
        <v>5</v>
      </c>
      <c r="F122" s="188" t="s">
        <v>165</v>
      </c>
      <c r="H122" s="187" t="s">
        <v>5</v>
      </c>
      <c r="I122" s="189"/>
      <c r="L122" s="185"/>
      <c r="M122" s="190"/>
      <c r="N122" s="191"/>
      <c r="O122" s="191"/>
      <c r="P122" s="191"/>
      <c r="Q122" s="191"/>
      <c r="R122" s="191"/>
      <c r="S122" s="191"/>
      <c r="T122" s="192"/>
      <c r="AT122" s="187" t="s">
        <v>132</v>
      </c>
      <c r="AU122" s="187" t="s">
        <v>131</v>
      </c>
      <c r="AV122" s="11" t="s">
        <v>75</v>
      </c>
      <c r="AW122" s="11" t="s">
        <v>32</v>
      </c>
      <c r="AX122" s="11" t="s">
        <v>68</v>
      </c>
      <c r="AY122" s="187" t="s">
        <v>122</v>
      </c>
    </row>
    <row r="123" spans="2:51" s="12" customFormat="1" ht="13.5">
      <c r="B123" s="193"/>
      <c r="D123" s="186" t="s">
        <v>132</v>
      </c>
      <c r="E123" s="194" t="s">
        <v>5</v>
      </c>
      <c r="F123" s="195" t="s">
        <v>166</v>
      </c>
      <c r="H123" s="196">
        <v>50.646</v>
      </c>
      <c r="I123" s="197"/>
      <c r="L123" s="193"/>
      <c r="M123" s="198"/>
      <c r="N123" s="199"/>
      <c r="O123" s="199"/>
      <c r="P123" s="199"/>
      <c r="Q123" s="199"/>
      <c r="R123" s="199"/>
      <c r="S123" s="199"/>
      <c r="T123" s="200"/>
      <c r="AT123" s="194" t="s">
        <v>132</v>
      </c>
      <c r="AU123" s="194" t="s">
        <v>131</v>
      </c>
      <c r="AV123" s="12" t="s">
        <v>77</v>
      </c>
      <c r="AW123" s="12" t="s">
        <v>32</v>
      </c>
      <c r="AX123" s="12" t="s">
        <v>68</v>
      </c>
      <c r="AY123" s="194" t="s">
        <v>122</v>
      </c>
    </row>
    <row r="124" spans="2:51" s="13" customFormat="1" ht="13.5">
      <c r="B124" s="201"/>
      <c r="D124" s="186" t="s">
        <v>132</v>
      </c>
      <c r="E124" s="202" t="s">
        <v>5</v>
      </c>
      <c r="F124" s="203" t="s">
        <v>149</v>
      </c>
      <c r="H124" s="204">
        <v>50.646</v>
      </c>
      <c r="I124" s="205"/>
      <c r="L124" s="201"/>
      <c r="M124" s="206"/>
      <c r="N124" s="207"/>
      <c r="O124" s="207"/>
      <c r="P124" s="207"/>
      <c r="Q124" s="207"/>
      <c r="R124" s="207"/>
      <c r="S124" s="207"/>
      <c r="T124" s="208"/>
      <c r="AT124" s="202" t="s">
        <v>132</v>
      </c>
      <c r="AU124" s="202" t="s">
        <v>131</v>
      </c>
      <c r="AV124" s="13" t="s">
        <v>130</v>
      </c>
      <c r="AW124" s="13" t="s">
        <v>32</v>
      </c>
      <c r="AX124" s="13" t="s">
        <v>75</v>
      </c>
      <c r="AY124" s="202" t="s">
        <v>122</v>
      </c>
    </row>
    <row r="125" spans="2:65" s="1" customFormat="1" ht="16.5" customHeight="1">
      <c r="B125" s="172"/>
      <c r="C125" s="209" t="s">
        <v>158</v>
      </c>
      <c r="D125" s="209" t="s">
        <v>171</v>
      </c>
      <c r="E125" s="210" t="s">
        <v>172</v>
      </c>
      <c r="F125" s="211" t="s">
        <v>173</v>
      </c>
      <c r="G125" s="212" t="s">
        <v>174</v>
      </c>
      <c r="H125" s="213">
        <v>0.506</v>
      </c>
      <c r="I125" s="214">
        <v>142.37</v>
      </c>
      <c r="J125" s="215">
        <f>ROUND(I125*H125,2)</f>
        <v>72.04</v>
      </c>
      <c r="K125" s="211" t="s">
        <v>5</v>
      </c>
      <c r="L125" s="216"/>
      <c r="M125" s="217" t="s">
        <v>5</v>
      </c>
      <c r="N125" s="218" t="s">
        <v>39</v>
      </c>
      <c r="O125" s="41"/>
      <c r="P125" s="182">
        <f>O125*H125</f>
        <v>0</v>
      </c>
      <c r="Q125" s="182">
        <v>0</v>
      </c>
      <c r="R125" s="182">
        <f>Q125*H125</f>
        <v>0</v>
      </c>
      <c r="S125" s="182">
        <v>0</v>
      </c>
      <c r="T125" s="183">
        <f>S125*H125</f>
        <v>0</v>
      </c>
      <c r="AR125" s="23" t="s">
        <v>164</v>
      </c>
      <c r="AT125" s="23" t="s">
        <v>171</v>
      </c>
      <c r="AU125" s="23" t="s">
        <v>131</v>
      </c>
      <c r="AY125" s="23" t="s">
        <v>122</v>
      </c>
      <c r="BE125" s="184">
        <f>IF(N125="základní",J125,0)</f>
        <v>72.04</v>
      </c>
      <c r="BF125" s="184">
        <f>IF(N125="snížená",J125,0)</f>
        <v>0</v>
      </c>
      <c r="BG125" s="184">
        <f>IF(N125="zákl. přenesená",J125,0)</f>
        <v>0</v>
      </c>
      <c r="BH125" s="184">
        <f>IF(N125="sníž. přenesená",J125,0)</f>
        <v>0</v>
      </c>
      <c r="BI125" s="184">
        <f>IF(N125="nulová",J125,0)</f>
        <v>0</v>
      </c>
      <c r="BJ125" s="23" t="s">
        <v>75</v>
      </c>
      <c r="BK125" s="184">
        <f>ROUND(I125*H125,2)</f>
        <v>72.04</v>
      </c>
      <c r="BL125" s="23" t="s">
        <v>130</v>
      </c>
      <c r="BM125" s="23" t="s">
        <v>175</v>
      </c>
    </row>
    <row r="126" spans="2:51" s="11" customFormat="1" ht="13.5">
      <c r="B126" s="185"/>
      <c r="D126" s="186" t="s">
        <v>132</v>
      </c>
      <c r="E126" s="187" t="s">
        <v>5</v>
      </c>
      <c r="F126" s="188" t="s">
        <v>165</v>
      </c>
      <c r="H126" s="187" t="s">
        <v>5</v>
      </c>
      <c r="I126" s="189"/>
      <c r="L126" s="185"/>
      <c r="M126" s="190"/>
      <c r="N126" s="191"/>
      <c r="O126" s="191"/>
      <c r="P126" s="191"/>
      <c r="Q126" s="191"/>
      <c r="R126" s="191"/>
      <c r="S126" s="191"/>
      <c r="T126" s="192"/>
      <c r="AT126" s="187" t="s">
        <v>132</v>
      </c>
      <c r="AU126" s="187" t="s">
        <v>131</v>
      </c>
      <c r="AV126" s="11" t="s">
        <v>75</v>
      </c>
      <c r="AW126" s="11" t="s">
        <v>32</v>
      </c>
      <c r="AX126" s="11" t="s">
        <v>68</v>
      </c>
      <c r="AY126" s="187" t="s">
        <v>122</v>
      </c>
    </row>
    <row r="127" spans="2:51" s="12" customFormat="1" ht="13.5">
      <c r="B127" s="193"/>
      <c r="D127" s="186" t="s">
        <v>132</v>
      </c>
      <c r="E127" s="194" t="s">
        <v>5</v>
      </c>
      <c r="F127" s="195" t="s">
        <v>176</v>
      </c>
      <c r="H127" s="196">
        <v>0.506</v>
      </c>
      <c r="I127" s="197"/>
      <c r="L127" s="193"/>
      <c r="M127" s="198"/>
      <c r="N127" s="199"/>
      <c r="O127" s="199"/>
      <c r="P127" s="199"/>
      <c r="Q127" s="199"/>
      <c r="R127" s="199"/>
      <c r="S127" s="199"/>
      <c r="T127" s="200"/>
      <c r="AT127" s="194" t="s">
        <v>132</v>
      </c>
      <c r="AU127" s="194" t="s">
        <v>131</v>
      </c>
      <c r="AV127" s="12" t="s">
        <v>77</v>
      </c>
      <c r="AW127" s="12" t="s">
        <v>32</v>
      </c>
      <c r="AX127" s="12" t="s">
        <v>68</v>
      </c>
      <c r="AY127" s="194" t="s">
        <v>122</v>
      </c>
    </row>
    <row r="128" spans="2:51" s="13" customFormat="1" ht="13.5">
      <c r="B128" s="201"/>
      <c r="D128" s="186" t="s">
        <v>132</v>
      </c>
      <c r="E128" s="202" t="s">
        <v>5</v>
      </c>
      <c r="F128" s="203" t="s">
        <v>149</v>
      </c>
      <c r="H128" s="204">
        <v>0.506</v>
      </c>
      <c r="I128" s="205"/>
      <c r="L128" s="201"/>
      <c r="M128" s="206"/>
      <c r="N128" s="207"/>
      <c r="O128" s="207"/>
      <c r="P128" s="207"/>
      <c r="Q128" s="207"/>
      <c r="R128" s="207"/>
      <c r="S128" s="207"/>
      <c r="T128" s="208"/>
      <c r="AT128" s="202" t="s">
        <v>132</v>
      </c>
      <c r="AU128" s="202" t="s">
        <v>131</v>
      </c>
      <c r="AV128" s="13" t="s">
        <v>130</v>
      </c>
      <c r="AW128" s="13" t="s">
        <v>32</v>
      </c>
      <c r="AX128" s="13" t="s">
        <v>75</v>
      </c>
      <c r="AY128" s="202" t="s">
        <v>122</v>
      </c>
    </row>
    <row r="129" spans="2:65" s="1" customFormat="1" ht="16.5" customHeight="1">
      <c r="B129" s="172"/>
      <c r="C129" s="173" t="s">
        <v>177</v>
      </c>
      <c r="D129" s="173" t="s">
        <v>126</v>
      </c>
      <c r="E129" s="174" t="s">
        <v>178</v>
      </c>
      <c r="F129" s="175" t="s">
        <v>179</v>
      </c>
      <c r="G129" s="176" t="s">
        <v>180</v>
      </c>
      <c r="H129" s="177">
        <v>16.6</v>
      </c>
      <c r="I129" s="178">
        <v>601.74</v>
      </c>
      <c r="J129" s="179">
        <f>ROUND(I129*H129,2)</f>
        <v>9988.88</v>
      </c>
      <c r="K129" s="175" t="s">
        <v>5</v>
      </c>
      <c r="L129" s="40"/>
      <c r="M129" s="180" t="s">
        <v>5</v>
      </c>
      <c r="N129" s="181" t="s">
        <v>39</v>
      </c>
      <c r="O129" s="41"/>
      <c r="P129" s="182">
        <f>O129*H129</f>
        <v>0</v>
      </c>
      <c r="Q129" s="182">
        <v>0</v>
      </c>
      <c r="R129" s="182">
        <f>Q129*H129</f>
        <v>0</v>
      </c>
      <c r="S129" s="182">
        <v>0</v>
      </c>
      <c r="T129" s="183">
        <f>S129*H129</f>
        <v>0</v>
      </c>
      <c r="AR129" s="23" t="s">
        <v>130</v>
      </c>
      <c r="AT129" s="23" t="s">
        <v>126</v>
      </c>
      <c r="AU129" s="23" t="s">
        <v>131</v>
      </c>
      <c r="AY129" s="23" t="s">
        <v>122</v>
      </c>
      <c r="BE129" s="184">
        <f>IF(N129="základní",J129,0)</f>
        <v>9988.88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23" t="s">
        <v>75</v>
      </c>
      <c r="BK129" s="184">
        <f>ROUND(I129*H129,2)</f>
        <v>9988.88</v>
      </c>
      <c r="BL129" s="23" t="s">
        <v>130</v>
      </c>
      <c r="BM129" s="23" t="s">
        <v>181</v>
      </c>
    </row>
    <row r="130" spans="2:51" s="11" customFormat="1" ht="13.5">
      <c r="B130" s="185"/>
      <c r="D130" s="186" t="s">
        <v>132</v>
      </c>
      <c r="E130" s="187" t="s">
        <v>5</v>
      </c>
      <c r="F130" s="188" t="s">
        <v>182</v>
      </c>
      <c r="H130" s="187" t="s">
        <v>5</v>
      </c>
      <c r="I130" s="189"/>
      <c r="L130" s="185"/>
      <c r="M130" s="190"/>
      <c r="N130" s="191"/>
      <c r="O130" s="191"/>
      <c r="P130" s="191"/>
      <c r="Q130" s="191"/>
      <c r="R130" s="191"/>
      <c r="S130" s="191"/>
      <c r="T130" s="192"/>
      <c r="AT130" s="187" t="s">
        <v>132</v>
      </c>
      <c r="AU130" s="187" t="s">
        <v>131</v>
      </c>
      <c r="AV130" s="11" t="s">
        <v>75</v>
      </c>
      <c r="AW130" s="11" t="s">
        <v>32</v>
      </c>
      <c r="AX130" s="11" t="s">
        <v>68</v>
      </c>
      <c r="AY130" s="187" t="s">
        <v>122</v>
      </c>
    </row>
    <row r="131" spans="2:51" s="12" customFormat="1" ht="13.5">
      <c r="B131" s="193"/>
      <c r="D131" s="186" t="s">
        <v>132</v>
      </c>
      <c r="E131" s="194" t="s">
        <v>5</v>
      </c>
      <c r="F131" s="195" t="s">
        <v>183</v>
      </c>
      <c r="H131" s="196">
        <v>2.5</v>
      </c>
      <c r="I131" s="197"/>
      <c r="L131" s="193"/>
      <c r="M131" s="198"/>
      <c r="N131" s="199"/>
      <c r="O131" s="199"/>
      <c r="P131" s="199"/>
      <c r="Q131" s="199"/>
      <c r="R131" s="199"/>
      <c r="S131" s="199"/>
      <c r="T131" s="200"/>
      <c r="AT131" s="194" t="s">
        <v>132</v>
      </c>
      <c r="AU131" s="194" t="s">
        <v>131</v>
      </c>
      <c r="AV131" s="12" t="s">
        <v>77</v>
      </c>
      <c r="AW131" s="12" t="s">
        <v>32</v>
      </c>
      <c r="AX131" s="12" t="s">
        <v>68</v>
      </c>
      <c r="AY131" s="194" t="s">
        <v>122</v>
      </c>
    </row>
    <row r="132" spans="2:51" s="11" customFormat="1" ht="13.5">
      <c r="B132" s="185"/>
      <c r="D132" s="186" t="s">
        <v>132</v>
      </c>
      <c r="E132" s="187" t="s">
        <v>5</v>
      </c>
      <c r="F132" s="188" t="s">
        <v>184</v>
      </c>
      <c r="H132" s="187" t="s">
        <v>5</v>
      </c>
      <c r="I132" s="189"/>
      <c r="L132" s="185"/>
      <c r="M132" s="190"/>
      <c r="N132" s="191"/>
      <c r="O132" s="191"/>
      <c r="P132" s="191"/>
      <c r="Q132" s="191"/>
      <c r="R132" s="191"/>
      <c r="S132" s="191"/>
      <c r="T132" s="192"/>
      <c r="AT132" s="187" t="s">
        <v>132</v>
      </c>
      <c r="AU132" s="187" t="s">
        <v>131</v>
      </c>
      <c r="AV132" s="11" t="s">
        <v>75</v>
      </c>
      <c r="AW132" s="11" t="s">
        <v>32</v>
      </c>
      <c r="AX132" s="11" t="s">
        <v>68</v>
      </c>
      <c r="AY132" s="187" t="s">
        <v>122</v>
      </c>
    </row>
    <row r="133" spans="2:51" s="12" customFormat="1" ht="13.5">
      <c r="B133" s="193"/>
      <c r="D133" s="186" t="s">
        <v>132</v>
      </c>
      <c r="E133" s="194" t="s">
        <v>5</v>
      </c>
      <c r="F133" s="195" t="s">
        <v>185</v>
      </c>
      <c r="H133" s="196">
        <v>1.1</v>
      </c>
      <c r="I133" s="197"/>
      <c r="L133" s="193"/>
      <c r="M133" s="198"/>
      <c r="N133" s="199"/>
      <c r="O133" s="199"/>
      <c r="P133" s="199"/>
      <c r="Q133" s="199"/>
      <c r="R133" s="199"/>
      <c r="S133" s="199"/>
      <c r="T133" s="200"/>
      <c r="AT133" s="194" t="s">
        <v>132</v>
      </c>
      <c r="AU133" s="194" t="s">
        <v>131</v>
      </c>
      <c r="AV133" s="12" t="s">
        <v>77</v>
      </c>
      <c r="AW133" s="12" t="s">
        <v>32</v>
      </c>
      <c r="AX133" s="12" t="s">
        <v>68</v>
      </c>
      <c r="AY133" s="194" t="s">
        <v>122</v>
      </c>
    </row>
    <row r="134" spans="2:51" s="11" customFormat="1" ht="13.5">
      <c r="B134" s="185"/>
      <c r="D134" s="186" t="s">
        <v>132</v>
      </c>
      <c r="E134" s="187" t="s">
        <v>5</v>
      </c>
      <c r="F134" s="188" t="s">
        <v>186</v>
      </c>
      <c r="H134" s="187" t="s">
        <v>5</v>
      </c>
      <c r="I134" s="189"/>
      <c r="L134" s="185"/>
      <c r="M134" s="190"/>
      <c r="N134" s="191"/>
      <c r="O134" s="191"/>
      <c r="P134" s="191"/>
      <c r="Q134" s="191"/>
      <c r="R134" s="191"/>
      <c r="S134" s="191"/>
      <c r="T134" s="192"/>
      <c r="AT134" s="187" t="s">
        <v>132</v>
      </c>
      <c r="AU134" s="187" t="s">
        <v>131</v>
      </c>
      <c r="AV134" s="11" t="s">
        <v>75</v>
      </c>
      <c r="AW134" s="11" t="s">
        <v>32</v>
      </c>
      <c r="AX134" s="11" t="s">
        <v>68</v>
      </c>
      <c r="AY134" s="187" t="s">
        <v>122</v>
      </c>
    </row>
    <row r="135" spans="2:51" s="12" customFormat="1" ht="13.5">
      <c r="B135" s="193"/>
      <c r="D135" s="186" t="s">
        <v>132</v>
      </c>
      <c r="E135" s="194" t="s">
        <v>5</v>
      </c>
      <c r="F135" s="195" t="s">
        <v>187</v>
      </c>
      <c r="H135" s="196">
        <v>7.5</v>
      </c>
      <c r="I135" s="197"/>
      <c r="L135" s="193"/>
      <c r="M135" s="198"/>
      <c r="N135" s="199"/>
      <c r="O135" s="199"/>
      <c r="P135" s="199"/>
      <c r="Q135" s="199"/>
      <c r="R135" s="199"/>
      <c r="S135" s="199"/>
      <c r="T135" s="200"/>
      <c r="AT135" s="194" t="s">
        <v>132</v>
      </c>
      <c r="AU135" s="194" t="s">
        <v>131</v>
      </c>
      <c r="AV135" s="12" t="s">
        <v>77</v>
      </c>
      <c r="AW135" s="12" t="s">
        <v>32</v>
      </c>
      <c r="AX135" s="12" t="s">
        <v>68</v>
      </c>
      <c r="AY135" s="194" t="s">
        <v>122</v>
      </c>
    </row>
    <row r="136" spans="2:51" s="11" customFormat="1" ht="13.5">
      <c r="B136" s="185"/>
      <c r="D136" s="186" t="s">
        <v>132</v>
      </c>
      <c r="E136" s="187" t="s">
        <v>5</v>
      </c>
      <c r="F136" s="188" t="s">
        <v>188</v>
      </c>
      <c r="H136" s="187" t="s">
        <v>5</v>
      </c>
      <c r="I136" s="189"/>
      <c r="L136" s="185"/>
      <c r="M136" s="190"/>
      <c r="N136" s="191"/>
      <c r="O136" s="191"/>
      <c r="P136" s="191"/>
      <c r="Q136" s="191"/>
      <c r="R136" s="191"/>
      <c r="S136" s="191"/>
      <c r="T136" s="192"/>
      <c r="AT136" s="187" t="s">
        <v>132</v>
      </c>
      <c r="AU136" s="187" t="s">
        <v>131</v>
      </c>
      <c r="AV136" s="11" t="s">
        <v>75</v>
      </c>
      <c r="AW136" s="11" t="s">
        <v>32</v>
      </c>
      <c r="AX136" s="11" t="s">
        <v>68</v>
      </c>
      <c r="AY136" s="187" t="s">
        <v>122</v>
      </c>
    </row>
    <row r="137" spans="2:51" s="12" customFormat="1" ht="13.5">
      <c r="B137" s="193"/>
      <c r="D137" s="186" t="s">
        <v>132</v>
      </c>
      <c r="E137" s="194" t="s">
        <v>5</v>
      </c>
      <c r="F137" s="195" t="s">
        <v>189</v>
      </c>
      <c r="H137" s="196">
        <v>5.5</v>
      </c>
      <c r="I137" s="197"/>
      <c r="L137" s="193"/>
      <c r="M137" s="198"/>
      <c r="N137" s="199"/>
      <c r="O137" s="199"/>
      <c r="P137" s="199"/>
      <c r="Q137" s="199"/>
      <c r="R137" s="199"/>
      <c r="S137" s="199"/>
      <c r="T137" s="200"/>
      <c r="AT137" s="194" t="s">
        <v>132</v>
      </c>
      <c r="AU137" s="194" t="s">
        <v>131</v>
      </c>
      <c r="AV137" s="12" t="s">
        <v>77</v>
      </c>
      <c r="AW137" s="12" t="s">
        <v>32</v>
      </c>
      <c r="AX137" s="12" t="s">
        <v>68</v>
      </c>
      <c r="AY137" s="194" t="s">
        <v>122</v>
      </c>
    </row>
    <row r="138" spans="2:51" s="13" customFormat="1" ht="13.5">
      <c r="B138" s="201"/>
      <c r="D138" s="186" t="s">
        <v>132</v>
      </c>
      <c r="E138" s="202" t="s">
        <v>5</v>
      </c>
      <c r="F138" s="203" t="s">
        <v>149</v>
      </c>
      <c r="H138" s="204">
        <v>16.6</v>
      </c>
      <c r="I138" s="205"/>
      <c r="L138" s="201"/>
      <c r="M138" s="206"/>
      <c r="N138" s="207"/>
      <c r="O138" s="207"/>
      <c r="P138" s="207"/>
      <c r="Q138" s="207"/>
      <c r="R138" s="207"/>
      <c r="S138" s="207"/>
      <c r="T138" s="208"/>
      <c r="AT138" s="202" t="s">
        <v>132</v>
      </c>
      <c r="AU138" s="202" t="s">
        <v>131</v>
      </c>
      <c r="AV138" s="13" t="s">
        <v>130</v>
      </c>
      <c r="AW138" s="13" t="s">
        <v>32</v>
      </c>
      <c r="AX138" s="13" t="s">
        <v>75</v>
      </c>
      <c r="AY138" s="202" t="s">
        <v>122</v>
      </c>
    </row>
    <row r="139" spans="2:65" s="1" customFormat="1" ht="16.5" customHeight="1">
      <c r="B139" s="172"/>
      <c r="C139" s="173" t="s">
        <v>164</v>
      </c>
      <c r="D139" s="173" t="s">
        <v>126</v>
      </c>
      <c r="E139" s="174" t="s">
        <v>190</v>
      </c>
      <c r="F139" s="175" t="s">
        <v>191</v>
      </c>
      <c r="G139" s="176" t="s">
        <v>192</v>
      </c>
      <c r="H139" s="177">
        <v>5</v>
      </c>
      <c r="I139" s="178">
        <v>11697.04</v>
      </c>
      <c r="J139" s="179">
        <f>ROUND(I139*H139,2)</f>
        <v>58485.2</v>
      </c>
      <c r="K139" s="175" t="s">
        <v>5</v>
      </c>
      <c r="L139" s="40"/>
      <c r="M139" s="180" t="s">
        <v>5</v>
      </c>
      <c r="N139" s="181" t="s">
        <v>39</v>
      </c>
      <c r="O139" s="41"/>
      <c r="P139" s="182">
        <f>O139*H139</f>
        <v>0</v>
      </c>
      <c r="Q139" s="182">
        <v>0</v>
      </c>
      <c r="R139" s="182">
        <f>Q139*H139</f>
        <v>0</v>
      </c>
      <c r="S139" s="182">
        <v>0</v>
      </c>
      <c r="T139" s="183">
        <f>S139*H139</f>
        <v>0</v>
      </c>
      <c r="AR139" s="23" t="s">
        <v>130</v>
      </c>
      <c r="AT139" s="23" t="s">
        <v>126</v>
      </c>
      <c r="AU139" s="23" t="s">
        <v>131</v>
      </c>
      <c r="AY139" s="23" t="s">
        <v>122</v>
      </c>
      <c r="BE139" s="184">
        <f>IF(N139="základní",J139,0)</f>
        <v>58485.2</v>
      </c>
      <c r="BF139" s="184">
        <f>IF(N139="snížená",J139,0)</f>
        <v>0</v>
      </c>
      <c r="BG139" s="184">
        <f>IF(N139="zákl. přenesená",J139,0)</f>
        <v>0</v>
      </c>
      <c r="BH139" s="184">
        <f>IF(N139="sníž. přenesená",J139,0)</f>
        <v>0</v>
      </c>
      <c r="BI139" s="184">
        <f>IF(N139="nulová",J139,0)</f>
        <v>0</v>
      </c>
      <c r="BJ139" s="23" t="s">
        <v>75</v>
      </c>
      <c r="BK139" s="184">
        <f>ROUND(I139*H139,2)</f>
        <v>58485.2</v>
      </c>
      <c r="BL139" s="23" t="s">
        <v>130</v>
      </c>
      <c r="BM139" s="23" t="s">
        <v>193</v>
      </c>
    </row>
    <row r="140" spans="2:51" s="11" customFormat="1" ht="13.5">
      <c r="B140" s="185"/>
      <c r="D140" s="186" t="s">
        <v>132</v>
      </c>
      <c r="E140" s="187" t="s">
        <v>5</v>
      </c>
      <c r="F140" s="188" t="s">
        <v>194</v>
      </c>
      <c r="H140" s="187" t="s">
        <v>5</v>
      </c>
      <c r="I140" s="189"/>
      <c r="L140" s="185"/>
      <c r="M140" s="190"/>
      <c r="N140" s="191"/>
      <c r="O140" s="191"/>
      <c r="P140" s="191"/>
      <c r="Q140" s="191"/>
      <c r="R140" s="191"/>
      <c r="S140" s="191"/>
      <c r="T140" s="192"/>
      <c r="AT140" s="187" t="s">
        <v>132</v>
      </c>
      <c r="AU140" s="187" t="s">
        <v>131</v>
      </c>
      <c r="AV140" s="11" t="s">
        <v>75</v>
      </c>
      <c r="AW140" s="11" t="s">
        <v>32</v>
      </c>
      <c r="AX140" s="11" t="s">
        <v>68</v>
      </c>
      <c r="AY140" s="187" t="s">
        <v>122</v>
      </c>
    </row>
    <row r="141" spans="2:51" s="12" customFormat="1" ht="13.5">
      <c r="B141" s="193"/>
      <c r="D141" s="186" t="s">
        <v>132</v>
      </c>
      <c r="E141" s="194" t="s">
        <v>5</v>
      </c>
      <c r="F141" s="195" t="s">
        <v>195</v>
      </c>
      <c r="H141" s="196">
        <v>5</v>
      </c>
      <c r="I141" s="197"/>
      <c r="L141" s="193"/>
      <c r="M141" s="198"/>
      <c r="N141" s="199"/>
      <c r="O141" s="199"/>
      <c r="P141" s="199"/>
      <c r="Q141" s="199"/>
      <c r="R141" s="199"/>
      <c r="S141" s="199"/>
      <c r="T141" s="200"/>
      <c r="AT141" s="194" t="s">
        <v>132</v>
      </c>
      <c r="AU141" s="194" t="s">
        <v>131</v>
      </c>
      <c r="AV141" s="12" t="s">
        <v>77</v>
      </c>
      <c r="AW141" s="12" t="s">
        <v>32</v>
      </c>
      <c r="AX141" s="12" t="s">
        <v>68</v>
      </c>
      <c r="AY141" s="194" t="s">
        <v>122</v>
      </c>
    </row>
    <row r="142" spans="2:51" s="13" customFormat="1" ht="13.5">
      <c r="B142" s="201"/>
      <c r="D142" s="186" t="s">
        <v>132</v>
      </c>
      <c r="E142" s="202" t="s">
        <v>5</v>
      </c>
      <c r="F142" s="203" t="s">
        <v>149</v>
      </c>
      <c r="H142" s="204">
        <v>5</v>
      </c>
      <c r="I142" s="205"/>
      <c r="L142" s="201"/>
      <c r="M142" s="206"/>
      <c r="N142" s="207"/>
      <c r="O142" s="207"/>
      <c r="P142" s="207"/>
      <c r="Q142" s="207"/>
      <c r="R142" s="207"/>
      <c r="S142" s="207"/>
      <c r="T142" s="208"/>
      <c r="AT142" s="202" t="s">
        <v>132</v>
      </c>
      <c r="AU142" s="202" t="s">
        <v>131</v>
      </c>
      <c r="AV142" s="13" t="s">
        <v>130</v>
      </c>
      <c r="AW142" s="13" t="s">
        <v>32</v>
      </c>
      <c r="AX142" s="13" t="s">
        <v>75</v>
      </c>
      <c r="AY142" s="202" t="s">
        <v>122</v>
      </c>
    </row>
    <row r="143" spans="2:65" s="1" customFormat="1" ht="16.5" customHeight="1">
      <c r="B143" s="172"/>
      <c r="C143" s="173" t="s">
        <v>196</v>
      </c>
      <c r="D143" s="173" t="s">
        <v>126</v>
      </c>
      <c r="E143" s="174" t="s">
        <v>197</v>
      </c>
      <c r="F143" s="175" t="s">
        <v>198</v>
      </c>
      <c r="G143" s="176" t="s">
        <v>180</v>
      </c>
      <c r="H143" s="177">
        <v>3.5</v>
      </c>
      <c r="I143" s="178">
        <v>201.03</v>
      </c>
      <c r="J143" s="179">
        <f>ROUND(I143*H143,2)</f>
        <v>703.61</v>
      </c>
      <c r="K143" s="175" t="s">
        <v>5</v>
      </c>
      <c r="L143" s="40"/>
      <c r="M143" s="180" t="s">
        <v>5</v>
      </c>
      <c r="N143" s="181" t="s">
        <v>39</v>
      </c>
      <c r="O143" s="41"/>
      <c r="P143" s="182">
        <f>O143*H143</f>
        <v>0</v>
      </c>
      <c r="Q143" s="182">
        <v>0</v>
      </c>
      <c r="R143" s="182">
        <f>Q143*H143</f>
        <v>0</v>
      </c>
      <c r="S143" s="182">
        <v>0</v>
      </c>
      <c r="T143" s="183">
        <f>S143*H143</f>
        <v>0</v>
      </c>
      <c r="AR143" s="23" t="s">
        <v>130</v>
      </c>
      <c r="AT143" s="23" t="s">
        <v>126</v>
      </c>
      <c r="AU143" s="23" t="s">
        <v>131</v>
      </c>
      <c r="AY143" s="23" t="s">
        <v>122</v>
      </c>
      <c r="BE143" s="184">
        <f>IF(N143="základní",J143,0)</f>
        <v>703.61</v>
      </c>
      <c r="BF143" s="184">
        <f>IF(N143="snížená",J143,0)</f>
        <v>0</v>
      </c>
      <c r="BG143" s="184">
        <f>IF(N143="zákl. přenesená",J143,0)</f>
        <v>0</v>
      </c>
      <c r="BH143" s="184">
        <f>IF(N143="sníž. přenesená",J143,0)</f>
        <v>0</v>
      </c>
      <c r="BI143" s="184">
        <f>IF(N143="nulová",J143,0)</f>
        <v>0</v>
      </c>
      <c r="BJ143" s="23" t="s">
        <v>75</v>
      </c>
      <c r="BK143" s="184">
        <f>ROUND(I143*H143,2)</f>
        <v>703.61</v>
      </c>
      <c r="BL143" s="23" t="s">
        <v>130</v>
      </c>
      <c r="BM143" s="23" t="s">
        <v>199</v>
      </c>
    </row>
    <row r="144" spans="2:51" s="11" customFormat="1" ht="13.5">
      <c r="B144" s="185"/>
      <c r="D144" s="186" t="s">
        <v>132</v>
      </c>
      <c r="E144" s="187" t="s">
        <v>5</v>
      </c>
      <c r="F144" s="188" t="s">
        <v>200</v>
      </c>
      <c r="H144" s="187" t="s">
        <v>5</v>
      </c>
      <c r="I144" s="189"/>
      <c r="L144" s="185"/>
      <c r="M144" s="190"/>
      <c r="N144" s="191"/>
      <c r="O144" s="191"/>
      <c r="P144" s="191"/>
      <c r="Q144" s="191"/>
      <c r="R144" s="191"/>
      <c r="S144" s="191"/>
      <c r="T144" s="192"/>
      <c r="AT144" s="187" t="s">
        <v>132</v>
      </c>
      <c r="AU144" s="187" t="s">
        <v>131</v>
      </c>
      <c r="AV144" s="11" t="s">
        <v>75</v>
      </c>
      <c r="AW144" s="11" t="s">
        <v>32</v>
      </c>
      <c r="AX144" s="11" t="s">
        <v>68</v>
      </c>
      <c r="AY144" s="187" t="s">
        <v>122</v>
      </c>
    </row>
    <row r="145" spans="2:51" s="12" customFormat="1" ht="13.5">
      <c r="B145" s="193"/>
      <c r="D145" s="186" t="s">
        <v>132</v>
      </c>
      <c r="E145" s="194" t="s">
        <v>5</v>
      </c>
      <c r="F145" s="195" t="s">
        <v>201</v>
      </c>
      <c r="H145" s="196">
        <v>3.5</v>
      </c>
      <c r="I145" s="197"/>
      <c r="L145" s="193"/>
      <c r="M145" s="198"/>
      <c r="N145" s="199"/>
      <c r="O145" s="199"/>
      <c r="P145" s="199"/>
      <c r="Q145" s="199"/>
      <c r="R145" s="199"/>
      <c r="S145" s="199"/>
      <c r="T145" s="200"/>
      <c r="AT145" s="194" t="s">
        <v>132</v>
      </c>
      <c r="AU145" s="194" t="s">
        <v>131</v>
      </c>
      <c r="AV145" s="12" t="s">
        <v>77</v>
      </c>
      <c r="AW145" s="12" t="s">
        <v>32</v>
      </c>
      <c r="AX145" s="12" t="s">
        <v>68</v>
      </c>
      <c r="AY145" s="194" t="s">
        <v>122</v>
      </c>
    </row>
    <row r="146" spans="2:51" s="13" customFormat="1" ht="13.5">
      <c r="B146" s="201"/>
      <c r="D146" s="186" t="s">
        <v>132</v>
      </c>
      <c r="E146" s="202" t="s">
        <v>5</v>
      </c>
      <c r="F146" s="203" t="s">
        <v>149</v>
      </c>
      <c r="H146" s="204">
        <v>3.5</v>
      </c>
      <c r="I146" s="205"/>
      <c r="L146" s="201"/>
      <c r="M146" s="206"/>
      <c r="N146" s="207"/>
      <c r="O146" s="207"/>
      <c r="P146" s="207"/>
      <c r="Q146" s="207"/>
      <c r="R146" s="207"/>
      <c r="S146" s="207"/>
      <c r="T146" s="208"/>
      <c r="AT146" s="202" t="s">
        <v>132</v>
      </c>
      <c r="AU146" s="202" t="s">
        <v>131</v>
      </c>
      <c r="AV146" s="13" t="s">
        <v>130</v>
      </c>
      <c r="AW146" s="13" t="s">
        <v>32</v>
      </c>
      <c r="AX146" s="13" t="s">
        <v>75</v>
      </c>
      <c r="AY146" s="202" t="s">
        <v>122</v>
      </c>
    </row>
    <row r="147" spans="2:65" s="1" customFormat="1" ht="16.5" customHeight="1">
      <c r="B147" s="172"/>
      <c r="C147" s="173" t="s">
        <v>170</v>
      </c>
      <c r="D147" s="173" t="s">
        <v>126</v>
      </c>
      <c r="E147" s="174" t="s">
        <v>202</v>
      </c>
      <c r="F147" s="175" t="s">
        <v>203</v>
      </c>
      <c r="G147" s="176" t="s">
        <v>192</v>
      </c>
      <c r="H147" s="177">
        <v>4</v>
      </c>
      <c r="I147" s="178">
        <v>13348.52</v>
      </c>
      <c r="J147" s="179">
        <f>ROUND(I147*H147,2)</f>
        <v>53394.08</v>
      </c>
      <c r="K147" s="175" t="s">
        <v>5</v>
      </c>
      <c r="L147" s="40"/>
      <c r="M147" s="180" t="s">
        <v>5</v>
      </c>
      <c r="N147" s="181" t="s">
        <v>39</v>
      </c>
      <c r="O147" s="41"/>
      <c r="P147" s="182">
        <f>O147*H147</f>
        <v>0</v>
      </c>
      <c r="Q147" s="182">
        <v>0</v>
      </c>
      <c r="R147" s="182">
        <f>Q147*H147</f>
        <v>0</v>
      </c>
      <c r="S147" s="182">
        <v>0</v>
      </c>
      <c r="T147" s="183">
        <f>S147*H147</f>
        <v>0</v>
      </c>
      <c r="AR147" s="23" t="s">
        <v>130</v>
      </c>
      <c r="AT147" s="23" t="s">
        <v>126</v>
      </c>
      <c r="AU147" s="23" t="s">
        <v>131</v>
      </c>
      <c r="AY147" s="23" t="s">
        <v>122</v>
      </c>
      <c r="BE147" s="184">
        <f>IF(N147="základní",J147,0)</f>
        <v>53394.08</v>
      </c>
      <c r="BF147" s="184">
        <f>IF(N147="snížená",J147,0)</f>
        <v>0</v>
      </c>
      <c r="BG147" s="184">
        <f>IF(N147="zákl. přenesená",J147,0)</f>
        <v>0</v>
      </c>
      <c r="BH147" s="184">
        <f>IF(N147="sníž. přenesená",J147,0)</f>
        <v>0</v>
      </c>
      <c r="BI147" s="184">
        <f>IF(N147="nulová",J147,0)</f>
        <v>0</v>
      </c>
      <c r="BJ147" s="23" t="s">
        <v>75</v>
      </c>
      <c r="BK147" s="184">
        <f>ROUND(I147*H147,2)</f>
        <v>53394.08</v>
      </c>
      <c r="BL147" s="23" t="s">
        <v>130</v>
      </c>
      <c r="BM147" s="23" t="s">
        <v>204</v>
      </c>
    </row>
    <row r="148" spans="2:51" s="11" customFormat="1" ht="13.5">
      <c r="B148" s="185"/>
      <c r="D148" s="186" t="s">
        <v>132</v>
      </c>
      <c r="E148" s="187" t="s">
        <v>5</v>
      </c>
      <c r="F148" s="188" t="s">
        <v>205</v>
      </c>
      <c r="H148" s="187" t="s">
        <v>5</v>
      </c>
      <c r="I148" s="189"/>
      <c r="L148" s="185"/>
      <c r="M148" s="190"/>
      <c r="N148" s="191"/>
      <c r="O148" s="191"/>
      <c r="P148" s="191"/>
      <c r="Q148" s="191"/>
      <c r="R148" s="191"/>
      <c r="S148" s="191"/>
      <c r="T148" s="192"/>
      <c r="AT148" s="187" t="s">
        <v>132</v>
      </c>
      <c r="AU148" s="187" t="s">
        <v>131</v>
      </c>
      <c r="AV148" s="11" t="s">
        <v>75</v>
      </c>
      <c r="AW148" s="11" t="s">
        <v>32</v>
      </c>
      <c r="AX148" s="11" t="s">
        <v>68</v>
      </c>
      <c r="AY148" s="187" t="s">
        <v>122</v>
      </c>
    </row>
    <row r="149" spans="2:51" s="12" customFormat="1" ht="13.5">
      <c r="B149" s="193"/>
      <c r="D149" s="186" t="s">
        <v>132</v>
      </c>
      <c r="E149" s="194" t="s">
        <v>5</v>
      </c>
      <c r="F149" s="195" t="s">
        <v>206</v>
      </c>
      <c r="H149" s="196">
        <v>4</v>
      </c>
      <c r="I149" s="197"/>
      <c r="L149" s="193"/>
      <c r="M149" s="198"/>
      <c r="N149" s="199"/>
      <c r="O149" s="199"/>
      <c r="P149" s="199"/>
      <c r="Q149" s="199"/>
      <c r="R149" s="199"/>
      <c r="S149" s="199"/>
      <c r="T149" s="200"/>
      <c r="AT149" s="194" t="s">
        <v>132</v>
      </c>
      <c r="AU149" s="194" t="s">
        <v>131</v>
      </c>
      <c r="AV149" s="12" t="s">
        <v>77</v>
      </c>
      <c r="AW149" s="12" t="s">
        <v>32</v>
      </c>
      <c r="AX149" s="12" t="s">
        <v>68</v>
      </c>
      <c r="AY149" s="194" t="s">
        <v>122</v>
      </c>
    </row>
    <row r="150" spans="2:51" s="13" customFormat="1" ht="13.5">
      <c r="B150" s="201"/>
      <c r="D150" s="186" t="s">
        <v>132</v>
      </c>
      <c r="E150" s="202" t="s">
        <v>5</v>
      </c>
      <c r="F150" s="203" t="s">
        <v>149</v>
      </c>
      <c r="H150" s="204">
        <v>4</v>
      </c>
      <c r="I150" s="205"/>
      <c r="L150" s="201"/>
      <c r="M150" s="206"/>
      <c r="N150" s="207"/>
      <c r="O150" s="207"/>
      <c r="P150" s="207"/>
      <c r="Q150" s="207"/>
      <c r="R150" s="207"/>
      <c r="S150" s="207"/>
      <c r="T150" s="208"/>
      <c r="AT150" s="202" t="s">
        <v>132</v>
      </c>
      <c r="AU150" s="202" t="s">
        <v>131</v>
      </c>
      <c r="AV150" s="13" t="s">
        <v>130</v>
      </c>
      <c r="AW150" s="13" t="s">
        <v>32</v>
      </c>
      <c r="AX150" s="13" t="s">
        <v>75</v>
      </c>
      <c r="AY150" s="202" t="s">
        <v>122</v>
      </c>
    </row>
    <row r="151" spans="2:65" s="1" customFormat="1" ht="25.5" customHeight="1">
      <c r="B151" s="172"/>
      <c r="C151" s="173" t="s">
        <v>124</v>
      </c>
      <c r="D151" s="173" t="s">
        <v>126</v>
      </c>
      <c r="E151" s="174" t="s">
        <v>207</v>
      </c>
      <c r="F151" s="175" t="s">
        <v>208</v>
      </c>
      <c r="G151" s="176" t="s">
        <v>192</v>
      </c>
      <c r="H151" s="177">
        <v>25</v>
      </c>
      <c r="I151" s="178">
        <v>1014.35</v>
      </c>
      <c r="J151" s="179">
        <f>ROUND(I151*H151,2)</f>
        <v>25358.75</v>
      </c>
      <c r="K151" s="175" t="s">
        <v>5</v>
      </c>
      <c r="L151" s="40"/>
      <c r="M151" s="180" t="s">
        <v>5</v>
      </c>
      <c r="N151" s="181" t="s">
        <v>39</v>
      </c>
      <c r="O151" s="41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AR151" s="23" t="s">
        <v>130</v>
      </c>
      <c r="AT151" s="23" t="s">
        <v>126</v>
      </c>
      <c r="AU151" s="23" t="s">
        <v>131</v>
      </c>
      <c r="AY151" s="23" t="s">
        <v>122</v>
      </c>
      <c r="BE151" s="184">
        <f>IF(N151="základní",J151,0)</f>
        <v>25358.75</v>
      </c>
      <c r="BF151" s="184">
        <f>IF(N151="snížená",J151,0)</f>
        <v>0</v>
      </c>
      <c r="BG151" s="184">
        <f>IF(N151="zákl. přenesená",J151,0)</f>
        <v>0</v>
      </c>
      <c r="BH151" s="184">
        <f>IF(N151="sníž. přenesená",J151,0)</f>
        <v>0</v>
      </c>
      <c r="BI151" s="184">
        <f>IF(N151="nulová",J151,0)</f>
        <v>0</v>
      </c>
      <c r="BJ151" s="23" t="s">
        <v>75</v>
      </c>
      <c r="BK151" s="184">
        <f>ROUND(I151*H151,2)</f>
        <v>25358.75</v>
      </c>
      <c r="BL151" s="23" t="s">
        <v>130</v>
      </c>
      <c r="BM151" s="23" t="s">
        <v>209</v>
      </c>
    </row>
    <row r="152" spans="2:51" s="11" customFormat="1" ht="13.5">
      <c r="B152" s="185"/>
      <c r="D152" s="186" t="s">
        <v>132</v>
      </c>
      <c r="E152" s="187" t="s">
        <v>5</v>
      </c>
      <c r="F152" s="188" t="s">
        <v>210</v>
      </c>
      <c r="H152" s="187" t="s">
        <v>5</v>
      </c>
      <c r="I152" s="189"/>
      <c r="L152" s="185"/>
      <c r="M152" s="190"/>
      <c r="N152" s="191"/>
      <c r="O152" s="191"/>
      <c r="P152" s="191"/>
      <c r="Q152" s="191"/>
      <c r="R152" s="191"/>
      <c r="S152" s="191"/>
      <c r="T152" s="192"/>
      <c r="AT152" s="187" t="s">
        <v>132</v>
      </c>
      <c r="AU152" s="187" t="s">
        <v>131</v>
      </c>
      <c r="AV152" s="11" t="s">
        <v>75</v>
      </c>
      <c r="AW152" s="11" t="s">
        <v>32</v>
      </c>
      <c r="AX152" s="11" t="s">
        <v>68</v>
      </c>
      <c r="AY152" s="187" t="s">
        <v>122</v>
      </c>
    </row>
    <row r="153" spans="2:51" s="12" customFormat="1" ht="13.5">
      <c r="B153" s="193"/>
      <c r="D153" s="186" t="s">
        <v>132</v>
      </c>
      <c r="E153" s="194" t="s">
        <v>5</v>
      </c>
      <c r="F153" s="195" t="s">
        <v>195</v>
      </c>
      <c r="H153" s="196">
        <v>5</v>
      </c>
      <c r="I153" s="197"/>
      <c r="L153" s="193"/>
      <c r="M153" s="198"/>
      <c r="N153" s="199"/>
      <c r="O153" s="199"/>
      <c r="P153" s="199"/>
      <c r="Q153" s="199"/>
      <c r="R153" s="199"/>
      <c r="S153" s="199"/>
      <c r="T153" s="200"/>
      <c r="AT153" s="194" t="s">
        <v>132</v>
      </c>
      <c r="AU153" s="194" t="s">
        <v>131</v>
      </c>
      <c r="AV153" s="12" t="s">
        <v>77</v>
      </c>
      <c r="AW153" s="12" t="s">
        <v>32</v>
      </c>
      <c r="AX153" s="12" t="s">
        <v>68</v>
      </c>
      <c r="AY153" s="194" t="s">
        <v>122</v>
      </c>
    </row>
    <row r="154" spans="2:51" s="11" customFormat="1" ht="13.5">
      <c r="B154" s="185"/>
      <c r="D154" s="186" t="s">
        <v>132</v>
      </c>
      <c r="E154" s="187" t="s">
        <v>5</v>
      </c>
      <c r="F154" s="188" t="s">
        <v>211</v>
      </c>
      <c r="H154" s="187" t="s">
        <v>5</v>
      </c>
      <c r="I154" s="189"/>
      <c r="L154" s="185"/>
      <c r="M154" s="190"/>
      <c r="N154" s="191"/>
      <c r="O154" s="191"/>
      <c r="P154" s="191"/>
      <c r="Q154" s="191"/>
      <c r="R154" s="191"/>
      <c r="S154" s="191"/>
      <c r="T154" s="192"/>
      <c r="AT154" s="187" t="s">
        <v>132</v>
      </c>
      <c r="AU154" s="187" t="s">
        <v>131</v>
      </c>
      <c r="AV154" s="11" t="s">
        <v>75</v>
      </c>
      <c r="AW154" s="11" t="s">
        <v>32</v>
      </c>
      <c r="AX154" s="11" t="s">
        <v>68</v>
      </c>
      <c r="AY154" s="187" t="s">
        <v>122</v>
      </c>
    </row>
    <row r="155" spans="2:51" s="12" customFormat="1" ht="13.5">
      <c r="B155" s="193"/>
      <c r="D155" s="186" t="s">
        <v>132</v>
      </c>
      <c r="E155" s="194" t="s">
        <v>5</v>
      </c>
      <c r="F155" s="195" t="s">
        <v>212</v>
      </c>
      <c r="H155" s="196">
        <v>7</v>
      </c>
      <c r="I155" s="197"/>
      <c r="L155" s="193"/>
      <c r="M155" s="198"/>
      <c r="N155" s="199"/>
      <c r="O155" s="199"/>
      <c r="P155" s="199"/>
      <c r="Q155" s="199"/>
      <c r="R155" s="199"/>
      <c r="S155" s="199"/>
      <c r="T155" s="200"/>
      <c r="AT155" s="194" t="s">
        <v>132</v>
      </c>
      <c r="AU155" s="194" t="s">
        <v>131</v>
      </c>
      <c r="AV155" s="12" t="s">
        <v>77</v>
      </c>
      <c r="AW155" s="12" t="s">
        <v>32</v>
      </c>
      <c r="AX155" s="12" t="s">
        <v>68</v>
      </c>
      <c r="AY155" s="194" t="s">
        <v>122</v>
      </c>
    </row>
    <row r="156" spans="2:51" s="11" customFormat="1" ht="13.5">
      <c r="B156" s="185"/>
      <c r="D156" s="186" t="s">
        <v>132</v>
      </c>
      <c r="E156" s="187" t="s">
        <v>5</v>
      </c>
      <c r="F156" s="188" t="s">
        <v>213</v>
      </c>
      <c r="H156" s="187" t="s">
        <v>5</v>
      </c>
      <c r="I156" s="189"/>
      <c r="L156" s="185"/>
      <c r="M156" s="190"/>
      <c r="N156" s="191"/>
      <c r="O156" s="191"/>
      <c r="P156" s="191"/>
      <c r="Q156" s="191"/>
      <c r="R156" s="191"/>
      <c r="S156" s="191"/>
      <c r="T156" s="192"/>
      <c r="AT156" s="187" t="s">
        <v>132</v>
      </c>
      <c r="AU156" s="187" t="s">
        <v>131</v>
      </c>
      <c r="AV156" s="11" t="s">
        <v>75</v>
      </c>
      <c r="AW156" s="11" t="s">
        <v>32</v>
      </c>
      <c r="AX156" s="11" t="s">
        <v>68</v>
      </c>
      <c r="AY156" s="187" t="s">
        <v>122</v>
      </c>
    </row>
    <row r="157" spans="2:51" s="12" customFormat="1" ht="13.5">
      <c r="B157" s="193"/>
      <c r="D157" s="186" t="s">
        <v>132</v>
      </c>
      <c r="E157" s="194" t="s">
        <v>5</v>
      </c>
      <c r="F157" s="195" t="s">
        <v>212</v>
      </c>
      <c r="H157" s="196">
        <v>7</v>
      </c>
      <c r="I157" s="197"/>
      <c r="L157" s="193"/>
      <c r="M157" s="198"/>
      <c r="N157" s="199"/>
      <c r="O157" s="199"/>
      <c r="P157" s="199"/>
      <c r="Q157" s="199"/>
      <c r="R157" s="199"/>
      <c r="S157" s="199"/>
      <c r="T157" s="200"/>
      <c r="AT157" s="194" t="s">
        <v>132</v>
      </c>
      <c r="AU157" s="194" t="s">
        <v>131</v>
      </c>
      <c r="AV157" s="12" t="s">
        <v>77</v>
      </c>
      <c r="AW157" s="12" t="s">
        <v>32</v>
      </c>
      <c r="AX157" s="12" t="s">
        <v>68</v>
      </c>
      <c r="AY157" s="194" t="s">
        <v>122</v>
      </c>
    </row>
    <row r="158" spans="2:51" s="11" customFormat="1" ht="13.5">
      <c r="B158" s="185"/>
      <c r="D158" s="186" t="s">
        <v>132</v>
      </c>
      <c r="E158" s="187" t="s">
        <v>5</v>
      </c>
      <c r="F158" s="188" t="s">
        <v>214</v>
      </c>
      <c r="H158" s="187" t="s">
        <v>5</v>
      </c>
      <c r="I158" s="189"/>
      <c r="L158" s="185"/>
      <c r="M158" s="190"/>
      <c r="N158" s="191"/>
      <c r="O158" s="191"/>
      <c r="P158" s="191"/>
      <c r="Q158" s="191"/>
      <c r="R158" s="191"/>
      <c r="S158" s="191"/>
      <c r="T158" s="192"/>
      <c r="AT158" s="187" t="s">
        <v>132</v>
      </c>
      <c r="AU158" s="187" t="s">
        <v>131</v>
      </c>
      <c r="AV158" s="11" t="s">
        <v>75</v>
      </c>
      <c r="AW158" s="11" t="s">
        <v>32</v>
      </c>
      <c r="AX158" s="11" t="s">
        <v>68</v>
      </c>
      <c r="AY158" s="187" t="s">
        <v>122</v>
      </c>
    </row>
    <row r="159" spans="2:51" s="12" customFormat="1" ht="13.5">
      <c r="B159" s="193"/>
      <c r="D159" s="186" t="s">
        <v>132</v>
      </c>
      <c r="E159" s="194" t="s">
        <v>5</v>
      </c>
      <c r="F159" s="195" t="s">
        <v>206</v>
      </c>
      <c r="H159" s="196">
        <v>4</v>
      </c>
      <c r="I159" s="197"/>
      <c r="L159" s="193"/>
      <c r="M159" s="198"/>
      <c r="N159" s="199"/>
      <c r="O159" s="199"/>
      <c r="P159" s="199"/>
      <c r="Q159" s="199"/>
      <c r="R159" s="199"/>
      <c r="S159" s="199"/>
      <c r="T159" s="200"/>
      <c r="AT159" s="194" t="s">
        <v>132</v>
      </c>
      <c r="AU159" s="194" t="s">
        <v>131</v>
      </c>
      <c r="AV159" s="12" t="s">
        <v>77</v>
      </c>
      <c r="AW159" s="12" t="s">
        <v>32</v>
      </c>
      <c r="AX159" s="12" t="s">
        <v>68</v>
      </c>
      <c r="AY159" s="194" t="s">
        <v>122</v>
      </c>
    </row>
    <row r="160" spans="2:51" s="11" customFormat="1" ht="13.5">
      <c r="B160" s="185"/>
      <c r="D160" s="186" t="s">
        <v>132</v>
      </c>
      <c r="E160" s="187" t="s">
        <v>5</v>
      </c>
      <c r="F160" s="188" t="s">
        <v>215</v>
      </c>
      <c r="H160" s="187" t="s">
        <v>5</v>
      </c>
      <c r="I160" s="189"/>
      <c r="L160" s="185"/>
      <c r="M160" s="190"/>
      <c r="N160" s="191"/>
      <c r="O160" s="191"/>
      <c r="P160" s="191"/>
      <c r="Q160" s="191"/>
      <c r="R160" s="191"/>
      <c r="S160" s="191"/>
      <c r="T160" s="192"/>
      <c r="AT160" s="187" t="s">
        <v>132</v>
      </c>
      <c r="AU160" s="187" t="s">
        <v>131</v>
      </c>
      <c r="AV160" s="11" t="s">
        <v>75</v>
      </c>
      <c r="AW160" s="11" t="s">
        <v>32</v>
      </c>
      <c r="AX160" s="11" t="s">
        <v>68</v>
      </c>
      <c r="AY160" s="187" t="s">
        <v>122</v>
      </c>
    </row>
    <row r="161" spans="2:51" s="12" customFormat="1" ht="13.5">
      <c r="B161" s="193"/>
      <c r="D161" s="186" t="s">
        <v>132</v>
      </c>
      <c r="E161" s="194" t="s">
        <v>5</v>
      </c>
      <c r="F161" s="195" t="s">
        <v>216</v>
      </c>
      <c r="H161" s="196">
        <v>2</v>
      </c>
      <c r="I161" s="197"/>
      <c r="L161" s="193"/>
      <c r="M161" s="198"/>
      <c r="N161" s="199"/>
      <c r="O161" s="199"/>
      <c r="P161" s="199"/>
      <c r="Q161" s="199"/>
      <c r="R161" s="199"/>
      <c r="S161" s="199"/>
      <c r="T161" s="200"/>
      <c r="AT161" s="194" t="s">
        <v>132</v>
      </c>
      <c r="AU161" s="194" t="s">
        <v>131</v>
      </c>
      <c r="AV161" s="12" t="s">
        <v>77</v>
      </c>
      <c r="AW161" s="12" t="s">
        <v>32</v>
      </c>
      <c r="AX161" s="12" t="s">
        <v>68</v>
      </c>
      <c r="AY161" s="194" t="s">
        <v>122</v>
      </c>
    </row>
    <row r="162" spans="2:51" s="13" customFormat="1" ht="13.5">
      <c r="B162" s="201"/>
      <c r="D162" s="186" t="s">
        <v>132</v>
      </c>
      <c r="E162" s="202" t="s">
        <v>5</v>
      </c>
      <c r="F162" s="203" t="s">
        <v>149</v>
      </c>
      <c r="H162" s="204">
        <v>25</v>
      </c>
      <c r="I162" s="205"/>
      <c r="L162" s="201"/>
      <c r="M162" s="206"/>
      <c r="N162" s="207"/>
      <c r="O162" s="207"/>
      <c r="P162" s="207"/>
      <c r="Q162" s="207"/>
      <c r="R162" s="207"/>
      <c r="S162" s="207"/>
      <c r="T162" s="208"/>
      <c r="AT162" s="202" t="s">
        <v>132</v>
      </c>
      <c r="AU162" s="202" t="s">
        <v>131</v>
      </c>
      <c r="AV162" s="13" t="s">
        <v>130</v>
      </c>
      <c r="AW162" s="13" t="s">
        <v>32</v>
      </c>
      <c r="AX162" s="13" t="s">
        <v>75</v>
      </c>
      <c r="AY162" s="202" t="s">
        <v>122</v>
      </c>
    </row>
    <row r="163" spans="2:65" s="1" customFormat="1" ht="16.5" customHeight="1">
      <c r="B163" s="172"/>
      <c r="C163" s="173" t="s">
        <v>175</v>
      </c>
      <c r="D163" s="173" t="s">
        <v>126</v>
      </c>
      <c r="E163" s="174" t="s">
        <v>217</v>
      </c>
      <c r="F163" s="175" t="s">
        <v>218</v>
      </c>
      <c r="G163" s="176" t="s">
        <v>129</v>
      </c>
      <c r="H163" s="177">
        <v>232.774</v>
      </c>
      <c r="I163" s="178">
        <v>34.41</v>
      </c>
      <c r="J163" s="179">
        <f>ROUND(I163*H163,2)</f>
        <v>8009.75</v>
      </c>
      <c r="K163" s="175" t="s">
        <v>5</v>
      </c>
      <c r="L163" s="40"/>
      <c r="M163" s="180" t="s">
        <v>5</v>
      </c>
      <c r="N163" s="181" t="s">
        <v>39</v>
      </c>
      <c r="O163" s="41"/>
      <c r="P163" s="182">
        <f>O163*H163</f>
        <v>0</v>
      </c>
      <c r="Q163" s="182">
        <v>0</v>
      </c>
      <c r="R163" s="182">
        <f>Q163*H163</f>
        <v>0</v>
      </c>
      <c r="S163" s="182">
        <v>0</v>
      </c>
      <c r="T163" s="183">
        <f>S163*H163</f>
        <v>0</v>
      </c>
      <c r="AR163" s="23" t="s">
        <v>130</v>
      </c>
      <c r="AT163" s="23" t="s">
        <v>126</v>
      </c>
      <c r="AU163" s="23" t="s">
        <v>131</v>
      </c>
      <c r="AY163" s="23" t="s">
        <v>122</v>
      </c>
      <c r="BE163" s="184">
        <f>IF(N163="základní",J163,0)</f>
        <v>8009.75</v>
      </c>
      <c r="BF163" s="184">
        <f>IF(N163="snížená",J163,0)</f>
        <v>0</v>
      </c>
      <c r="BG163" s="184">
        <f>IF(N163="zákl. přenesená",J163,0)</f>
        <v>0</v>
      </c>
      <c r="BH163" s="184">
        <f>IF(N163="sníž. přenesená",J163,0)</f>
        <v>0</v>
      </c>
      <c r="BI163" s="184">
        <f>IF(N163="nulová",J163,0)</f>
        <v>0</v>
      </c>
      <c r="BJ163" s="23" t="s">
        <v>75</v>
      </c>
      <c r="BK163" s="184">
        <f>ROUND(I163*H163,2)</f>
        <v>8009.75</v>
      </c>
      <c r="BL163" s="23" t="s">
        <v>130</v>
      </c>
      <c r="BM163" s="23" t="s">
        <v>219</v>
      </c>
    </row>
    <row r="164" spans="2:51" s="11" customFormat="1" ht="13.5">
      <c r="B164" s="185"/>
      <c r="D164" s="186" t="s">
        <v>132</v>
      </c>
      <c r="E164" s="187" t="s">
        <v>5</v>
      </c>
      <c r="F164" s="188" t="s">
        <v>165</v>
      </c>
      <c r="H164" s="187" t="s">
        <v>5</v>
      </c>
      <c r="I164" s="189"/>
      <c r="L164" s="185"/>
      <c r="M164" s="190"/>
      <c r="N164" s="191"/>
      <c r="O164" s="191"/>
      <c r="P164" s="191"/>
      <c r="Q164" s="191"/>
      <c r="R164" s="191"/>
      <c r="S164" s="191"/>
      <c r="T164" s="192"/>
      <c r="AT164" s="187" t="s">
        <v>132</v>
      </c>
      <c r="AU164" s="187" t="s">
        <v>131</v>
      </c>
      <c r="AV164" s="11" t="s">
        <v>75</v>
      </c>
      <c r="AW164" s="11" t="s">
        <v>32</v>
      </c>
      <c r="AX164" s="11" t="s">
        <v>68</v>
      </c>
      <c r="AY164" s="187" t="s">
        <v>122</v>
      </c>
    </row>
    <row r="165" spans="2:51" s="12" customFormat="1" ht="13.5">
      <c r="B165" s="193"/>
      <c r="D165" s="186" t="s">
        <v>132</v>
      </c>
      <c r="E165" s="194" t="s">
        <v>5</v>
      </c>
      <c r="F165" s="195" t="s">
        <v>220</v>
      </c>
      <c r="H165" s="196">
        <v>232.774</v>
      </c>
      <c r="I165" s="197"/>
      <c r="L165" s="193"/>
      <c r="M165" s="198"/>
      <c r="N165" s="199"/>
      <c r="O165" s="199"/>
      <c r="P165" s="199"/>
      <c r="Q165" s="199"/>
      <c r="R165" s="199"/>
      <c r="S165" s="199"/>
      <c r="T165" s="200"/>
      <c r="AT165" s="194" t="s">
        <v>132</v>
      </c>
      <c r="AU165" s="194" t="s">
        <v>131</v>
      </c>
      <c r="AV165" s="12" t="s">
        <v>77</v>
      </c>
      <c r="AW165" s="12" t="s">
        <v>32</v>
      </c>
      <c r="AX165" s="12" t="s">
        <v>68</v>
      </c>
      <c r="AY165" s="194" t="s">
        <v>122</v>
      </c>
    </row>
    <row r="166" spans="2:51" s="13" customFormat="1" ht="13.5">
      <c r="B166" s="201"/>
      <c r="D166" s="186" t="s">
        <v>132</v>
      </c>
      <c r="E166" s="202" t="s">
        <v>5</v>
      </c>
      <c r="F166" s="203" t="s">
        <v>149</v>
      </c>
      <c r="H166" s="204">
        <v>232.774</v>
      </c>
      <c r="I166" s="205"/>
      <c r="L166" s="201"/>
      <c r="M166" s="206"/>
      <c r="N166" s="207"/>
      <c r="O166" s="207"/>
      <c r="P166" s="207"/>
      <c r="Q166" s="207"/>
      <c r="R166" s="207"/>
      <c r="S166" s="207"/>
      <c r="T166" s="208"/>
      <c r="AT166" s="202" t="s">
        <v>132</v>
      </c>
      <c r="AU166" s="202" t="s">
        <v>131</v>
      </c>
      <c r="AV166" s="13" t="s">
        <v>130</v>
      </c>
      <c r="AW166" s="13" t="s">
        <v>32</v>
      </c>
      <c r="AX166" s="13" t="s">
        <v>75</v>
      </c>
      <c r="AY166" s="202" t="s">
        <v>122</v>
      </c>
    </row>
    <row r="167" spans="2:65" s="1" customFormat="1" ht="16.5" customHeight="1">
      <c r="B167" s="172"/>
      <c r="C167" s="173" t="s">
        <v>221</v>
      </c>
      <c r="D167" s="173" t="s">
        <v>126</v>
      </c>
      <c r="E167" s="174" t="s">
        <v>222</v>
      </c>
      <c r="F167" s="175" t="s">
        <v>223</v>
      </c>
      <c r="G167" s="176" t="s">
        <v>157</v>
      </c>
      <c r="H167" s="177">
        <v>61.209</v>
      </c>
      <c r="I167" s="178">
        <v>44.42</v>
      </c>
      <c r="J167" s="179">
        <f>ROUND(I167*H167,2)</f>
        <v>2718.9</v>
      </c>
      <c r="K167" s="175" t="s">
        <v>5</v>
      </c>
      <c r="L167" s="40"/>
      <c r="M167" s="180" t="s">
        <v>5</v>
      </c>
      <c r="N167" s="181" t="s">
        <v>39</v>
      </c>
      <c r="O167" s="41"/>
      <c r="P167" s="182">
        <f>O167*H167</f>
        <v>0</v>
      </c>
      <c r="Q167" s="182">
        <v>0</v>
      </c>
      <c r="R167" s="182">
        <f>Q167*H167</f>
        <v>0</v>
      </c>
      <c r="S167" s="182">
        <v>0</v>
      </c>
      <c r="T167" s="183">
        <f>S167*H167</f>
        <v>0</v>
      </c>
      <c r="AR167" s="23" t="s">
        <v>130</v>
      </c>
      <c r="AT167" s="23" t="s">
        <v>126</v>
      </c>
      <c r="AU167" s="23" t="s">
        <v>131</v>
      </c>
      <c r="AY167" s="23" t="s">
        <v>122</v>
      </c>
      <c r="BE167" s="184">
        <f>IF(N167="základní",J167,0)</f>
        <v>2718.9</v>
      </c>
      <c r="BF167" s="184">
        <f>IF(N167="snížená",J167,0)</f>
        <v>0</v>
      </c>
      <c r="BG167" s="184">
        <f>IF(N167="zákl. přenesená",J167,0)</f>
        <v>0</v>
      </c>
      <c r="BH167" s="184">
        <f>IF(N167="sníž. přenesená",J167,0)</f>
        <v>0</v>
      </c>
      <c r="BI167" s="184">
        <f>IF(N167="nulová",J167,0)</f>
        <v>0</v>
      </c>
      <c r="BJ167" s="23" t="s">
        <v>75</v>
      </c>
      <c r="BK167" s="184">
        <f>ROUND(I167*H167,2)</f>
        <v>2718.9</v>
      </c>
      <c r="BL167" s="23" t="s">
        <v>130</v>
      </c>
      <c r="BM167" s="23" t="s">
        <v>224</v>
      </c>
    </row>
    <row r="168" spans="2:51" s="11" customFormat="1" ht="13.5">
      <c r="B168" s="185"/>
      <c r="D168" s="186" t="s">
        <v>132</v>
      </c>
      <c r="E168" s="187" t="s">
        <v>5</v>
      </c>
      <c r="F168" s="188" t="s">
        <v>225</v>
      </c>
      <c r="H168" s="187" t="s">
        <v>5</v>
      </c>
      <c r="I168" s="189"/>
      <c r="L168" s="185"/>
      <c r="M168" s="190"/>
      <c r="N168" s="191"/>
      <c r="O168" s="191"/>
      <c r="P168" s="191"/>
      <c r="Q168" s="191"/>
      <c r="R168" s="191"/>
      <c r="S168" s="191"/>
      <c r="T168" s="192"/>
      <c r="AT168" s="187" t="s">
        <v>132</v>
      </c>
      <c r="AU168" s="187" t="s">
        <v>131</v>
      </c>
      <c r="AV168" s="11" t="s">
        <v>75</v>
      </c>
      <c r="AW168" s="11" t="s">
        <v>32</v>
      </c>
      <c r="AX168" s="11" t="s">
        <v>68</v>
      </c>
      <c r="AY168" s="187" t="s">
        <v>122</v>
      </c>
    </row>
    <row r="169" spans="2:51" s="12" customFormat="1" ht="13.5">
      <c r="B169" s="193"/>
      <c r="D169" s="186" t="s">
        <v>132</v>
      </c>
      <c r="E169" s="194" t="s">
        <v>5</v>
      </c>
      <c r="F169" s="195" t="s">
        <v>226</v>
      </c>
      <c r="H169" s="196">
        <v>2.55</v>
      </c>
      <c r="I169" s="197"/>
      <c r="L169" s="193"/>
      <c r="M169" s="198"/>
      <c r="N169" s="199"/>
      <c r="O169" s="199"/>
      <c r="P169" s="199"/>
      <c r="Q169" s="199"/>
      <c r="R169" s="199"/>
      <c r="S169" s="199"/>
      <c r="T169" s="200"/>
      <c r="AT169" s="194" t="s">
        <v>132</v>
      </c>
      <c r="AU169" s="194" t="s">
        <v>131</v>
      </c>
      <c r="AV169" s="12" t="s">
        <v>77</v>
      </c>
      <c r="AW169" s="12" t="s">
        <v>32</v>
      </c>
      <c r="AX169" s="12" t="s">
        <v>68</v>
      </c>
      <c r="AY169" s="194" t="s">
        <v>122</v>
      </c>
    </row>
    <row r="170" spans="2:51" s="11" customFormat="1" ht="13.5">
      <c r="B170" s="185"/>
      <c r="D170" s="186" t="s">
        <v>132</v>
      </c>
      <c r="E170" s="187" t="s">
        <v>5</v>
      </c>
      <c r="F170" s="188" t="s">
        <v>160</v>
      </c>
      <c r="H170" s="187" t="s">
        <v>5</v>
      </c>
      <c r="I170" s="189"/>
      <c r="L170" s="185"/>
      <c r="M170" s="190"/>
      <c r="N170" s="191"/>
      <c r="O170" s="191"/>
      <c r="P170" s="191"/>
      <c r="Q170" s="191"/>
      <c r="R170" s="191"/>
      <c r="S170" s="191"/>
      <c r="T170" s="192"/>
      <c r="AT170" s="187" t="s">
        <v>132</v>
      </c>
      <c r="AU170" s="187" t="s">
        <v>131</v>
      </c>
      <c r="AV170" s="11" t="s">
        <v>75</v>
      </c>
      <c r="AW170" s="11" t="s">
        <v>32</v>
      </c>
      <c r="AX170" s="11" t="s">
        <v>68</v>
      </c>
      <c r="AY170" s="187" t="s">
        <v>122</v>
      </c>
    </row>
    <row r="171" spans="2:51" s="12" customFormat="1" ht="13.5">
      <c r="B171" s="193"/>
      <c r="D171" s="186" t="s">
        <v>132</v>
      </c>
      <c r="E171" s="194" t="s">
        <v>5</v>
      </c>
      <c r="F171" s="195" t="s">
        <v>161</v>
      </c>
      <c r="H171" s="196">
        <v>58.659</v>
      </c>
      <c r="I171" s="197"/>
      <c r="L171" s="193"/>
      <c r="M171" s="198"/>
      <c r="N171" s="199"/>
      <c r="O171" s="199"/>
      <c r="P171" s="199"/>
      <c r="Q171" s="199"/>
      <c r="R171" s="199"/>
      <c r="S171" s="199"/>
      <c r="T171" s="200"/>
      <c r="AT171" s="194" t="s">
        <v>132</v>
      </c>
      <c r="AU171" s="194" t="s">
        <v>131</v>
      </c>
      <c r="AV171" s="12" t="s">
        <v>77</v>
      </c>
      <c r="AW171" s="12" t="s">
        <v>32</v>
      </c>
      <c r="AX171" s="12" t="s">
        <v>68</v>
      </c>
      <c r="AY171" s="194" t="s">
        <v>122</v>
      </c>
    </row>
    <row r="172" spans="2:51" s="13" customFormat="1" ht="13.5">
      <c r="B172" s="201"/>
      <c r="D172" s="186" t="s">
        <v>132</v>
      </c>
      <c r="E172" s="202" t="s">
        <v>5</v>
      </c>
      <c r="F172" s="203" t="s">
        <v>149</v>
      </c>
      <c r="H172" s="204">
        <v>61.209</v>
      </c>
      <c r="I172" s="205"/>
      <c r="L172" s="201"/>
      <c r="M172" s="206"/>
      <c r="N172" s="207"/>
      <c r="O172" s="207"/>
      <c r="P172" s="207"/>
      <c r="Q172" s="207"/>
      <c r="R172" s="207"/>
      <c r="S172" s="207"/>
      <c r="T172" s="208"/>
      <c r="AT172" s="202" t="s">
        <v>132</v>
      </c>
      <c r="AU172" s="202" t="s">
        <v>131</v>
      </c>
      <c r="AV172" s="13" t="s">
        <v>130</v>
      </c>
      <c r="AW172" s="13" t="s">
        <v>32</v>
      </c>
      <c r="AX172" s="13" t="s">
        <v>75</v>
      </c>
      <c r="AY172" s="202" t="s">
        <v>122</v>
      </c>
    </row>
    <row r="173" spans="2:65" s="1" customFormat="1" ht="16.5" customHeight="1">
      <c r="B173" s="172"/>
      <c r="C173" s="173" t="s">
        <v>181</v>
      </c>
      <c r="D173" s="173" t="s">
        <v>126</v>
      </c>
      <c r="E173" s="174" t="s">
        <v>227</v>
      </c>
      <c r="F173" s="175" t="s">
        <v>228</v>
      </c>
      <c r="G173" s="176" t="s">
        <v>157</v>
      </c>
      <c r="H173" s="177">
        <v>8732.823</v>
      </c>
      <c r="I173" s="178">
        <v>7.52</v>
      </c>
      <c r="J173" s="179">
        <f>ROUND(I173*H173,2)</f>
        <v>65670.83</v>
      </c>
      <c r="K173" s="175" t="s">
        <v>5</v>
      </c>
      <c r="L173" s="40"/>
      <c r="M173" s="180" t="s">
        <v>5</v>
      </c>
      <c r="N173" s="181" t="s">
        <v>39</v>
      </c>
      <c r="O173" s="41"/>
      <c r="P173" s="182">
        <f>O173*H173</f>
        <v>0</v>
      </c>
      <c r="Q173" s="182">
        <v>0</v>
      </c>
      <c r="R173" s="182">
        <f>Q173*H173</f>
        <v>0</v>
      </c>
      <c r="S173" s="182">
        <v>0</v>
      </c>
      <c r="T173" s="183">
        <f>S173*H173</f>
        <v>0</v>
      </c>
      <c r="AR173" s="23" t="s">
        <v>130</v>
      </c>
      <c r="AT173" s="23" t="s">
        <v>126</v>
      </c>
      <c r="AU173" s="23" t="s">
        <v>131</v>
      </c>
      <c r="AY173" s="23" t="s">
        <v>122</v>
      </c>
      <c r="BE173" s="184">
        <f>IF(N173="základní",J173,0)</f>
        <v>65670.83</v>
      </c>
      <c r="BF173" s="184">
        <f>IF(N173="snížená",J173,0)</f>
        <v>0</v>
      </c>
      <c r="BG173" s="184">
        <f>IF(N173="zákl. přenesená",J173,0)</f>
        <v>0</v>
      </c>
      <c r="BH173" s="184">
        <f>IF(N173="sníž. přenesená",J173,0)</f>
        <v>0</v>
      </c>
      <c r="BI173" s="184">
        <f>IF(N173="nulová",J173,0)</f>
        <v>0</v>
      </c>
      <c r="BJ173" s="23" t="s">
        <v>75</v>
      </c>
      <c r="BK173" s="184">
        <f>ROUND(I173*H173,2)</f>
        <v>65670.83</v>
      </c>
      <c r="BL173" s="23" t="s">
        <v>130</v>
      </c>
      <c r="BM173" s="23" t="s">
        <v>229</v>
      </c>
    </row>
    <row r="174" spans="2:51" s="11" customFormat="1" ht="13.5">
      <c r="B174" s="185"/>
      <c r="D174" s="186" t="s">
        <v>132</v>
      </c>
      <c r="E174" s="187" t="s">
        <v>5</v>
      </c>
      <c r="F174" s="188" t="s">
        <v>225</v>
      </c>
      <c r="H174" s="187" t="s">
        <v>5</v>
      </c>
      <c r="I174" s="189"/>
      <c r="L174" s="185"/>
      <c r="M174" s="190"/>
      <c r="N174" s="191"/>
      <c r="O174" s="191"/>
      <c r="P174" s="191"/>
      <c r="Q174" s="191"/>
      <c r="R174" s="191"/>
      <c r="S174" s="191"/>
      <c r="T174" s="192"/>
      <c r="AT174" s="187" t="s">
        <v>132</v>
      </c>
      <c r="AU174" s="187" t="s">
        <v>131</v>
      </c>
      <c r="AV174" s="11" t="s">
        <v>75</v>
      </c>
      <c r="AW174" s="11" t="s">
        <v>32</v>
      </c>
      <c r="AX174" s="11" t="s">
        <v>68</v>
      </c>
      <c r="AY174" s="187" t="s">
        <v>122</v>
      </c>
    </row>
    <row r="175" spans="2:51" s="12" customFormat="1" ht="13.5">
      <c r="B175" s="193"/>
      <c r="D175" s="186" t="s">
        <v>132</v>
      </c>
      <c r="E175" s="194" t="s">
        <v>5</v>
      </c>
      <c r="F175" s="195" t="s">
        <v>230</v>
      </c>
      <c r="H175" s="196">
        <v>48.45</v>
      </c>
      <c r="I175" s="197"/>
      <c r="L175" s="193"/>
      <c r="M175" s="198"/>
      <c r="N175" s="199"/>
      <c r="O175" s="199"/>
      <c r="P175" s="199"/>
      <c r="Q175" s="199"/>
      <c r="R175" s="199"/>
      <c r="S175" s="199"/>
      <c r="T175" s="200"/>
      <c r="AT175" s="194" t="s">
        <v>132</v>
      </c>
      <c r="AU175" s="194" t="s">
        <v>131</v>
      </c>
      <c r="AV175" s="12" t="s">
        <v>77</v>
      </c>
      <c r="AW175" s="12" t="s">
        <v>32</v>
      </c>
      <c r="AX175" s="12" t="s">
        <v>68</v>
      </c>
      <c r="AY175" s="194" t="s">
        <v>122</v>
      </c>
    </row>
    <row r="176" spans="2:51" s="11" customFormat="1" ht="13.5">
      <c r="B176" s="185"/>
      <c r="D176" s="186" t="s">
        <v>132</v>
      </c>
      <c r="E176" s="187" t="s">
        <v>5</v>
      </c>
      <c r="F176" s="188" t="s">
        <v>231</v>
      </c>
      <c r="H176" s="187" t="s">
        <v>5</v>
      </c>
      <c r="I176" s="189"/>
      <c r="L176" s="185"/>
      <c r="M176" s="190"/>
      <c r="N176" s="191"/>
      <c r="O176" s="191"/>
      <c r="P176" s="191"/>
      <c r="Q176" s="191"/>
      <c r="R176" s="191"/>
      <c r="S176" s="191"/>
      <c r="T176" s="192"/>
      <c r="AT176" s="187" t="s">
        <v>132</v>
      </c>
      <c r="AU176" s="187" t="s">
        <v>131</v>
      </c>
      <c r="AV176" s="11" t="s">
        <v>75</v>
      </c>
      <c r="AW176" s="11" t="s">
        <v>32</v>
      </c>
      <c r="AX176" s="11" t="s">
        <v>68</v>
      </c>
      <c r="AY176" s="187" t="s">
        <v>122</v>
      </c>
    </row>
    <row r="177" spans="2:51" s="12" customFormat="1" ht="13.5">
      <c r="B177" s="193"/>
      <c r="D177" s="186" t="s">
        <v>132</v>
      </c>
      <c r="E177" s="194" t="s">
        <v>5</v>
      </c>
      <c r="F177" s="195" t="s">
        <v>232</v>
      </c>
      <c r="H177" s="196">
        <v>7569.852</v>
      </c>
      <c r="I177" s="197"/>
      <c r="L177" s="193"/>
      <c r="M177" s="198"/>
      <c r="N177" s="199"/>
      <c r="O177" s="199"/>
      <c r="P177" s="199"/>
      <c r="Q177" s="199"/>
      <c r="R177" s="199"/>
      <c r="S177" s="199"/>
      <c r="T177" s="200"/>
      <c r="AT177" s="194" t="s">
        <v>132</v>
      </c>
      <c r="AU177" s="194" t="s">
        <v>131</v>
      </c>
      <c r="AV177" s="12" t="s">
        <v>77</v>
      </c>
      <c r="AW177" s="12" t="s">
        <v>32</v>
      </c>
      <c r="AX177" s="12" t="s">
        <v>68</v>
      </c>
      <c r="AY177" s="194" t="s">
        <v>122</v>
      </c>
    </row>
    <row r="178" spans="2:51" s="11" customFormat="1" ht="13.5">
      <c r="B178" s="185"/>
      <c r="D178" s="186" t="s">
        <v>132</v>
      </c>
      <c r="E178" s="187" t="s">
        <v>5</v>
      </c>
      <c r="F178" s="188" t="s">
        <v>160</v>
      </c>
      <c r="H178" s="187" t="s">
        <v>5</v>
      </c>
      <c r="I178" s="189"/>
      <c r="L178" s="185"/>
      <c r="M178" s="190"/>
      <c r="N178" s="191"/>
      <c r="O178" s="191"/>
      <c r="P178" s="191"/>
      <c r="Q178" s="191"/>
      <c r="R178" s="191"/>
      <c r="S178" s="191"/>
      <c r="T178" s="192"/>
      <c r="AT178" s="187" t="s">
        <v>132</v>
      </c>
      <c r="AU178" s="187" t="s">
        <v>131</v>
      </c>
      <c r="AV178" s="11" t="s">
        <v>75</v>
      </c>
      <c r="AW178" s="11" t="s">
        <v>32</v>
      </c>
      <c r="AX178" s="11" t="s">
        <v>68</v>
      </c>
      <c r="AY178" s="187" t="s">
        <v>122</v>
      </c>
    </row>
    <row r="179" spans="2:51" s="12" customFormat="1" ht="13.5">
      <c r="B179" s="193"/>
      <c r="D179" s="186" t="s">
        <v>132</v>
      </c>
      <c r="E179" s="194" t="s">
        <v>5</v>
      </c>
      <c r="F179" s="195" t="s">
        <v>233</v>
      </c>
      <c r="H179" s="196">
        <v>1114.521</v>
      </c>
      <c r="I179" s="197"/>
      <c r="L179" s="193"/>
      <c r="M179" s="198"/>
      <c r="N179" s="199"/>
      <c r="O179" s="199"/>
      <c r="P179" s="199"/>
      <c r="Q179" s="199"/>
      <c r="R179" s="199"/>
      <c r="S179" s="199"/>
      <c r="T179" s="200"/>
      <c r="AT179" s="194" t="s">
        <v>132</v>
      </c>
      <c r="AU179" s="194" t="s">
        <v>131</v>
      </c>
      <c r="AV179" s="12" t="s">
        <v>77</v>
      </c>
      <c r="AW179" s="12" t="s">
        <v>32</v>
      </c>
      <c r="AX179" s="12" t="s">
        <v>68</v>
      </c>
      <c r="AY179" s="194" t="s">
        <v>122</v>
      </c>
    </row>
    <row r="180" spans="2:51" s="13" customFormat="1" ht="13.5">
      <c r="B180" s="201"/>
      <c r="D180" s="186" t="s">
        <v>132</v>
      </c>
      <c r="E180" s="202" t="s">
        <v>5</v>
      </c>
      <c r="F180" s="203" t="s">
        <v>149</v>
      </c>
      <c r="H180" s="204">
        <v>8732.823</v>
      </c>
      <c r="I180" s="205"/>
      <c r="L180" s="201"/>
      <c r="M180" s="206"/>
      <c r="N180" s="207"/>
      <c r="O180" s="207"/>
      <c r="P180" s="207"/>
      <c r="Q180" s="207"/>
      <c r="R180" s="207"/>
      <c r="S180" s="207"/>
      <c r="T180" s="208"/>
      <c r="AT180" s="202" t="s">
        <v>132</v>
      </c>
      <c r="AU180" s="202" t="s">
        <v>131</v>
      </c>
      <c r="AV180" s="13" t="s">
        <v>130</v>
      </c>
      <c r="AW180" s="13" t="s">
        <v>32</v>
      </c>
      <c r="AX180" s="13" t="s">
        <v>75</v>
      </c>
      <c r="AY180" s="202" t="s">
        <v>122</v>
      </c>
    </row>
    <row r="181" spans="2:63" s="10" customFormat="1" ht="29.85" customHeight="1">
      <c r="B181" s="159"/>
      <c r="D181" s="160" t="s">
        <v>67</v>
      </c>
      <c r="E181" s="170" t="s">
        <v>167</v>
      </c>
      <c r="F181" s="170" t="s">
        <v>234</v>
      </c>
      <c r="I181" s="162"/>
      <c r="J181" s="171">
        <f>BK181</f>
        <v>2994947.5000000005</v>
      </c>
      <c r="L181" s="159"/>
      <c r="M181" s="164"/>
      <c r="N181" s="165"/>
      <c r="O181" s="165"/>
      <c r="P181" s="166">
        <f>P182+SUM(P183:P272)+P309</f>
        <v>0</v>
      </c>
      <c r="Q181" s="165"/>
      <c r="R181" s="166">
        <f>R182+SUM(R183:R272)+R309</f>
        <v>0</v>
      </c>
      <c r="S181" s="165"/>
      <c r="T181" s="167">
        <f>T182+SUM(T183:T272)+T309</f>
        <v>0</v>
      </c>
      <c r="AR181" s="160" t="s">
        <v>75</v>
      </c>
      <c r="AT181" s="168" t="s">
        <v>67</v>
      </c>
      <c r="AU181" s="168" t="s">
        <v>75</v>
      </c>
      <c r="AY181" s="160" t="s">
        <v>122</v>
      </c>
      <c r="BK181" s="169">
        <f>BK182+SUM(BK183:BK272)+BK309</f>
        <v>2994947.5000000005</v>
      </c>
    </row>
    <row r="182" spans="2:65" s="1" customFormat="1" ht="16.5" customHeight="1">
      <c r="B182" s="172"/>
      <c r="C182" s="173" t="s">
        <v>11</v>
      </c>
      <c r="D182" s="173" t="s">
        <v>126</v>
      </c>
      <c r="E182" s="174" t="s">
        <v>235</v>
      </c>
      <c r="F182" s="175" t="s">
        <v>236</v>
      </c>
      <c r="G182" s="176" t="s">
        <v>129</v>
      </c>
      <c r="H182" s="177">
        <v>15.23</v>
      </c>
      <c r="I182" s="178">
        <v>115.52</v>
      </c>
      <c r="J182" s="179">
        <f>ROUND(I182*H182,2)</f>
        <v>1759.37</v>
      </c>
      <c r="K182" s="175" t="s">
        <v>5</v>
      </c>
      <c r="L182" s="40"/>
      <c r="M182" s="180" t="s">
        <v>5</v>
      </c>
      <c r="N182" s="181" t="s">
        <v>39</v>
      </c>
      <c r="O182" s="41"/>
      <c r="P182" s="182">
        <f>O182*H182</f>
        <v>0</v>
      </c>
      <c r="Q182" s="182">
        <v>0</v>
      </c>
      <c r="R182" s="182">
        <f>Q182*H182</f>
        <v>0</v>
      </c>
      <c r="S182" s="182">
        <v>0</v>
      </c>
      <c r="T182" s="183">
        <f>S182*H182</f>
        <v>0</v>
      </c>
      <c r="AR182" s="23" t="s">
        <v>130</v>
      </c>
      <c r="AT182" s="23" t="s">
        <v>126</v>
      </c>
      <c r="AU182" s="23" t="s">
        <v>77</v>
      </c>
      <c r="AY182" s="23" t="s">
        <v>122</v>
      </c>
      <c r="BE182" s="184">
        <f>IF(N182="základní",J182,0)</f>
        <v>1759.37</v>
      </c>
      <c r="BF182" s="184">
        <f>IF(N182="snížená",J182,0)</f>
        <v>0</v>
      </c>
      <c r="BG182" s="184">
        <f>IF(N182="zákl. přenesená",J182,0)</f>
        <v>0</v>
      </c>
      <c r="BH182" s="184">
        <f>IF(N182="sníž. přenesená",J182,0)</f>
        <v>0</v>
      </c>
      <c r="BI182" s="184">
        <f>IF(N182="nulová",J182,0)</f>
        <v>0</v>
      </c>
      <c r="BJ182" s="23" t="s">
        <v>75</v>
      </c>
      <c r="BK182" s="184">
        <f>ROUND(I182*H182,2)</f>
        <v>1759.37</v>
      </c>
      <c r="BL182" s="23" t="s">
        <v>130</v>
      </c>
      <c r="BM182" s="23" t="s">
        <v>237</v>
      </c>
    </row>
    <row r="183" spans="2:51" s="11" customFormat="1" ht="13.5">
      <c r="B183" s="185"/>
      <c r="D183" s="186" t="s">
        <v>132</v>
      </c>
      <c r="E183" s="187" t="s">
        <v>5</v>
      </c>
      <c r="F183" s="188" t="s">
        <v>238</v>
      </c>
      <c r="H183" s="187" t="s">
        <v>5</v>
      </c>
      <c r="I183" s="189"/>
      <c r="L183" s="185"/>
      <c r="M183" s="190"/>
      <c r="N183" s="191"/>
      <c r="O183" s="191"/>
      <c r="P183" s="191"/>
      <c r="Q183" s="191"/>
      <c r="R183" s="191"/>
      <c r="S183" s="191"/>
      <c r="T183" s="192"/>
      <c r="AT183" s="187" t="s">
        <v>132</v>
      </c>
      <c r="AU183" s="187" t="s">
        <v>77</v>
      </c>
      <c r="AV183" s="11" t="s">
        <v>75</v>
      </c>
      <c r="AW183" s="11" t="s">
        <v>32</v>
      </c>
      <c r="AX183" s="11" t="s">
        <v>68</v>
      </c>
      <c r="AY183" s="187" t="s">
        <v>122</v>
      </c>
    </row>
    <row r="184" spans="2:51" s="12" customFormat="1" ht="13.5">
      <c r="B184" s="193"/>
      <c r="D184" s="186" t="s">
        <v>132</v>
      </c>
      <c r="E184" s="194" t="s">
        <v>5</v>
      </c>
      <c r="F184" s="195" t="s">
        <v>239</v>
      </c>
      <c r="H184" s="196">
        <v>2.12</v>
      </c>
      <c r="I184" s="197"/>
      <c r="L184" s="193"/>
      <c r="M184" s="198"/>
      <c r="N184" s="199"/>
      <c r="O184" s="199"/>
      <c r="P184" s="199"/>
      <c r="Q184" s="199"/>
      <c r="R184" s="199"/>
      <c r="S184" s="199"/>
      <c r="T184" s="200"/>
      <c r="AT184" s="194" t="s">
        <v>132</v>
      </c>
      <c r="AU184" s="194" t="s">
        <v>77</v>
      </c>
      <c r="AV184" s="12" t="s">
        <v>77</v>
      </c>
      <c r="AW184" s="12" t="s">
        <v>32</v>
      </c>
      <c r="AX184" s="12" t="s">
        <v>68</v>
      </c>
      <c r="AY184" s="194" t="s">
        <v>122</v>
      </c>
    </row>
    <row r="185" spans="2:51" s="11" customFormat="1" ht="13.5">
      <c r="B185" s="185"/>
      <c r="D185" s="186" t="s">
        <v>132</v>
      </c>
      <c r="E185" s="187" t="s">
        <v>5</v>
      </c>
      <c r="F185" s="188" t="s">
        <v>211</v>
      </c>
      <c r="H185" s="187" t="s">
        <v>5</v>
      </c>
      <c r="I185" s="189"/>
      <c r="L185" s="185"/>
      <c r="M185" s="190"/>
      <c r="N185" s="191"/>
      <c r="O185" s="191"/>
      <c r="P185" s="191"/>
      <c r="Q185" s="191"/>
      <c r="R185" s="191"/>
      <c r="S185" s="191"/>
      <c r="T185" s="192"/>
      <c r="AT185" s="187" t="s">
        <v>132</v>
      </c>
      <c r="AU185" s="187" t="s">
        <v>77</v>
      </c>
      <c r="AV185" s="11" t="s">
        <v>75</v>
      </c>
      <c r="AW185" s="11" t="s">
        <v>32</v>
      </c>
      <c r="AX185" s="11" t="s">
        <v>68</v>
      </c>
      <c r="AY185" s="187" t="s">
        <v>122</v>
      </c>
    </row>
    <row r="186" spans="2:51" s="12" customFormat="1" ht="13.5">
      <c r="B186" s="193"/>
      <c r="D186" s="186" t="s">
        <v>132</v>
      </c>
      <c r="E186" s="194" t="s">
        <v>5</v>
      </c>
      <c r="F186" s="195" t="s">
        <v>240</v>
      </c>
      <c r="H186" s="196">
        <v>1.17</v>
      </c>
      <c r="I186" s="197"/>
      <c r="L186" s="193"/>
      <c r="M186" s="198"/>
      <c r="N186" s="199"/>
      <c r="O186" s="199"/>
      <c r="P186" s="199"/>
      <c r="Q186" s="199"/>
      <c r="R186" s="199"/>
      <c r="S186" s="199"/>
      <c r="T186" s="200"/>
      <c r="AT186" s="194" t="s">
        <v>132</v>
      </c>
      <c r="AU186" s="194" t="s">
        <v>77</v>
      </c>
      <c r="AV186" s="12" t="s">
        <v>77</v>
      </c>
      <c r="AW186" s="12" t="s">
        <v>32</v>
      </c>
      <c r="AX186" s="12" t="s">
        <v>68</v>
      </c>
      <c r="AY186" s="194" t="s">
        <v>122</v>
      </c>
    </row>
    <row r="187" spans="2:51" s="11" customFormat="1" ht="13.5">
      <c r="B187" s="185"/>
      <c r="D187" s="186" t="s">
        <v>132</v>
      </c>
      <c r="E187" s="187" t="s">
        <v>5</v>
      </c>
      <c r="F187" s="188" t="s">
        <v>211</v>
      </c>
      <c r="H187" s="187" t="s">
        <v>5</v>
      </c>
      <c r="I187" s="189"/>
      <c r="L187" s="185"/>
      <c r="M187" s="190"/>
      <c r="N187" s="191"/>
      <c r="O187" s="191"/>
      <c r="P187" s="191"/>
      <c r="Q187" s="191"/>
      <c r="R187" s="191"/>
      <c r="S187" s="191"/>
      <c r="T187" s="192"/>
      <c r="AT187" s="187" t="s">
        <v>132</v>
      </c>
      <c r="AU187" s="187" t="s">
        <v>77</v>
      </c>
      <c r="AV187" s="11" t="s">
        <v>75</v>
      </c>
      <c r="AW187" s="11" t="s">
        <v>32</v>
      </c>
      <c r="AX187" s="11" t="s">
        <v>68</v>
      </c>
      <c r="AY187" s="187" t="s">
        <v>122</v>
      </c>
    </row>
    <row r="188" spans="2:51" s="12" customFormat="1" ht="13.5">
      <c r="B188" s="193"/>
      <c r="D188" s="186" t="s">
        <v>132</v>
      </c>
      <c r="E188" s="194" t="s">
        <v>5</v>
      </c>
      <c r="F188" s="195" t="s">
        <v>241</v>
      </c>
      <c r="H188" s="196">
        <v>1.44</v>
      </c>
      <c r="I188" s="197"/>
      <c r="L188" s="193"/>
      <c r="M188" s="198"/>
      <c r="N188" s="199"/>
      <c r="O188" s="199"/>
      <c r="P188" s="199"/>
      <c r="Q188" s="199"/>
      <c r="R188" s="199"/>
      <c r="S188" s="199"/>
      <c r="T188" s="200"/>
      <c r="AT188" s="194" t="s">
        <v>132</v>
      </c>
      <c r="AU188" s="194" t="s">
        <v>77</v>
      </c>
      <c r="AV188" s="12" t="s">
        <v>77</v>
      </c>
      <c r="AW188" s="12" t="s">
        <v>32</v>
      </c>
      <c r="AX188" s="12" t="s">
        <v>68</v>
      </c>
      <c r="AY188" s="194" t="s">
        <v>122</v>
      </c>
    </row>
    <row r="189" spans="2:51" s="11" customFormat="1" ht="13.5">
      <c r="B189" s="185"/>
      <c r="D189" s="186" t="s">
        <v>132</v>
      </c>
      <c r="E189" s="187" t="s">
        <v>5</v>
      </c>
      <c r="F189" s="188" t="s">
        <v>242</v>
      </c>
      <c r="H189" s="187" t="s">
        <v>5</v>
      </c>
      <c r="I189" s="189"/>
      <c r="L189" s="185"/>
      <c r="M189" s="190"/>
      <c r="N189" s="191"/>
      <c r="O189" s="191"/>
      <c r="P189" s="191"/>
      <c r="Q189" s="191"/>
      <c r="R189" s="191"/>
      <c r="S189" s="191"/>
      <c r="T189" s="192"/>
      <c r="AT189" s="187" t="s">
        <v>132</v>
      </c>
      <c r="AU189" s="187" t="s">
        <v>77</v>
      </c>
      <c r="AV189" s="11" t="s">
        <v>75</v>
      </c>
      <c r="AW189" s="11" t="s">
        <v>32</v>
      </c>
      <c r="AX189" s="11" t="s">
        <v>68</v>
      </c>
      <c r="AY189" s="187" t="s">
        <v>122</v>
      </c>
    </row>
    <row r="190" spans="2:51" s="12" customFormat="1" ht="13.5">
      <c r="B190" s="193"/>
      <c r="D190" s="186" t="s">
        <v>132</v>
      </c>
      <c r="E190" s="194" t="s">
        <v>5</v>
      </c>
      <c r="F190" s="195" t="s">
        <v>243</v>
      </c>
      <c r="H190" s="196">
        <v>6.8</v>
      </c>
      <c r="I190" s="197"/>
      <c r="L190" s="193"/>
      <c r="M190" s="198"/>
      <c r="N190" s="199"/>
      <c r="O190" s="199"/>
      <c r="P190" s="199"/>
      <c r="Q190" s="199"/>
      <c r="R190" s="199"/>
      <c r="S190" s="199"/>
      <c r="T190" s="200"/>
      <c r="AT190" s="194" t="s">
        <v>132</v>
      </c>
      <c r="AU190" s="194" t="s">
        <v>77</v>
      </c>
      <c r="AV190" s="12" t="s">
        <v>77</v>
      </c>
      <c r="AW190" s="12" t="s">
        <v>32</v>
      </c>
      <c r="AX190" s="12" t="s">
        <v>68</v>
      </c>
      <c r="AY190" s="194" t="s">
        <v>122</v>
      </c>
    </row>
    <row r="191" spans="2:51" s="11" customFormat="1" ht="13.5">
      <c r="B191" s="185"/>
      <c r="D191" s="186" t="s">
        <v>132</v>
      </c>
      <c r="E191" s="187" t="s">
        <v>5</v>
      </c>
      <c r="F191" s="188" t="s">
        <v>244</v>
      </c>
      <c r="H191" s="187" t="s">
        <v>5</v>
      </c>
      <c r="I191" s="189"/>
      <c r="L191" s="185"/>
      <c r="M191" s="190"/>
      <c r="N191" s="191"/>
      <c r="O191" s="191"/>
      <c r="P191" s="191"/>
      <c r="Q191" s="191"/>
      <c r="R191" s="191"/>
      <c r="S191" s="191"/>
      <c r="T191" s="192"/>
      <c r="AT191" s="187" t="s">
        <v>132</v>
      </c>
      <c r="AU191" s="187" t="s">
        <v>77</v>
      </c>
      <c r="AV191" s="11" t="s">
        <v>75</v>
      </c>
      <c r="AW191" s="11" t="s">
        <v>32</v>
      </c>
      <c r="AX191" s="11" t="s">
        <v>68</v>
      </c>
      <c r="AY191" s="187" t="s">
        <v>122</v>
      </c>
    </row>
    <row r="192" spans="2:51" s="12" customFormat="1" ht="13.5">
      <c r="B192" s="193"/>
      <c r="D192" s="186" t="s">
        <v>132</v>
      </c>
      <c r="E192" s="194" t="s">
        <v>5</v>
      </c>
      <c r="F192" s="195" t="s">
        <v>245</v>
      </c>
      <c r="H192" s="196">
        <v>2.1</v>
      </c>
      <c r="I192" s="197"/>
      <c r="L192" s="193"/>
      <c r="M192" s="198"/>
      <c r="N192" s="199"/>
      <c r="O192" s="199"/>
      <c r="P192" s="199"/>
      <c r="Q192" s="199"/>
      <c r="R192" s="199"/>
      <c r="S192" s="199"/>
      <c r="T192" s="200"/>
      <c r="AT192" s="194" t="s">
        <v>132</v>
      </c>
      <c r="AU192" s="194" t="s">
        <v>77</v>
      </c>
      <c r="AV192" s="12" t="s">
        <v>77</v>
      </c>
      <c r="AW192" s="12" t="s">
        <v>32</v>
      </c>
      <c r="AX192" s="12" t="s">
        <v>68</v>
      </c>
      <c r="AY192" s="194" t="s">
        <v>122</v>
      </c>
    </row>
    <row r="193" spans="2:51" s="11" customFormat="1" ht="13.5">
      <c r="B193" s="185"/>
      <c r="D193" s="186" t="s">
        <v>132</v>
      </c>
      <c r="E193" s="187" t="s">
        <v>5</v>
      </c>
      <c r="F193" s="188" t="s">
        <v>246</v>
      </c>
      <c r="H193" s="187" t="s">
        <v>5</v>
      </c>
      <c r="I193" s="189"/>
      <c r="L193" s="185"/>
      <c r="M193" s="190"/>
      <c r="N193" s="191"/>
      <c r="O193" s="191"/>
      <c r="P193" s="191"/>
      <c r="Q193" s="191"/>
      <c r="R193" s="191"/>
      <c r="S193" s="191"/>
      <c r="T193" s="192"/>
      <c r="AT193" s="187" t="s">
        <v>132</v>
      </c>
      <c r="AU193" s="187" t="s">
        <v>77</v>
      </c>
      <c r="AV193" s="11" t="s">
        <v>75</v>
      </c>
      <c r="AW193" s="11" t="s">
        <v>32</v>
      </c>
      <c r="AX193" s="11" t="s">
        <v>68</v>
      </c>
      <c r="AY193" s="187" t="s">
        <v>122</v>
      </c>
    </row>
    <row r="194" spans="2:51" s="12" customFormat="1" ht="13.5">
      <c r="B194" s="193"/>
      <c r="D194" s="186" t="s">
        <v>132</v>
      </c>
      <c r="E194" s="194" t="s">
        <v>5</v>
      </c>
      <c r="F194" s="195" t="s">
        <v>247</v>
      </c>
      <c r="H194" s="196">
        <v>1.6</v>
      </c>
      <c r="I194" s="197"/>
      <c r="L194" s="193"/>
      <c r="M194" s="198"/>
      <c r="N194" s="199"/>
      <c r="O194" s="199"/>
      <c r="P194" s="199"/>
      <c r="Q194" s="199"/>
      <c r="R194" s="199"/>
      <c r="S194" s="199"/>
      <c r="T194" s="200"/>
      <c r="AT194" s="194" t="s">
        <v>132</v>
      </c>
      <c r="AU194" s="194" t="s">
        <v>77</v>
      </c>
      <c r="AV194" s="12" t="s">
        <v>77</v>
      </c>
      <c r="AW194" s="12" t="s">
        <v>32</v>
      </c>
      <c r="AX194" s="12" t="s">
        <v>68</v>
      </c>
      <c r="AY194" s="194" t="s">
        <v>122</v>
      </c>
    </row>
    <row r="195" spans="2:51" s="13" customFormat="1" ht="13.5">
      <c r="B195" s="201"/>
      <c r="D195" s="186" t="s">
        <v>132</v>
      </c>
      <c r="E195" s="202" t="s">
        <v>5</v>
      </c>
      <c r="F195" s="203" t="s">
        <v>149</v>
      </c>
      <c r="H195" s="204">
        <v>15.23</v>
      </c>
      <c r="I195" s="205"/>
      <c r="L195" s="201"/>
      <c r="M195" s="206"/>
      <c r="N195" s="207"/>
      <c r="O195" s="207"/>
      <c r="P195" s="207"/>
      <c r="Q195" s="207"/>
      <c r="R195" s="207"/>
      <c r="S195" s="207"/>
      <c r="T195" s="208"/>
      <c r="AT195" s="202" t="s">
        <v>132</v>
      </c>
      <c r="AU195" s="202" t="s">
        <v>77</v>
      </c>
      <c r="AV195" s="13" t="s">
        <v>130</v>
      </c>
      <c r="AW195" s="13" t="s">
        <v>32</v>
      </c>
      <c r="AX195" s="13" t="s">
        <v>75</v>
      </c>
      <c r="AY195" s="202" t="s">
        <v>122</v>
      </c>
    </row>
    <row r="196" spans="2:65" s="1" customFormat="1" ht="16.5" customHeight="1">
      <c r="B196" s="172"/>
      <c r="C196" s="173" t="s">
        <v>193</v>
      </c>
      <c r="D196" s="173" t="s">
        <v>126</v>
      </c>
      <c r="E196" s="174" t="s">
        <v>248</v>
      </c>
      <c r="F196" s="175" t="s">
        <v>249</v>
      </c>
      <c r="G196" s="176" t="s">
        <v>129</v>
      </c>
      <c r="H196" s="177">
        <v>232.774</v>
      </c>
      <c r="I196" s="178">
        <v>170.31</v>
      </c>
      <c r="J196" s="179">
        <f>ROUND(I196*H196,2)</f>
        <v>39643.74</v>
      </c>
      <c r="K196" s="175" t="s">
        <v>5</v>
      </c>
      <c r="L196" s="40"/>
      <c r="M196" s="180" t="s">
        <v>5</v>
      </c>
      <c r="N196" s="181" t="s">
        <v>39</v>
      </c>
      <c r="O196" s="41"/>
      <c r="P196" s="182">
        <f>O196*H196</f>
        <v>0</v>
      </c>
      <c r="Q196" s="182">
        <v>0</v>
      </c>
      <c r="R196" s="182">
        <f>Q196*H196</f>
        <v>0</v>
      </c>
      <c r="S196" s="182">
        <v>0</v>
      </c>
      <c r="T196" s="183">
        <f>S196*H196</f>
        <v>0</v>
      </c>
      <c r="AR196" s="23" t="s">
        <v>130</v>
      </c>
      <c r="AT196" s="23" t="s">
        <v>126</v>
      </c>
      <c r="AU196" s="23" t="s">
        <v>77</v>
      </c>
      <c r="AY196" s="23" t="s">
        <v>122</v>
      </c>
      <c r="BE196" s="184">
        <f>IF(N196="základní",J196,0)</f>
        <v>39643.74</v>
      </c>
      <c r="BF196" s="184">
        <f>IF(N196="snížená",J196,0)</f>
        <v>0</v>
      </c>
      <c r="BG196" s="184">
        <f>IF(N196="zákl. přenesená",J196,0)</f>
        <v>0</v>
      </c>
      <c r="BH196" s="184">
        <f>IF(N196="sníž. přenesená",J196,0)</f>
        <v>0</v>
      </c>
      <c r="BI196" s="184">
        <f>IF(N196="nulová",J196,0)</f>
        <v>0</v>
      </c>
      <c r="BJ196" s="23" t="s">
        <v>75</v>
      </c>
      <c r="BK196" s="184">
        <f>ROUND(I196*H196,2)</f>
        <v>39643.74</v>
      </c>
      <c r="BL196" s="23" t="s">
        <v>130</v>
      </c>
      <c r="BM196" s="23" t="s">
        <v>250</v>
      </c>
    </row>
    <row r="197" spans="2:51" s="11" customFormat="1" ht="13.5">
      <c r="B197" s="185"/>
      <c r="D197" s="186" t="s">
        <v>132</v>
      </c>
      <c r="E197" s="187" t="s">
        <v>5</v>
      </c>
      <c r="F197" s="188" t="s">
        <v>165</v>
      </c>
      <c r="H197" s="187" t="s">
        <v>5</v>
      </c>
      <c r="I197" s="189"/>
      <c r="L197" s="185"/>
      <c r="M197" s="190"/>
      <c r="N197" s="191"/>
      <c r="O197" s="191"/>
      <c r="P197" s="191"/>
      <c r="Q197" s="191"/>
      <c r="R197" s="191"/>
      <c r="S197" s="191"/>
      <c r="T197" s="192"/>
      <c r="AT197" s="187" t="s">
        <v>132</v>
      </c>
      <c r="AU197" s="187" t="s">
        <v>77</v>
      </c>
      <c r="AV197" s="11" t="s">
        <v>75</v>
      </c>
      <c r="AW197" s="11" t="s">
        <v>32</v>
      </c>
      <c r="AX197" s="11" t="s">
        <v>68</v>
      </c>
      <c r="AY197" s="187" t="s">
        <v>122</v>
      </c>
    </row>
    <row r="198" spans="2:51" s="12" customFormat="1" ht="13.5">
      <c r="B198" s="193"/>
      <c r="D198" s="186" t="s">
        <v>132</v>
      </c>
      <c r="E198" s="194" t="s">
        <v>5</v>
      </c>
      <c r="F198" s="195" t="s">
        <v>220</v>
      </c>
      <c r="H198" s="196">
        <v>232.774</v>
      </c>
      <c r="I198" s="197"/>
      <c r="L198" s="193"/>
      <c r="M198" s="198"/>
      <c r="N198" s="199"/>
      <c r="O198" s="199"/>
      <c r="P198" s="199"/>
      <c r="Q198" s="199"/>
      <c r="R198" s="199"/>
      <c r="S198" s="199"/>
      <c r="T198" s="200"/>
      <c r="AT198" s="194" t="s">
        <v>132</v>
      </c>
      <c r="AU198" s="194" t="s">
        <v>77</v>
      </c>
      <c r="AV198" s="12" t="s">
        <v>77</v>
      </c>
      <c r="AW198" s="12" t="s">
        <v>32</v>
      </c>
      <c r="AX198" s="12" t="s">
        <v>68</v>
      </c>
      <c r="AY198" s="194" t="s">
        <v>122</v>
      </c>
    </row>
    <row r="199" spans="2:51" s="13" customFormat="1" ht="13.5">
      <c r="B199" s="201"/>
      <c r="D199" s="186" t="s">
        <v>132</v>
      </c>
      <c r="E199" s="202" t="s">
        <v>5</v>
      </c>
      <c r="F199" s="203" t="s">
        <v>149</v>
      </c>
      <c r="H199" s="204">
        <v>232.774</v>
      </c>
      <c r="I199" s="205"/>
      <c r="L199" s="201"/>
      <c r="M199" s="206"/>
      <c r="N199" s="207"/>
      <c r="O199" s="207"/>
      <c r="P199" s="207"/>
      <c r="Q199" s="207"/>
      <c r="R199" s="207"/>
      <c r="S199" s="207"/>
      <c r="T199" s="208"/>
      <c r="AT199" s="202" t="s">
        <v>132</v>
      </c>
      <c r="AU199" s="202" t="s">
        <v>77</v>
      </c>
      <c r="AV199" s="13" t="s">
        <v>130</v>
      </c>
      <c r="AW199" s="13" t="s">
        <v>32</v>
      </c>
      <c r="AX199" s="13" t="s">
        <v>75</v>
      </c>
      <c r="AY199" s="202" t="s">
        <v>122</v>
      </c>
    </row>
    <row r="200" spans="2:65" s="1" customFormat="1" ht="16.5" customHeight="1">
      <c r="B200" s="172"/>
      <c r="C200" s="173" t="s">
        <v>251</v>
      </c>
      <c r="D200" s="173" t="s">
        <v>126</v>
      </c>
      <c r="E200" s="174" t="s">
        <v>252</v>
      </c>
      <c r="F200" s="175" t="s">
        <v>253</v>
      </c>
      <c r="G200" s="176" t="s">
        <v>129</v>
      </c>
      <c r="H200" s="177">
        <v>9856.58</v>
      </c>
      <c r="I200" s="178">
        <v>11.62</v>
      </c>
      <c r="J200" s="179">
        <f>ROUND(I200*H200,2)</f>
        <v>114533.46</v>
      </c>
      <c r="K200" s="175" t="s">
        <v>5</v>
      </c>
      <c r="L200" s="40"/>
      <c r="M200" s="180" t="s">
        <v>5</v>
      </c>
      <c r="N200" s="181" t="s">
        <v>39</v>
      </c>
      <c r="O200" s="41"/>
      <c r="P200" s="182">
        <f>O200*H200</f>
        <v>0</v>
      </c>
      <c r="Q200" s="182">
        <v>0</v>
      </c>
      <c r="R200" s="182">
        <f>Q200*H200</f>
        <v>0</v>
      </c>
      <c r="S200" s="182">
        <v>0</v>
      </c>
      <c r="T200" s="183">
        <f>S200*H200</f>
        <v>0</v>
      </c>
      <c r="AR200" s="23" t="s">
        <v>130</v>
      </c>
      <c r="AT200" s="23" t="s">
        <v>126</v>
      </c>
      <c r="AU200" s="23" t="s">
        <v>77</v>
      </c>
      <c r="AY200" s="23" t="s">
        <v>122</v>
      </c>
      <c r="BE200" s="184">
        <f>IF(N200="základní",J200,0)</f>
        <v>114533.46</v>
      </c>
      <c r="BF200" s="184">
        <f>IF(N200="snížená",J200,0)</f>
        <v>0</v>
      </c>
      <c r="BG200" s="184">
        <f>IF(N200="zákl. přenesená",J200,0)</f>
        <v>0</v>
      </c>
      <c r="BH200" s="184">
        <f>IF(N200="sníž. přenesená",J200,0)</f>
        <v>0</v>
      </c>
      <c r="BI200" s="184">
        <f>IF(N200="nulová",J200,0)</f>
        <v>0</v>
      </c>
      <c r="BJ200" s="23" t="s">
        <v>75</v>
      </c>
      <c r="BK200" s="184">
        <f>ROUND(I200*H200,2)</f>
        <v>114533.46</v>
      </c>
      <c r="BL200" s="23" t="s">
        <v>130</v>
      </c>
      <c r="BM200" s="23" t="s">
        <v>254</v>
      </c>
    </row>
    <row r="201" spans="2:51" s="11" customFormat="1" ht="13.5">
      <c r="B201" s="185"/>
      <c r="D201" s="186" t="s">
        <v>132</v>
      </c>
      <c r="E201" s="187" t="s">
        <v>5</v>
      </c>
      <c r="F201" s="188" t="s">
        <v>255</v>
      </c>
      <c r="H201" s="187" t="s">
        <v>5</v>
      </c>
      <c r="I201" s="189"/>
      <c r="L201" s="185"/>
      <c r="M201" s="190"/>
      <c r="N201" s="191"/>
      <c r="O201" s="191"/>
      <c r="P201" s="191"/>
      <c r="Q201" s="191"/>
      <c r="R201" s="191"/>
      <c r="S201" s="191"/>
      <c r="T201" s="192"/>
      <c r="AT201" s="187" t="s">
        <v>132</v>
      </c>
      <c r="AU201" s="187" t="s">
        <v>77</v>
      </c>
      <c r="AV201" s="11" t="s">
        <v>75</v>
      </c>
      <c r="AW201" s="11" t="s">
        <v>32</v>
      </c>
      <c r="AX201" s="11" t="s">
        <v>68</v>
      </c>
      <c r="AY201" s="187" t="s">
        <v>122</v>
      </c>
    </row>
    <row r="202" spans="2:51" s="11" customFormat="1" ht="13.5">
      <c r="B202" s="185"/>
      <c r="D202" s="186" t="s">
        <v>132</v>
      </c>
      <c r="E202" s="187" t="s">
        <v>5</v>
      </c>
      <c r="F202" s="188" t="s">
        <v>133</v>
      </c>
      <c r="H202" s="187" t="s">
        <v>5</v>
      </c>
      <c r="I202" s="189"/>
      <c r="L202" s="185"/>
      <c r="M202" s="190"/>
      <c r="N202" s="191"/>
      <c r="O202" s="191"/>
      <c r="P202" s="191"/>
      <c r="Q202" s="191"/>
      <c r="R202" s="191"/>
      <c r="S202" s="191"/>
      <c r="T202" s="192"/>
      <c r="AT202" s="187" t="s">
        <v>132</v>
      </c>
      <c r="AU202" s="187" t="s">
        <v>77</v>
      </c>
      <c r="AV202" s="11" t="s">
        <v>75</v>
      </c>
      <c r="AW202" s="11" t="s">
        <v>32</v>
      </c>
      <c r="AX202" s="11" t="s">
        <v>68</v>
      </c>
      <c r="AY202" s="187" t="s">
        <v>122</v>
      </c>
    </row>
    <row r="203" spans="2:51" s="12" customFormat="1" ht="13.5">
      <c r="B203" s="193"/>
      <c r="D203" s="186" t="s">
        <v>132</v>
      </c>
      <c r="E203" s="194" t="s">
        <v>5</v>
      </c>
      <c r="F203" s="195" t="s">
        <v>134</v>
      </c>
      <c r="H203" s="196">
        <v>179.619</v>
      </c>
      <c r="I203" s="197"/>
      <c r="L203" s="193"/>
      <c r="M203" s="198"/>
      <c r="N203" s="199"/>
      <c r="O203" s="199"/>
      <c r="P203" s="199"/>
      <c r="Q203" s="199"/>
      <c r="R203" s="199"/>
      <c r="S203" s="199"/>
      <c r="T203" s="200"/>
      <c r="AT203" s="194" t="s">
        <v>132</v>
      </c>
      <c r="AU203" s="194" t="s">
        <v>77</v>
      </c>
      <c r="AV203" s="12" t="s">
        <v>77</v>
      </c>
      <c r="AW203" s="12" t="s">
        <v>32</v>
      </c>
      <c r="AX203" s="12" t="s">
        <v>68</v>
      </c>
      <c r="AY203" s="194" t="s">
        <v>122</v>
      </c>
    </row>
    <row r="204" spans="2:51" s="11" customFormat="1" ht="13.5">
      <c r="B204" s="185"/>
      <c r="D204" s="186" t="s">
        <v>132</v>
      </c>
      <c r="E204" s="187" t="s">
        <v>5</v>
      </c>
      <c r="F204" s="188" t="s">
        <v>135</v>
      </c>
      <c r="H204" s="187" t="s">
        <v>5</v>
      </c>
      <c r="I204" s="189"/>
      <c r="L204" s="185"/>
      <c r="M204" s="190"/>
      <c r="N204" s="191"/>
      <c r="O204" s="191"/>
      <c r="P204" s="191"/>
      <c r="Q204" s="191"/>
      <c r="R204" s="191"/>
      <c r="S204" s="191"/>
      <c r="T204" s="192"/>
      <c r="AT204" s="187" t="s">
        <v>132</v>
      </c>
      <c r="AU204" s="187" t="s">
        <v>77</v>
      </c>
      <c r="AV204" s="11" t="s">
        <v>75</v>
      </c>
      <c r="AW204" s="11" t="s">
        <v>32</v>
      </c>
      <c r="AX204" s="11" t="s">
        <v>68</v>
      </c>
      <c r="AY204" s="187" t="s">
        <v>122</v>
      </c>
    </row>
    <row r="205" spans="2:51" s="12" customFormat="1" ht="13.5">
      <c r="B205" s="193"/>
      <c r="D205" s="186" t="s">
        <v>132</v>
      </c>
      <c r="E205" s="194" t="s">
        <v>5</v>
      </c>
      <c r="F205" s="195" t="s">
        <v>136</v>
      </c>
      <c r="H205" s="196">
        <v>123.565</v>
      </c>
      <c r="I205" s="197"/>
      <c r="L205" s="193"/>
      <c r="M205" s="198"/>
      <c r="N205" s="199"/>
      <c r="O205" s="199"/>
      <c r="P205" s="199"/>
      <c r="Q205" s="199"/>
      <c r="R205" s="199"/>
      <c r="S205" s="199"/>
      <c r="T205" s="200"/>
      <c r="AT205" s="194" t="s">
        <v>132</v>
      </c>
      <c r="AU205" s="194" t="s">
        <v>77</v>
      </c>
      <c r="AV205" s="12" t="s">
        <v>77</v>
      </c>
      <c r="AW205" s="12" t="s">
        <v>32</v>
      </c>
      <c r="AX205" s="12" t="s">
        <v>68</v>
      </c>
      <c r="AY205" s="194" t="s">
        <v>122</v>
      </c>
    </row>
    <row r="206" spans="2:51" s="11" customFormat="1" ht="13.5">
      <c r="B206" s="185"/>
      <c r="D206" s="186" t="s">
        <v>132</v>
      </c>
      <c r="E206" s="187" t="s">
        <v>5</v>
      </c>
      <c r="F206" s="188" t="s">
        <v>137</v>
      </c>
      <c r="H206" s="187" t="s">
        <v>5</v>
      </c>
      <c r="I206" s="189"/>
      <c r="L206" s="185"/>
      <c r="M206" s="190"/>
      <c r="N206" s="191"/>
      <c r="O206" s="191"/>
      <c r="P206" s="191"/>
      <c r="Q206" s="191"/>
      <c r="R206" s="191"/>
      <c r="S206" s="191"/>
      <c r="T206" s="192"/>
      <c r="AT206" s="187" t="s">
        <v>132</v>
      </c>
      <c r="AU206" s="187" t="s">
        <v>77</v>
      </c>
      <c r="AV206" s="11" t="s">
        <v>75</v>
      </c>
      <c r="AW206" s="11" t="s">
        <v>32</v>
      </c>
      <c r="AX206" s="11" t="s">
        <v>68</v>
      </c>
      <c r="AY206" s="187" t="s">
        <v>122</v>
      </c>
    </row>
    <row r="207" spans="2:51" s="12" customFormat="1" ht="13.5">
      <c r="B207" s="193"/>
      <c r="D207" s="186" t="s">
        <v>132</v>
      </c>
      <c r="E207" s="194" t="s">
        <v>5</v>
      </c>
      <c r="F207" s="195" t="s">
        <v>138</v>
      </c>
      <c r="H207" s="196">
        <v>994.087</v>
      </c>
      <c r="I207" s="197"/>
      <c r="L207" s="193"/>
      <c r="M207" s="198"/>
      <c r="N207" s="199"/>
      <c r="O207" s="199"/>
      <c r="P207" s="199"/>
      <c r="Q207" s="199"/>
      <c r="R207" s="199"/>
      <c r="S207" s="199"/>
      <c r="T207" s="200"/>
      <c r="AT207" s="194" t="s">
        <v>132</v>
      </c>
      <c r="AU207" s="194" t="s">
        <v>77</v>
      </c>
      <c r="AV207" s="12" t="s">
        <v>77</v>
      </c>
      <c r="AW207" s="12" t="s">
        <v>32</v>
      </c>
      <c r="AX207" s="12" t="s">
        <v>68</v>
      </c>
      <c r="AY207" s="194" t="s">
        <v>122</v>
      </c>
    </row>
    <row r="208" spans="2:51" s="11" customFormat="1" ht="13.5">
      <c r="B208" s="185"/>
      <c r="D208" s="186" t="s">
        <v>132</v>
      </c>
      <c r="E208" s="187" t="s">
        <v>5</v>
      </c>
      <c r="F208" s="188" t="s">
        <v>139</v>
      </c>
      <c r="H208" s="187" t="s">
        <v>5</v>
      </c>
      <c r="I208" s="189"/>
      <c r="L208" s="185"/>
      <c r="M208" s="190"/>
      <c r="N208" s="191"/>
      <c r="O208" s="191"/>
      <c r="P208" s="191"/>
      <c r="Q208" s="191"/>
      <c r="R208" s="191"/>
      <c r="S208" s="191"/>
      <c r="T208" s="192"/>
      <c r="AT208" s="187" t="s">
        <v>132</v>
      </c>
      <c r="AU208" s="187" t="s">
        <v>77</v>
      </c>
      <c r="AV208" s="11" t="s">
        <v>75</v>
      </c>
      <c r="AW208" s="11" t="s">
        <v>32</v>
      </c>
      <c r="AX208" s="11" t="s">
        <v>68</v>
      </c>
      <c r="AY208" s="187" t="s">
        <v>122</v>
      </c>
    </row>
    <row r="209" spans="2:51" s="12" customFormat="1" ht="13.5">
      <c r="B209" s="193"/>
      <c r="D209" s="186" t="s">
        <v>132</v>
      </c>
      <c r="E209" s="194" t="s">
        <v>5</v>
      </c>
      <c r="F209" s="195" t="s">
        <v>140</v>
      </c>
      <c r="H209" s="196">
        <v>1244.529</v>
      </c>
      <c r="I209" s="197"/>
      <c r="L209" s="193"/>
      <c r="M209" s="198"/>
      <c r="N209" s="199"/>
      <c r="O209" s="199"/>
      <c r="P209" s="199"/>
      <c r="Q209" s="199"/>
      <c r="R209" s="199"/>
      <c r="S209" s="199"/>
      <c r="T209" s="200"/>
      <c r="AT209" s="194" t="s">
        <v>132</v>
      </c>
      <c r="AU209" s="194" t="s">
        <v>77</v>
      </c>
      <c r="AV209" s="12" t="s">
        <v>77</v>
      </c>
      <c r="AW209" s="12" t="s">
        <v>32</v>
      </c>
      <c r="AX209" s="12" t="s">
        <v>68</v>
      </c>
      <c r="AY209" s="194" t="s">
        <v>122</v>
      </c>
    </row>
    <row r="210" spans="2:51" s="11" customFormat="1" ht="13.5">
      <c r="B210" s="185"/>
      <c r="D210" s="186" t="s">
        <v>132</v>
      </c>
      <c r="E210" s="187" t="s">
        <v>5</v>
      </c>
      <c r="F210" s="188" t="s">
        <v>141</v>
      </c>
      <c r="H210" s="187" t="s">
        <v>5</v>
      </c>
      <c r="I210" s="189"/>
      <c r="L210" s="185"/>
      <c r="M210" s="190"/>
      <c r="N210" s="191"/>
      <c r="O210" s="191"/>
      <c r="P210" s="191"/>
      <c r="Q210" s="191"/>
      <c r="R210" s="191"/>
      <c r="S210" s="191"/>
      <c r="T210" s="192"/>
      <c r="AT210" s="187" t="s">
        <v>132</v>
      </c>
      <c r="AU210" s="187" t="s">
        <v>77</v>
      </c>
      <c r="AV210" s="11" t="s">
        <v>75</v>
      </c>
      <c r="AW210" s="11" t="s">
        <v>32</v>
      </c>
      <c r="AX210" s="11" t="s">
        <v>68</v>
      </c>
      <c r="AY210" s="187" t="s">
        <v>122</v>
      </c>
    </row>
    <row r="211" spans="2:51" s="12" customFormat="1" ht="13.5">
      <c r="B211" s="193"/>
      <c r="D211" s="186" t="s">
        <v>132</v>
      </c>
      <c r="E211" s="194" t="s">
        <v>5</v>
      </c>
      <c r="F211" s="195" t="s">
        <v>142</v>
      </c>
      <c r="H211" s="196">
        <v>838.644</v>
      </c>
      <c r="I211" s="197"/>
      <c r="L211" s="193"/>
      <c r="M211" s="198"/>
      <c r="N211" s="199"/>
      <c r="O211" s="199"/>
      <c r="P211" s="199"/>
      <c r="Q211" s="199"/>
      <c r="R211" s="199"/>
      <c r="S211" s="199"/>
      <c r="T211" s="200"/>
      <c r="AT211" s="194" t="s">
        <v>132</v>
      </c>
      <c r="AU211" s="194" t="s">
        <v>77</v>
      </c>
      <c r="AV211" s="12" t="s">
        <v>77</v>
      </c>
      <c r="AW211" s="12" t="s">
        <v>32</v>
      </c>
      <c r="AX211" s="12" t="s">
        <v>68</v>
      </c>
      <c r="AY211" s="194" t="s">
        <v>122</v>
      </c>
    </row>
    <row r="212" spans="2:51" s="11" customFormat="1" ht="13.5">
      <c r="B212" s="185"/>
      <c r="D212" s="186" t="s">
        <v>132</v>
      </c>
      <c r="E212" s="187" t="s">
        <v>5</v>
      </c>
      <c r="F212" s="188" t="s">
        <v>143</v>
      </c>
      <c r="H212" s="187" t="s">
        <v>5</v>
      </c>
      <c r="I212" s="189"/>
      <c r="L212" s="185"/>
      <c r="M212" s="190"/>
      <c r="N212" s="191"/>
      <c r="O212" s="191"/>
      <c r="P212" s="191"/>
      <c r="Q212" s="191"/>
      <c r="R212" s="191"/>
      <c r="S212" s="191"/>
      <c r="T212" s="192"/>
      <c r="AT212" s="187" t="s">
        <v>132</v>
      </c>
      <c r="AU212" s="187" t="s">
        <v>77</v>
      </c>
      <c r="AV212" s="11" t="s">
        <v>75</v>
      </c>
      <c r="AW212" s="11" t="s">
        <v>32</v>
      </c>
      <c r="AX212" s="11" t="s">
        <v>68</v>
      </c>
      <c r="AY212" s="187" t="s">
        <v>122</v>
      </c>
    </row>
    <row r="213" spans="2:51" s="12" customFormat="1" ht="13.5">
      <c r="B213" s="193"/>
      <c r="D213" s="186" t="s">
        <v>132</v>
      </c>
      <c r="E213" s="194" t="s">
        <v>5</v>
      </c>
      <c r="F213" s="195" t="s">
        <v>144</v>
      </c>
      <c r="H213" s="196">
        <v>785.647</v>
      </c>
      <c r="I213" s="197"/>
      <c r="L213" s="193"/>
      <c r="M213" s="198"/>
      <c r="N213" s="199"/>
      <c r="O213" s="199"/>
      <c r="P213" s="199"/>
      <c r="Q213" s="199"/>
      <c r="R213" s="199"/>
      <c r="S213" s="199"/>
      <c r="T213" s="200"/>
      <c r="AT213" s="194" t="s">
        <v>132</v>
      </c>
      <c r="AU213" s="194" t="s">
        <v>77</v>
      </c>
      <c r="AV213" s="12" t="s">
        <v>77</v>
      </c>
      <c r="AW213" s="12" t="s">
        <v>32</v>
      </c>
      <c r="AX213" s="12" t="s">
        <v>68</v>
      </c>
      <c r="AY213" s="194" t="s">
        <v>122</v>
      </c>
    </row>
    <row r="214" spans="2:51" s="11" customFormat="1" ht="13.5">
      <c r="B214" s="185"/>
      <c r="D214" s="186" t="s">
        <v>132</v>
      </c>
      <c r="E214" s="187" t="s">
        <v>5</v>
      </c>
      <c r="F214" s="188" t="s">
        <v>145</v>
      </c>
      <c r="H214" s="187" t="s">
        <v>5</v>
      </c>
      <c r="I214" s="189"/>
      <c r="L214" s="185"/>
      <c r="M214" s="190"/>
      <c r="N214" s="191"/>
      <c r="O214" s="191"/>
      <c r="P214" s="191"/>
      <c r="Q214" s="191"/>
      <c r="R214" s="191"/>
      <c r="S214" s="191"/>
      <c r="T214" s="192"/>
      <c r="AT214" s="187" t="s">
        <v>132</v>
      </c>
      <c r="AU214" s="187" t="s">
        <v>77</v>
      </c>
      <c r="AV214" s="11" t="s">
        <v>75</v>
      </c>
      <c r="AW214" s="11" t="s">
        <v>32</v>
      </c>
      <c r="AX214" s="11" t="s">
        <v>68</v>
      </c>
      <c r="AY214" s="187" t="s">
        <v>122</v>
      </c>
    </row>
    <row r="215" spans="2:51" s="12" customFormat="1" ht="13.5">
      <c r="B215" s="193"/>
      <c r="D215" s="186" t="s">
        <v>132</v>
      </c>
      <c r="E215" s="194" t="s">
        <v>5</v>
      </c>
      <c r="F215" s="195" t="s">
        <v>146</v>
      </c>
      <c r="H215" s="196">
        <v>457.849</v>
      </c>
      <c r="I215" s="197"/>
      <c r="L215" s="193"/>
      <c r="M215" s="198"/>
      <c r="N215" s="199"/>
      <c r="O215" s="199"/>
      <c r="P215" s="199"/>
      <c r="Q215" s="199"/>
      <c r="R215" s="199"/>
      <c r="S215" s="199"/>
      <c r="T215" s="200"/>
      <c r="AT215" s="194" t="s">
        <v>132</v>
      </c>
      <c r="AU215" s="194" t="s">
        <v>77</v>
      </c>
      <c r="AV215" s="12" t="s">
        <v>77</v>
      </c>
      <c r="AW215" s="12" t="s">
        <v>32</v>
      </c>
      <c r="AX215" s="12" t="s">
        <v>68</v>
      </c>
      <c r="AY215" s="194" t="s">
        <v>122</v>
      </c>
    </row>
    <row r="216" spans="2:51" s="11" customFormat="1" ht="13.5">
      <c r="B216" s="185"/>
      <c r="D216" s="186" t="s">
        <v>132</v>
      </c>
      <c r="E216" s="187" t="s">
        <v>5</v>
      </c>
      <c r="F216" s="188" t="s">
        <v>147</v>
      </c>
      <c r="H216" s="187" t="s">
        <v>5</v>
      </c>
      <c r="I216" s="189"/>
      <c r="L216" s="185"/>
      <c r="M216" s="190"/>
      <c r="N216" s="191"/>
      <c r="O216" s="191"/>
      <c r="P216" s="191"/>
      <c r="Q216" s="191"/>
      <c r="R216" s="191"/>
      <c r="S216" s="191"/>
      <c r="T216" s="192"/>
      <c r="AT216" s="187" t="s">
        <v>132</v>
      </c>
      <c r="AU216" s="187" t="s">
        <v>77</v>
      </c>
      <c r="AV216" s="11" t="s">
        <v>75</v>
      </c>
      <c r="AW216" s="11" t="s">
        <v>32</v>
      </c>
      <c r="AX216" s="11" t="s">
        <v>68</v>
      </c>
      <c r="AY216" s="187" t="s">
        <v>122</v>
      </c>
    </row>
    <row r="217" spans="2:51" s="12" customFormat="1" ht="13.5">
      <c r="B217" s="193"/>
      <c r="D217" s="186" t="s">
        <v>132</v>
      </c>
      <c r="E217" s="194" t="s">
        <v>5</v>
      </c>
      <c r="F217" s="195" t="s">
        <v>148</v>
      </c>
      <c r="H217" s="196">
        <v>304.35</v>
      </c>
      <c r="I217" s="197"/>
      <c r="L217" s="193"/>
      <c r="M217" s="198"/>
      <c r="N217" s="199"/>
      <c r="O217" s="199"/>
      <c r="P217" s="199"/>
      <c r="Q217" s="199"/>
      <c r="R217" s="199"/>
      <c r="S217" s="199"/>
      <c r="T217" s="200"/>
      <c r="AT217" s="194" t="s">
        <v>132</v>
      </c>
      <c r="AU217" s="194" t="s">
        <v>77</v>
      </c>
      <c r="AV217" s="12" t="s">
        <v>77</v>
      </c>
      <c r="AW217" s="12" t="s">
        <v>32</v>
      </c>
      <c r="AX217" s="12" t="s">
        <v>68</v>
      </c>
      <c r="AY217" s="194" t="s">
        <v>122</v>
      </c>
    </row>
    <row r="218" spans="2:51" s="11" customFormat="1" ht="13.5">
      <c r="B218" s="185"/>
      <c r="D218" s="186" t="s">
        <v>132</v>
      </c>
      <c r="E218" s="187" t="s">
        <v>5</v>
      </c>
      <c r="F218" s="188" t="s">
        <v>256</v>
      </c>
      <c r="H218" s="187" t="s">
        <v>5</v>
      </c>
      <c r="I218" s="189"/>
      <c r="L218" s="185"/>
      <c r="M218" s="190"/>
      <c r="N218" s="191"/>
      <c r="O218" s="191"/>
      <c r="P218" s="191"/>
      <c r="Q218" s="191"/>
      <c r="R218" s="191"/>
      <c r="S218" s="191"/>
      <c r="T218" s="192"/>
      <c r="AT218" s="187" t="s">
        <v>132</v>
      </c>
      <c r="AU218" s="187" t="s">
        <v>77</v>
      </c>
      <c r="AV218" s="11" t="s">
        <v>75</v>
      </c>
      <c r="AW218" s="11" t="s">
        <v>32</v>
      </c>
      <c r="AX218" s="11" t="s">
        <v>68</v>
      </c>
      <c r="AY218" s="187" t="s">
        <v>122</v>
      </c>
    </row>
    <row r="219" spans="2:51" s="11" customFormat="1" ht="13.5">
      <c r="B219" s="185"/>
      <c r="D219" s="186" t="s">
        <v>132</v>
      </c>
      <c r="E219" s="187" t="s">
        <v>5</v>
      </c>
      <c r="F219" s="188" t="s">
        <v>133</v>
      </c>
      <c r="H219" s="187" t="s">
        <v>5</v>
      </c>
      <c r="I219" s="189"/>
      <c r="L219" s="185"/>
      <c r="M219" s="190"/>
      <c r="N219" s="191"/>
      <c r="O219" s="191"/>
      <c r="P219" s="191"/>
      <c r="Q219" s="191"/>
      <c r="R219" s="191"/>
      <c r="S219" s="191"/>
      <c r="T219" s="192"/>
      <c r="AT219" s="187" t="s">
        <v>132</v>
      </c>
      <c r="AU219" s="187" t="s">
        <v>77</v>
      </c>
      <c r="AV219" s="11" t="s">
        <v>75</v>
      </c>
      <c r="AW219" s="11" t="s">
        <v>32</v>
      </c>
      <c r="AX219" s="11" t="s">
        <v>68</v>
      </c>
      <c r="AY219" s="187" t="s">
        <v>122</v>
      </c>
    </row>
    <row r="220" spans="2:51" s="12" customFormat="1" ht="13.5">
      <c r="B220" s="193"/>
      <c r="D220" s="186" t="s">
        <v>132</v>
      </c>
      <c r="E220" s="194" t="s">
        <v>5</v>
      </c>
      <c r="F220" s="195" t="s">
        <v>134</v>
      </c>
      <c r="H220" s="196">
        <v>179.619</v>
      </c>
      <c r="I220" s="197"/>
      <c r="L220" s="193"/>
      <c r="M220" s="198"/>
      <c r="N220" s="199"/>
      <c r="O220" s="199"/>
      <c r="P220" s="199"/>
      <c r="Q220" s="199"/>
      <c r="R220" s="199"/>
      <c r="S220" s="199"/>
      <c r="T220" s="200"/>
      <c r="AT220" s="194" t="s">
        <v>132</v>
      </c>
      <c r="AU220" s="194" t="s">
        <v>77</v>
      </c>
      <c r="AV220" s="12" t="s">
        <v>77</v>
      </c>
      <c r="AW220" s="12" t="s">
        <v>32</v>
      </c>
      <c r="AX220" s="12" t="s">
        <v>68</v>
      </c>
      <c r="AY220" s="194" t="s">
        <v>122</v>
      </c>
    </row>
    <row r="221" spans="2:51" s="11" customFormat="1" ht="13.5">
      <c r="B221" s="185"/>
      <c r="D221" s="186" t="s">
        <v>132</v>
      </c>
      <c r="E221" s="187" t="s">
        <v>5</v>
      </c>
      <c r="F221" s="188" t="s">
        <v>135</v>
      </c>
      <c r="H221" s="187" t="s">
        <v>5</v>
      </c>
      <c r="I221" s="189"/>
      <c r="L221" s="185"/>
      <c r="M221" s="190"/>
      <c r="N221" s="191"/>
      <c r="O221" s="191"/>
      <c r="P221" s="191"/>
      <c r="Q221" s="191"/>
      <c r="R221" s="191"/>
      <c r="S221" s="191"/>
      <c r="T221" s="192"/>
      <c r="AT221" s="187" t="s">
        <v>132</v>
      </c>
      <c r="AU221" s="187" t="s">
        <v>77</v>
      </c>
      <c r="AV221" s="11" t="s">
        <v>75</v>
      </c>
      <c r="AW221" s="11" t="s">
        <v>32</v>
      </c>
      <c r="AX221" s="11" t="s">
        <v>68</v>
      </c>
      <c r="AY221" s="187" t="s">
        <v>122</v>
      </c>
    </row>
    <row r="222" spans="2:51" s="12" customFormat="1" ht="13.5">
      <c r="B222" s="193"/>
      <c r="D222" s="186" t="s">
        <v>132</v>
      </c>
      <c r="E222" s="194" t="s">
        <v>5</v>
      </c>
      <c r="F222" s="195" t="s">
        <v>136</v>
      </c>
      <c r="H222" s="196">
        <v>123.565</v>
      </c>
      <c r="I222" s="197"/>
      <c r="L222" s="193"/>
      <c r="M222" s="198"/>
      <c r="N222" s="199"/>
      <c r="O222" s="199"/>
      <c r="P222" s="199"/>
      <c r="Q222" s="199"/>
      <c r="R222" s="199"/>
      <c r="S222" s="199"/>
      <c r="T222" s="200"/>
      <c r="AT222" s="194" t="s">
        <v>132</v>
      </c>
      <c r="AU222" s="194" t="s">
        <v>77</v>
      </c>
      <c r="AV222" s="12" t="s">
        <v>77</v>
      </c>
      <c r="AW222" s="12" t="s">
        <v>32</v>
      </c>
      <c r="AX222" s="12" t="s">
        <v>68</v>
      </c>
      <c r="AY222" s="194" t="s">
        <v>122</v>
      </c>
    </row>
    <row r="223" spans="2:51" s="11" customFormat="1" ht="13.5">
      <c r="B223" s="185"/>
      <c r="D223" s="186" t="s">
        <v>132</v>
      </c>
      <c r="E223" s="187" t="s">
        <v>5</v>
      </c>
      <c r="F223" s="188" t="s">
        <v>137</v>
      </c>
      <c r="H223" s="187" t="s">
        <v>5</v>
      </c>
      <c r="I223" s="189"/>
      <c r="L223" s="185"/>
      <c r="M223" s="190"/>
      <c r="N223" s="191"/>
      <c r="O223" s="191"/>
      <c r="P223" s="191"/>
      <c r="Q223" s="191"/>
      <c r="R223" s="191"/>
      <c r="S223" s="191"/>
      <c r="T223" s="192"/>
      <c r="AT223" s="187" t="s">
        <v>132</v>
      </c>
      <c r="AU223" s="187" t="s">
        <v>77</v>
      </c>
      <c r="AV223" s="11" t="s">
        <v>75</v>
      </c>
      <c r="AW223" s="11" t="s">
        <v>32</v>
      </c>
      <c r="AX223" s="11" t="s">
        <v>68</v>
      </c>
      <c r="AY223" s="187" t="s">
        <v>122</v>
      </c>
    </row>
    <row r="224" spans="2:51" s="12" customFormat="1" ht="13.5">
      <c r="B224" s="193"/>
      <c r="D224" s="186" t="s">
        <v>132</v>
      </c>
      <c r="E224" s="194" t="s">
        <v>5</v>
      </c>
      <c r="F224" s="195" t="s">
        <v>138</v>
      </c>
      <c r="H224" s="196">
        <v>994.087</v>
      </c>
      <c r="I224" s="197"/>
      <c r="L224" s="193"/>
      <c r="M224" s="198"/>
      <c r="N224" s="199"/>
      <c r="O224" s="199"/>
      <c r="P224" s="199"/>
      <c r="Q224" s="199"/>
      <c r="R224" s="199"/>
      <c r="S224" s="199"/>
      <c r="T224" s="200"/>
      <c r="AT224" s="194" t="s">
        <v>132</v>
      </c>
      <c r="AU224" s="194" t="s">
        <v>77</v>
      </c>
      <c r="AV224" s="12" t="s">
        <v>77</v>
      </c>
      <c r="AW224" s="12" t="s">
        <v>32</v>
      </c>
      <c r="AX224" s="12" t="s">
        <v>68</v>
      </c>
      <c r="AY224" s="194" t="s">
        <v>122</v>
      </c>
    </row>
    <row r="225" spans="2:51" s="11" customFormat="1" ht="13.5">
      <c r="B225" s="185"/>
      <c r="D225" s="186" t="s">
        <v>132</v>
      </c>
      <c r="E225" s="187" t="s">
        <v>5</v>
      </c>
      <c r="F225" s="188" t="s">
        <v>139</v>
      </c>
      <c r="H225" s="187" t="s">
        <v>5</v>
      </c>
      <c r="I225" s="189"/>
      <c r="L225" s="185"/>
      <c r="M225" s="190"/>
      <c r="N225" s="191"/>
      <c r="O225" s="191"/>
      <c r="P225" s="191"/>
      <c r="Q225" s="191"/>
      <c r="R225" s="191"/>
      <c r="S225" s="191"/>
      <c r="T225" s="192"/>
      <c r="AT225" s="187" t="s">
        <v>132</v>
      </c>
      <c r="AU225" s="187" t="s">
        <v>77</v>
      </c>
      <c r="AV225" s="11" t="s">
        <v>75</v>
      </c>
      <c r="AW225" s="11" t="s">
        <v>32</v>
      </c>
      <c r="AX225" s="11" t="s">
        <v>68</v>
      </c>
      <c r="AY225" s="187" t="s">
        <v>122</v>
      </c>
    </row>
    <row r="226" spans="2:51" s="12" customFormat="1" ht="13.5">
      <c r="B226" s="193"/>
      <c r="D226" s="186" t="s">
        <v>132</v>
      </c>
      <c r="E226" s="194" t="s">
        <v>5</v>
      </c>
      <c r="F226" s="195" t="s">
        <v>140</v>
      </c>
      <c r="H226" s="196">
        <v>1244.529</v>
      </c>
      <c r="I226" s="197"/>
      <c r="L226" s="193"/>
      <c r="M226" s="198"/>
      <c r="N226" s="199"/>
      <c r="O226" s="199"/>
      <c r="P226" s="199"/>
      <c r="Q226" s="199"/>
      <c r="R226" s="199"/>
      <c r="S226" s="199"/>
      <c r="T226" s="200"/>
      <c r="AT226" s="194" t="s">
        <v>132</v>
      </c>
      <c r="AU226" s="194" t="s">
        <v>77</v>
      </c>
      <c r="AV226" s="12" t="s">
        <v>77</v>
      </c>
      <c r="AW226" s="12" t="s">
        <v>32</v>
      </c>
      <c r="AX226" s="12" t="s">
        <v>68</v>
      </c>
      <c r="AY226" s="194" t="s">
        <v>122</v>
      </c>
    </row>
    <row r="227" spans="2:51" s="11" customFormat="1" ht="13.5">
      <c r="B227" s="185"/>
      <c r="D227" s="186" t="s">
        <v>132</v>
      </c>
      <c r="E227" s="187" t="s">
        <v>5</v>
      </c>
      <c r="F227" s="188" t="s">
        <v>141</v>
      </c>
      <c r="H227" s="187" t="s">
        <v>5</v>
      </c>
      <c r="I227" s="189"/>
      <c r="L227" s="185"/>
      <c r="M227" s="190"/>
      <c r="N227" s="191"/>
      <c r="O227" s="191"/>
      <c r="P227" s="191"/>
      <c r="Q227" s="191"/>
      <c r="R227" s="191"/>
      <c r="S227" s="191"/>
      <c r="T227" s="192"/>
      <c r="AT227" s="187" t="s">
        <v>132</v>
      </c>
      <c r="AU227" s="187" t="s">
        <v>77</v>
      </c>
      <c r="AV227" s="11" t="s">
        <v>75</v>
      </c>
      <c r="AW227" s="11" t="s">
        <v>32</v>
      </c>
      <c r="AX227" s="11" t="s">
        <v>68</v>
      </c>
      <c r="AY227" s="187" t="s">
        <v>122</v>
      </c>
    </row>
    <row r="228" spans="2:51" s="12" customFormat="1" ht="13.5">
      <c r="B228" s="193"/>
      <c r="D228" s="186" t="s">
        <v>132</v>
      </c>
      <c r="E228" s="194" t="s">
        <v>5</v>
      </c>
      <c r="F228" s="195" t="s">
        <v>142</v>
      </c>
      <c r="H228" s="196">
        <v>838.644</v>
      </c>
      <c r="I228" s="197"/>
      <c r="L228" s="193"/>
      <c r="M228" s="198"/>
      <c r="N228" s="199"/>
      <c r="O228" s="199"/>
      <c r="P228" s="199"/>
      <c r="Q228" s="199"/>
      <c r="R228" s="199"/>
      <c r="S228" s="199"/>
      <c r="T228" s="200"/>
      <c r="AT228" s="194" t="s">
        <v>132</v>
      </c>
      <c r="AU228" s="194" t="s">
        <v>77</v>
      </c>
      <c r="AV228" s="12" t="s">
        <v>77</v>
      </c>
      <c r="AW228" s="12" t="s">
        <v>32</v>
      </c>
      <c r="AX228" s="12" t="s">
        <v>68</v>
      </c>
      <c r="AY228" s="194" t="s">
        <v>122</v>
      </c>
    </row>
    <row r="229" spans="2:51" s="11" customFormat="1" ht="13.5">
      <c r="B229" s="185"/>
      <c r="D229" s="186" t="s">
        <v>132</v>
      </c>
      <c r="E229" s="187" t="s">
        <v>5</v>
      </c>
      <c r="F229" s="188" t="s">
        <v>143</v>
      </c>
      <c r="H229" s="187" t="s">
        <v>5</v>
      </c>
      <c r="I229" s="189"/>
      <c r="L229" s="185"/>
      <c r="M229" s="190"/>
      <c r="N229" s="191"/>
      <c r="O229" s="191"/>
      <c r="P229" s="191"/>
      <c r="Q229" s="191"/>
      <c r="R229" s="191"/>
      <c r="S229" s="191"/>
      <c r="T229" s="192"/>
      <c r="AT229" s="187" t="s">
        <v>132</v>
      </c>
      <c r="AU229" s="187" t="s">
        <v>77</v>
      </c>
      <c r="AV229" s="11" t="s">
        <v>75</v>
      </c>
      <c r="AW229" s="11" t="s">
        <v>32</v>
      </c>
      <c r="AX229" s="11" t="s">
        <v>68</v>
      </c>
      <c r="AY229" s="187" t="s">
        <v>122</v>
      </c>
    </row>
    <row r="230" spans="2:51" s="12" customFormat="1" ht="13.5">
      <c r="B230" s="193"/>
      <c r="D230" s="186" t="s">
        <v>132</v>
      </c>
      <c r="E230" s="194" t="s">
        <v>5</v>
      </c>
      <c r="F230" s="195" t="s">
        <v>144</v>
      </c>
      <c r="H230" s="196">
        <v>785.647</v>
      </c>
      <c r="I230" s="197"/>
      <c r="L230" s="193"/>
      <c r="M230" s="198"/>
      <c r="N230" s="199"/>
      <c r="O230" s="199"/>
      <c r="P230" s="199"/>
      <c r="Q230" s="199"/>
      <c r="R230" s="199"/>
      <c r="S230" s="199"/>
      <c r="T230" s="200"/>
      <c r="AT230" s="194" t="s">
        <v>132</v>
      </c>
      <c r="AU230" s="194" t="s">
        <v>77</v>
      </c>
      <c r="AV230" s="12" t="s">
        <v>77</v>
      </c>
      <c r="AW230" s="12" t="s">
        <v>32</v>
      </c>
      <c r="AX230" s="12" t="s">
        <v>68</v>
      </c>
      <c r="AY230" s="194" t="s">
        <v>122</v>
      </c>
    </row>
    <row r="231" spans="2:51" s="11" customFormat="1" ht="13.5">
      <c r="B231" s="185"/>
      <c r="D231" s="186" t="s">
        <v>132</v>
      </c>
      <c r="E231" s="187" t="s">
        <v>5</v>
      </c>
      <c r="F231" s="188" t="s">
        <v>145</v>
      </c>
      <c r="H231" s="187" t="s">
        <v>5</v>
      </c>
      <c r="I231" s="189"/>
      <c r="L231" s="185"/>
      <c r="M231" s="190"/>
      <c r="N231" s="191"/>
      <c r="O231" s="191"/>
      <c r="P231" s="191"/>
      <c r="Q231" s="191"/>
      <c r="R231" s="191"/>
      <c r="S231" s="191"/>
      <c r="T231" s="192"/>
      <c r="AT231" s="187" t="s">
        <v>132</v>
      </c>
      <c r="AU231" s="187" t="s">
        <v>77</v>
      </c>
      <c r="AV231" s="11" t="s">
        <v>75</v>
      </c>
      <c r="AW231" s="11" t="s">
        <v>32</v>
      </c>
      <c r="AX231" s="11" t="s">
        <v>68</v>
      </c>
      <c r="AY231" s="187" t="s">
        <v>122</v>
      </c>
    </row>
    <row r="232" spans="2:51" s="12" customFormat="1" ht="13.5">
      <c r="B232" s="193"/>
      <c r="D232" s="186" t="s">
        <v>132</v>
      </c>
      <c r="E232" s="194" t="s">
        <v>5</v>
      </c>
      <c r="F232" s="195" t="s">
        <v>146</v>
      </c>
      <c r="H232" s="196">
        <v>457.849</v>
      </c>
      <c r="I232" s="197"/>
      <c r="L232" s="193"/>
      <c r="M232" s="198"/>
      <c r="N232" s="199"/>
      <c r="O232" s="199"/>
      <c r="P232" s="199"/>
      <c r="Q232" s="199"/>
      <c r="R232" s="199"/>
      <c r="S232" s="199"/>
      <c r="T232" s="200"/>
      <c r="AT232" s="194" t="s">
        <v>132</v>
      </c>
      <c r="AU232" s="194" t="s">
        <v>77</v>
      </c>
      <c r="AV232" s="12" t="s">
        <v>77</v>
      </c>
      <c r="AW232" s="12" t="s">
        <v>32</v>
      </c>
      <c r="AX232" s="12" t="s">
        <v>68</v>
      </c>
      <c r="AY232" s="194" t="s">
        <v>122</v>
      </c>
    </row>
    <row r="233" spans="2:51" s="11" customFormat="1" ht="13.5">
      <c r="B233" s="185"/>
      <c r="D233" s="186" t="s">
        <v>132</v>
      </c>
      <c r="E233" s="187" t="s">
        <v>5</v>
      </c>
      <c r="F233" s="188" t="s">
        <v>147</v>
      </c>
      <c r="H233" s="187" t="s">
        <v>5</v>
      </c>
      <c r="I233" s="189"/>
      <c r="L233" s="185"/>
      <c r="M233" s="190"/>
      <c r="N233" s="191"/>
      <c r="O233" s="191"/>
      <c r="P233" s="191"/>
      <c r="Q233" s="191"/>
      <c r="R233" s="191"/>
      <c r="S233" s="191"/>
      <c r="T233" s="192"/>
      <c r="AT233" s="187" t="s">
        <v>132</v>
      </c>
      <c r="AU233" s="187" t="s">
        <v>77</v>
      </c>
      <c r="AV233" s="11" t="s">
        <v>75</v>
      </c>
      <c r="AW233" s="11" t="s">
        <v>32</v>
      </c>
      <c r="AX233" s="11" t="s">
        <v>68</v>
      </c>
      <c r="AY233" s="187" t="s">
        <v>122</v>
      </c>
    </row>
    <row r="234" spans="2:51" s="12" customFormat="1" ht="13.5">
      <c r="B234" s="193"/>
      <c r="D234" s="186" t="s">
        <v>132</v>
      </c>
      <c r="E234" s="194" t="s">
        <v>5</v>
      </c>
      <c r="F234" s="195" t="s">
        <v>148</v>
      </c>
      <c r="H234" s="196">
        <v>304.35</v>
      </c>
      <c r="I234" s="197"/>
      <c r="L234" s="193"/>
      <c r="M234" s="198"/>
      <c r="N234" s="199"/>
      <c r="O234" s="199"/>
      <c r="P234" s="199"/>
      <c r="Q234" s="199"/>
      <c r="R234" s="199"/>
      <c r="S234" s="199"/>
      <c r="T234" s="200"/>
      <c r="AT234" s="194" t="s">
        <v>132</v>
      </c>
      <c r="AU234" s="194" t="s">
        <v>77</v>
      </c>
      <c r="AV234" s="12" t="s">
        <v>77</v>
      </c>
      <c r="AW234" s="12" t="s">
        <v>32</v>
      </c>
      <c r="AX234" s="12" t="s">
        <v>68</v>
      </c>
      <c r="AY234" s="194" t="s">
        <v>122</v>
      </c>
    </row>
    <row r="235" spans="2:51" s="13" customFormat="1" ht="13.5">
      <c r="B235" s="201"/>
      <c r="D235" s="186" t="s">
        <v>132</v>
      </c>
      <c r="E235" s="202" t="s">
        <v>5</v>
      </c>
      <c r="F235" s="203" t="s">
        <v>149</v>
      </c>
      <c r="H235" s="204">
        <v>9856.58</v>
      </c>
      <c r="I235" s="205"/>
      <c r="L235" s="201"/>
      <c r="M235" s="206"/>
      <c r="N235" s="207"/>
      <c r="O235" s="207"/>
      <c r="P235" s="207"/>
      <c r="Q235" s="207"/>
      <c r="R235" s="207"/>
      <c r="S235" s="207"/>
      <c r="T235" s="208"/>
      <c r="AT235" s="202" t="s">
        <v>132</v>
      </c>
      <c r="AU235" s="202" t="s">
        <v>77</v>
      </c>
      <c r="AV235" s="13" t="s">
        <v>130</v>
      </c>
      <c r="AW235" s="13" t="s">
        <v>32</v>
      </c>
      <c r="AX235" s="13" t="s">
        <v>75</v>
      </c>
      <c r="AY235" s="202" t="s">
        <v>122</v>
      </c>
    </row>
    <row r="236" spans="2:65" s="1" customFormat="1" ht="25.5" customHeight="1">
      <c r="B236" s="172"/>
      <c r="C236" s="173" t="s">
        <v>199</v>
      </c>
      <c r="D236" s="173" t="s">
        <v>126</v>
      </c>
      <c r="E236" s="174" t="s">
        <v>257</v>
      </c>
      <c r="F236" s="175" t="s">
        <v>258</v>
      </c>
      <c r="G236" s="176" t="s">
        <v>129</v>
      </c>
      <c r="H236" s="177">
        <v>4928.29</v>
      </c>
      <c r="I236" s="178">
        <v>258.52</v>
      </c>
      <c r="J236" s="179">
        <f>ROUND(I236*H236,2)</f>
        <v>1274061.53</v>
      </c>
      <c r="K236" s="175" t="s">
        <v>5</v>
      </c>
      <c r="L236" s="40"/>
      <c r="M236" s="180" t="s">
        <v>5</v>
      </c>
      <c r="N236" s="181" t="s">
        <v>39</v>
      </c>
      <c r="O236" s="41"/>
      <c r="P236" s="182">
        <f>O236*H236</f>
        <v>0</v>
      </c>
      <c r="Q236" s="182">
        <v>0</v>
      </c>
      <c r="R236" s="182">
        <f>Q236*H236</f>
        <v>0</v>
      </c>
      <c r="S236" s="182">
        <v>0</v>
      </c>
      <c r="T236" s="183">
        <f>S236*H236</f>
        <v>0</v>
      </c>
      <c r="AR236" s="23" t="s">
        <v>130</v>
      </c>
      <c r="AT236" s="23" t="s">
        <v>126</v>
      </c>
      <c r="AU236" s="23" t="s">
        <v>77</v>
      </c>
      <c r="AY236" s="23" t="s">
        <v>122</v>
      </c>
      <c r="BE236" s="184">
        <f>IF(N236="základní",J236,0)</f>
        <v>1274061.53</v>
      </c>
      <c r="BF236" s="184">
        <f>IF(N236="snížená",J236,0)</f>
        <v>0</v>
      </c>
      <c r="BG236" s="184">
        <f>IF(N236="zákl. přenesená",J236,0)</f>
        <v>0</v>
      </c>
      <c r="BH236" s="184">
        <f>IF(N236="sníž. přenesená",J236,0)</f>
        <v>0</v>
      </c>
      <c r="BI236" s="184">
        <f>IF(N236="nulová",J236,0)</f>
        <v>0</v>
      </c>
      <c r="BJ236" s="23" t="s">
        <v>75</v>
      </c>
      <c r="BK236" s="184">
        <f>ROUND(I236*H236,2)</f>
        <v>1274061.53</v>
      </c>
      <c r="BL236" s="23" t="s">
        <v>130</v>
      </c>
      <c r="BM236" s="23" t="s">
        <v>259</v>
      </c>
    </row>
    <row r="237" spans="2:51" s="11" customFormat="1" ht="13.5">
      <c r="B237" s="185"/>
      <c r="D237" s="186" t="s">
        <v>132</v>
      </c>
      <c r="E237" s="187" t="s">
        <v>5</v>
      </c>
      <c r="F237" s="188" t="s">
        <v>133</v>
      </c>
      <c r="H237" s="187" t="s">
        <v>5</v>
      </c>
      <c r="I237" s="189"/>
      <c r="L237" s="185"/>
      <c r="M237" s="190"/>
      <c r="N237" s="191"/>
      <c r="O237" s="191"/>
      <c r="P237" s="191"/>
      <c r="Q237" s="191"/>
      <c r="R237" s="191"/>
      <c r="S237" s="191"/>
      <c r="T237" s="192"/>
      <c r="AT237" s="187" t="s">
        <v>132</v>
      </c>
      <c r="AU237" s="187" t="s">
        <v>77</v>
      </c>
      <c r="AV237" s="11" t="s">
        <v>75</v>
      </c>
      <c r="AW237" s="11" t="s">
        <v>32</v>
      </c>
      <c r="AX237" s="11" t="s">
        <v>68</v>
      </c>
      <c r="AY237" s="187" t="s">
        <v>122</v>
      </c>
    </row>
    <row r="238" spans="2:51" s="12" customFormat="1" ht="13.5">
      <c r="B238" s="193"/>
      <c r="D238" s="186" t="s">
        <v>132</v>
      </c>
      <c r="E238" s="194" t="s">
        <v>5</v>
      </c>
      <c r="F238" s="195" t="s">
        <v>134</v>
      </c>
      <c r="H238" s="196">
        <v>179.619</v>
      </c>
      <c r="I238" s="197"/>
      <c r="L238" s="193"/>
      <c r="M238" s="198"/>
      <c r="N238" s="199"/>
      <c r="O238" s="199"/>
      <c r="P238" s="199"/>
      <c r="Q238" s="199"/>
      <c r="R238" s="199"/>
      <c r="S238" s="199"/>
      <c r="T238" s="200"/>
      <c r="AT238" s="194" t="s">
        <v>132</v>
      </c>
      <c r="AU238" s="194" t="s">
        <v>77</v>
      </c>
      <c r="AV238" s="12" t="s">
        <v>77</v>
      </c>
      <c r="AW238" s="12" t="s">
        <v>32</v>
      </c>
      <c r="AX238" s="12" t="s">
        <v>68</v>
      </c>
      <c r="AY238" s="194" t="s">
        <v>122</v>
      </c>
    </row>
    <row r="239" spans="2:51" s="11" customFormat="1" ht="13.5">
      <c r="B239" s="185"/>
      <c r="D239" s="186" t="s">
        <v>132</v>
      </c>
      <c r="E239" s="187" t="s">
        <v>5</v>
      </c>
      <c r="F239" s="188" t="s">
        <v>135</v>
      </c>
      <c r="H239" s="187" t="s">
        <v>5</v>
      </c>
      <c r="I239" s="189"/>
      <c r="L239" s="185"/>
      <c r="M239" s="190"/>
      <c r="N239" s="191"/>
      <c r="O239" s="191"/>
      <c r="P239" s="191"/>
      <c r="Q239" s="191"/>
      <c r="R239" s="191"/>
      <c r="S239" s="191"/>
      <c r="T239" s="192"/>
      <c r="AT239" s="187" t="s">
        <v>132</v>
      </c>
      <c r="AU239" s="187" t="s">
        <v>77</v>
      </c>
      <c r="AV239" s="11" t="s">
        <v>75</v>
      </c>
      <c r="AW239" s="11" t="s">
        <v>32</v>
      </c>
      <c r="AX239" s="11" t="s">
        <v>68</v>
      </c>
      <c r="AY239" s="187" t="s">
        <v>122</v>
      </c>
    </row>
    <row r="240" spans="2:51" s="12" customFormat="1" ht="13.5">
      <c r="B240" s="193"/>
      <c r="D240" s="186" t="s">
        <v>132</v>
      </c>
      <c r="E240" s="194" t="s">
        <v>5</v>
      </c>
      <c r="F240" s="195" t="s">
        <v>136</v>
      </c>
      <c r="H240" s="196">
        <v>123.565</v>
      </c>
      <c r="I240" s="197"/>
      <c r="L240" s="193"/>
      <c r="M240" s="198"/>
      <c r="N240" s="199"/>
      <c r="O240" s="199"/>
      <c r="P240" s="199"/>
      <c r="Q240" s="199"/>
      <c r="R240" s="199"/>
      <c r="S240" s="199"/>
      <c r="T240" s="200"/>
      <c r="AT240" s="194" t="s">
        <v>132</v>
      </c>
      <c r="AU240" s="194" t="s">
        <v>77</v>
      </c>
      <c r="AV240" s="12" t="s">
        <v>77</v>
      </c>
      <c r="AW240" s="12" t="s">
        <v>32</v>
      </c>
      <c r="AX240" s="12" t="s">
        <v>68</v>
      </c>
      <c r="AY240" s="194" t="s">
        <v>122</v>
      </c>
    </row>
    <row r="241" spans="2:51" s="11" customFormat="1" ht="13.5">
      <c r="B241" s="185"/>
      <c r="D241" s="186" t="s">
        <v>132</v>
      </c>
      <c r="E241" s="187" t="s">
        <v>5</v>
      </c>
      <c r="F241" s="188" t="s">
        <v>137</v>
      </c>
      <c r="H241" s="187" t="s">
        <v>5</v>
      </c>
      <c r="I241" s="189"/>
      <c r="L241" s="185"/>
      <c r="M241" s="190"/>
      <c r="N241" s="191"/>
      <c r="O241" s="191"/>
      <c r="P241" s="191"/>
      <c r="Q241" s="191"/>
      <c r="R241" s="191"/>
      <c r="S241" s="191"/>
      <c r="T241" s="192"/>
      <c r="AT241" s="187" t="s">
        <v>132</v>
      </c>
      <c r="AU241" s="187" t="s">
        <v>77</v>
      </c>
      <c r="AV241" s="11" t="s">
        <v>75</v>
      </c>
      <c r="AW241" s="11" t="s">
        <v>32</v>
      </c>
      <c r="AX241" s="11" t="s">
        <v>68</v>
      </c>
      <c r="AY241" s="187" t="s">
        <v>122</v>
      </c>
    </row>
    <row r="242" spans="2:51" s="12" customFormat="1" ht="13.5">
      <c r="B242" s="193"/>
      <c r="D242" s="186" t="s">
        <v>132</v>
      </c>
      <c r="E242" s="194" t="s">
        <v>5</v>
      </c>
      <c r="F242" s="195" t="s">
        <v>138</v>
      </c>
      <c r="H242" s="196">
        <v>994.087</v>
      </c>
      <c r="I242" s="197"/>
      <c r="L242" s="193"/>
      <c r="M242" s="198"/>
      <c r="N242" s="199"/>
      <c r="O242" s="199"/>
      <c r="P242" s="199"/>
      <c r="Q242" s="199"/>
      <c r="R242" s="199"/>
      <c r="S242" s="199"/>
      <c r="T242" s="200"/>
      <c r="AT242" s="194" t="s">
        <v>132</v>
      </c>
      <c r="AU242" s="194" t="s">
        <v>77</v>
      </c>
      <c r="AV242" s="12" t="s">
        <v>77</v>
      </c>
      <c r="AW242" s="12" t="s">
        <v>32</v>
      </c>
      <c r="AX242" s="12" t="s">
        <v>68</v>
      </c>
      <c r="AY242" s="194" t="s">
        <v>122</v>
      </c>
    </row>
    <row r="243" spans="2:51" s="11" customFormat="1" ht="13.5">
      <c r="B243" s="185"/>
      <c r="D243" s="186" t="s">
        <v>132</v>
      </c>
      <c r="E243" s="187" t="s">
        <v>5</v>
      </c>
      <c r="F243" s="188" t="s">
        <v>139</v>
      </c>
      <c r="H243" s="187" t="s">
        <v>5</v>
      </c>
      <c r="I243" s="189"/>
      <c r="L243" s="185"/>
      <c r="M243" s="190"/>
      <c r="N243" s="191"/>
      <c r="O243" s="191"/>
      <c r="P243" s="191"/>
      <c r="Q243" s="191"/>
      <c r="R243" s="191"/>
      <c r="S243" s="191"/>
      <c r="T243" s="192"/>
      <c r="AT243" s="187" t="s">
        <v>132</v>
      </c>
      <c r="AU243" s="187" t="s">
        <v>77</v>
      </c>
      <c r="AV243" s="11" t="s">
        <v>75</v>
      </c>
      <c r="AW243" s="11" t="s">
        <v>32</v>
      </c>
      <c r="AX243" s="11" t="s">
        <v>68</v>
      </c>
      <c r="AY243" s="187" t="s">
        <v>122</v>
      </c>
    </row>
    <row r="244" spans="2:51" s="12" customFormat="1" ht="13.5">
      <c r="B244" s="193"/>
      <c r="D244" s="186" t="s">
        <v>132</v>
      </c>
      <c r="E244" s="194" t="s">
        <v>5</v>
      </c>
      <c r="F244" s="195" t="s">
        <v>140</v>
      </c>
      <c r="H244" s="196">
        <v>1244.529</v>
      </c>
      <c r="I244" s="197"/>
      <c r="L244" s="193"/>
      <c r="M244" s="198"/>
      <c r="N244" s="199"/>
      <c r="O244" s="199"/>
      <c r="P244" s="199"/>
      <c r="Q244" s="199"/>
      <c r="R244" s="199"/>
      <c r="S244" s="199"/>
      <c r="T244" s="200"/>
      <c r="AT244" s="194" t="s">
        <v>132</v>
      </c>
      <c r="AU244" s="194" t="s">
        <v>77</v>
      </c>
      <c r="AV244" s="12" t="s">
        <v>77</v>
      </c>
      <c r="AW244" s="12" t="s">
        <v>32</v>
      </c>
      <c r="AX244" s="12" t="s">
        <v>68</v>
      </c>
      <c r="AY244" s="194" t="s">
        <v>122</v>
      </c>
    </row>
    <row r="245" spans="2:51" s="11" customFormat="1" ht="13.5">
      <c r="B245" s="185"/>
      <c r="D245" s="186" t="s">
        <v>132</v>
      </c>
      <c r="E245" s="187" t="s">
        <v>5</v>
      </c>
      <c r="F245" s="188" t="s">
        <v>141</v>
      </c>
      <c r="H245" s="187" t="s">
        <v>5</v>
      </c>
      <c r="I245" s="189"/>
      <c r="L245" s="185"/>
      <c r="M245" s="190"/>
      <c r="N245" s="191"/>
      <c r="O245" s="191"/>
      <c r="P245" s="191"/>
      <c r="Q245" s="191"/>
      <c r="R245" s="191"/>
      <c r="S245" s="191"/>
      <c r="T245" s="192"/>
      <c r="AT245" s="187" t="s">
        <v>132</v>
      </c>
      <c r="AU245" s="187" t="s">
        <v>77</v>
      </c>
      <c r="AV245" s="11" t="s">
        <v>75</v>
      </c>
      <c r="AW245" s="11" t="s">
        <v>32</v>
      </c>
      <c r="AX245" s="11" t="s">
        <v>68</v>
      </c>
      <c r="AY245" s="187" t="s">
        <v>122</v>
      </c>
    </row>
    <row r="246" spans="2:51" s="12" customFormat="1" ht="13.5">
      <c r="B246" s="193"/>
      <c r="D246" s="186" t="s">
        <v>132</v>
      </c>
      <c r="E246" s="194" t="s">
        <v>5</v>
      </c>
      <c r="F246" s="195" t="s">
        <v>142</v>
      </c>
      <c r="H246" s="196">
        <v>838.644</v>
      </c>
      <c r="I246" s="197"/>
      <c r="L246" s="193"/>
      <c r="M246" s="198"/>
      <c r="N246" s="199"/>
      <c r="O246" s="199"/>
      <c r="P246" s="199"/>
      <c r="Q246" s="199"/>
      <c r="R246" s="199"/>
      <c r="S246" s="199"/>
      <c r="T246" s="200"/>
      <c r="AT246" s="194" t="s">
        <v>132</v>
      </c>
      <c r="AU246" s="194" t="s">
        <v>77</v>
      </c>
      <c r="AV246" s="12" t="s">
        <v>77</v>
      </c>
      <c r="AW246" s="12" t="s">
        <v>32</v>
      </c>
      <c r="AX246" s="12" t="s">
        <v>68</v>
      </c>
      <c r="AY246" s="194" t="s">
        <v>122</v>
      </c>
    </row>
    <row r="247" spans="2:51" s="11" customFormat="1" ht="13.5">
      <c r="B247" s="185"/>
      <c r="D247" s="186" t="s">
        <v>132</v>
      </c>
      <c r="E247" s="187" t="s">
        <v>5</v>
      </c>
      <c r="F247" s="188" t="s">
        <v>143</v>
      </c>
      <c r="H247" s="187" t="s">
        <v>5</v>
      </c>
      <c r="I247" s="189"/>
      <c r="L247" s="185"/>
      <c r="M247" s="190"/>
      <c r="N247" s="191"/>
      <c r="O247" s="191"/>
      <c r="P247" s="191"/>
      <c r="Q247" s="191"/>
      <c r="R247" s="191"/>
      <c r="S247" s="191"/>
      <c r="T247" s="192"/>
      <c r="AT247" s="187" t="s">
        <v>132</v>
      </c>
      <c r="AU247" s="187" t="s">
        <v>77</v>
      </c>
      <c r="AV247" s="11" t="s">
        <v>75</v>
      </c>
      <c r="AW247" s="11" t="s">
        <v>32</v>
      </c>
      <c r="AX247" s="11" t="s">
        <v>68</v>
      </c>
      <c r="AY247" s="187" t="s">
        <v>122</v>
      </c>
    </row>
    <row r="248" spans="2:51" s="12" customFormat="1" ht="13.5">
      <c r="B248" s="193"/>
      <c r="D248" s="186" t="s">
        <v>132</v>
      </c>
      <c r="E248" s="194" t="s">
        <v>5</v>
      </c>
      <c r="F248" s="195" t="s">
        <v>144</v>
      </c>
      <c r="H248" s="196">
        <v>785.647</v>
      </c>
      <c r="I248" s="197"/>
      <c r="L248" s="193"/>
      <c r="M248" s="198"/>
      <c r="N248" s="199"/>
      <c r="O248" s="199"/>
      <c r="P248" s="199"/>
      <c r="Q248" s="199"/>
      <c r="R248" s="199"/>
      <c r="S248" s="199"/>
      <c r="T248" s="200"/>
      <c r="AT248" s="194" t="s">
        <v>132</v>
      </c>
      <c r="AU248" s="194" t="s">
        <v>77</v>
      </c>
      <c r="AV248" s="12" t="s">
        <v>77</v>
      </c>
      <c r="AW248" s="12" t="s">
        <v>32</v>
      </c>
      <c r="AX248" s="12" t="s">
        <v>68</v>
      </c>
      <c r="AY248" s="194" t="s">
        <v>122</v>
      </c>
    </row>
    <row r="249" spans="2:51" s="11" customFormat="1" ht="13.5">
      <c r="B249" s="185"/>
      <c r="D249" s="186" t="s">
        <v>132</v>
      </c>
      <c r="E249" s="187" t="s">
        <v>5</v>
      </c>
      <c r="F249" s="188" t="s">
        <v>145</v>
      </c>
      <c r="H249" s="187" t="s">
        <v>5</v>
      </c>
      <c r="I249" s="189"/>
      <c r="L249" s="185"/>
      <c r="M249" s="190"/>
      <c r="N249" s="191"/>
      <c r="O249" s="191"/>
      <c r="P249" s="191"/>
      <c r="Q249" s="191"/>
      <c r="R249" s="191"/>
      <c r="S249" s="191"/>
      <c r="T249" s="192"/>
      <c r="AT249" s="187" t="s">
        <v>132</v>
      </c>
      <c r="AU249" s="187" t="s">
        <v>77</v>
      </c>
      <c r="AV249" s="11" t="s">
        <v>75</v>
      </c>
      <c r="AW249" s="11" t="s">
        <v>32</v>
      </c>
      <c r="AX249" s="11" t="s">
        <v>68</v>
      </c>
      <c r="AY249" s="187" t="s">
        <v>122</v>
      </c>
    </row>
    <row r="250" spans="2:51" s="12" customFormat="1" ht="13.5">
      <c r="B250" s="193"/>
      <c r="D250" s="186" t="s">
        <v>132</v>
      </c>
      <c r="E250" s="194" t="s">
        <v>5</v>
      </c>
      <c r="F250" s="195" t="s">
        <v>146</v>
      </c>
      <c r="H250" s="196">
        <v>457.849</v>
      </c>
      <c r="I250" s="197"/>
      <c r="L250" s="193"/>
      <c r="M250" s="198"/>
      <c r="N250" s="199"/>
      <c r="O250" s="199"/>
      <c r="P250" s="199"/>
      <c r="Q250" s="199"/>
      <c r="R250" s="199"/>
      <c r="S250" s="199"/>
      <c r="T250" s="200"/>
      <c r="AT250" s="194" t="s">
        <v>132</v>
      </c>
      <c r="AU250" s="194" t="s">
        <v>77</v>
      </c>
      <c r="AV250" s="12" t="s">
        <v>77</v>
      </c>
      <c r="AW250" s="12" t="s">
        <v>32</v>
      </c>
      <c r="AX250" s="12" t="s">
        <v>68</v>
      </c>
      <c r="AY250" s="194" t="s">
        <v>122</v>
      </c>
    </row>
    <row r="251" spans="2:51" s="11" customFormat="1" ht="13.5">
      <c r="B251" s="185"/>
      <c r="D251" s="186" t="s">
        <v>132</v>
      </c>
      <c r="E251" s="187" t="s">
        <v>5</v>
      </c>
      <c r="F251" s="188" t="s">
        <v>147</v>
      </c>
      <c r="H251" s="187" t="s">
        <v>5</v>
      </c>
      <c r="I251" s="189"/>
      <c r="L251" s="185"/>
      <c r="M251" s="190"/>
      <c r="N251" s="191"/>
      <c r="O251" s="191"/>
      <c r="P251" s="191"/>
      <c r="Q251" s="191"/>
      <c r="R251" s="191"/>
      <c r="S251" s="191"/>
      <c r="T251" s="192"/>
      <c r="AT251" s="187" t="s">
        <v>132</v>
      </c>
      <c r="AU251" s="187" t="s">
        <v>77</v>
      </c>
      <c r="AV251" s="11" t="s">
        <v>75</v>
      </c>
      <c r="AW251" s="11" t="s">
        <v>32</v>
      </c>
      <c r="AX251" s="11" t="s">
        <v>68</v>
      </c>
      <c r="AY251" s="187" t="s">
        <v>122</v>
      </c>
    </row>
    <row r="252" spans="2:51" s="12" customFormat="1" ht="13.5">
      <c r="B252" s="193"/>
      <c r="D252" s="186" t="s">
        <v>132</v>
      </c>
      <c r="E252" s="194" t="s">
        <v>5</v>
      </c>
      <c r="F252" s="195" t="s">
        <v>148</v>
      </c>
      <c r="H252" s="196">
        <v>304.35</v>
      </c>
      <c r="I252" s="197"/>
      <c r="L252" s="193"/>
      <c r="M252" s="198"/>
      <c r="N252" s="199"/>
      <c r="O252" s="199"/>
      <c r="P252" s="199"/>
      <c r="Q252" s="199"/>
      <c r="R252" s="199"/>
      <c r="S252" s="199"/>
      <c r="T252" s="200"/>
      <c r="AT252" s="194" t="s">
        <v>132</v>
      </c>
      <c r="AU252" s="194" t="s">
        <v>77</v>
      </c>
      <c r="AV252" s="12" t="s">
        <v>77</v>
      </c>
      <c r="AW252" s="12" t="s">
        <v>32</v>
      </c>
      <c r="AX252" s="12" t="s">
        <v>68</v>
      </c>
      <c r="AY252" s="194" t="s">
        <v>122</v>
      </c>
    </row>
    <row r="253" spans="2:51" s="13" customFormat="1" ht="13.5">
      <c r="B253" s="201"/>
      <c r="D253" s="186" t="s">
        <v>132</v>
      </c>
      <c r="E253" s="202" t="s">
        <v>5</v>
      </c>
      <c r="F253" s="203" t="s">
        <v>149</v>
      </c>
      <c r="H253" s="204">
        <v>4928.29</v>
      </c>
      <c r="I253" s="205"/>
      <c r="L253" s="201"/>
      <c r="M253" s="206"/>
      <c r="N253" s="207"/>
      <c r="O253" s="207"/>
      <c r="P253" s="207"/>
      <c r="Q253" s="207"/>
      <c r="R253" s="207"/>
      <c r="S253" s="207"/>
      <c r="T253" s="208"/>
      <c r="AT253" s="202" t="s">
        <v>132</v>
      </c>
      <c r="AU253" s="202" t="s">
        <v>77</v>
      </c>
      <c r="AV253" s="13" t="s">
        <v>130</v>
      </c>
      <c r="AW253" s="13" t="s">
        <v>32</v>
      </c>
      <c r="AX253" s="13" t="s">
        <v>75</v>
      </c>
      <c r="AY253" s="202" t="s">
        <v>122</v>
      </c>
    </row>
    <row r="254" spans="2:65" s="1" customFormat="1" ht="25.5" customHeight="1">
      <c r="B254" s="172"/>
      <c r="C254" s="173" t="s">
        <v>260</v>
      </c>
      <c r="D254" s="173" t="s">
        <v>126</v>
      </c>
      <c r="E254" s="174" t="s">
        <v>261</v>
      </c>
      <c r="F254" s="175" t="s">
        <v>262</v>
      </c>
      <c r="G254" s="176" t="s">
        <v>129</v>
      </c>
      <c r="H254" s="177">
        <v>4928.29</v>
      </c>
      <c r="I254" s="178">
        <v>294.19</v>
      </c>
      <c r="J254" s="179">
        <f>ROUND(I254*H254,2)</f>
        <v>1449853.64</v>
      </c>
      <c r="K254" s="175" t="s">
        <v>5</v>
      </c>
      <c r="L254" s="40"/>
      <c r="M254" s="180" t="s">
        <v>5</v>
      </c>
      <c r="N254" s="181" t="s">
        <v>39</v>
      </c>
      <c r="O254" s="41"/>
      <c r="P254" s="182">
        <f>O254*H254</f>
        <v>0</v>
      </c>
      <c r="Q254" s="182">
        <v>0</v>
      </c>
      <c r="R254" s="182">
        <f>Q254*H254</f>
        <v>0</v>
      </c>
      <c r="S254" s="182">
        <v>0</v>
      </c>
      <c r="T254" s="183">
        <f>S254*H254</f>
        <v>0</v>
      </c>
      <c r="AR254" s="23" t="s">
        <v>130</v>
      </c>
      <c r="AT254" s="23" t="s">
        <v>126</v>
      </c>
      <c r="AU254" s="23" t="s">
        <v>77</v>
      </c>
      <c r="AY254" s="23" t="s">
        <v>122</v>
      </c>
      <c r="BE254" s="184">
        <f>IF(N254="základní",J254,0)</f>
        <v>1449853.64</v>
      </c>
      <c r="BF254" s="184">
        <f>IF(N254="snížená",J254,0)</f>
        <v>0</v>
      </c>
      <c r="BG254" s="184">
        <f>IF(N254="zákl. přenesená",J254,0)</f>
        <v>0</v>
      </c>
      <c r="BH254" s="184">
        <f>IF(N254="sníž. přenesená",J254,0)</f>
        <v>0</v>
      </c>
      <c r="BI254" s="184">
        <f>IF(N254="nulová",J254,0)</f>
        <v>0</v>
      </c>
      <c r="BJ254" s="23" t="s">
        <v>75</v>
      </c>
      <c r="BK254" s="184">
        <f>ROUND(I254*H254,2)</f>
        <v>1449853.64</v>
      </c>
      <c r="BL254" s="23" t="s">
        <v>130</v>
      </c>
      <c r="BM254" s="23" t="s">
        <v>263</v>
      </c>
    </row>
    <row r="255" spans="2:51" s="11" customFormat="1" ht="13.5">
      <c r="B255" s="185"/>
      <c r="D255" s="186" t="s">
        <v>132</v>
      </c>
      <c r="E255" s="187" t="s">
        <v>5</v>
      </c>
      <c r="F255" s="188" t="s">
        <v>133</v>
      </c>
      <c r="H255" s="187" t="s">
        <v>5</v>
      </c>
      <c r="I255" s="189"/>
      <c r="L255" s="185"/>
      <c r="M255" s="190"/>
      <c r="N255" s="191"/>
      <c r="O255" s="191"/>
      <c r="P255" s="191"/>
      <c r="Q255" s="191"/>
      <c r="R255" s="191"/>
      <c r="S255" s="191"/>
      <c r="T255" s="192"/>
      <c r="AT255" s="187" t="s">
        <v>132</v>
      </c>
      <c r="AU255" s="187" t="s">
        <v>77</v>
      </c>
      <c r="AV255" s="11" t="s">
        <v>75</v>
      </c>
      <c r="AW255" s="11" t="s">
        <v>32</v>
      </c>
      <c r="AX255" s="11" t="s">
        <v>68</v>
      </c>
      <c r="AY255" s="187" t="s">
        <v>122</v>
      </c>
    </row>
    <row r="256" spans="2:51" s="12" customFormat="1" ht="13.5">
      <c r="B256" s="193"/>
      <c r="D256" s="186" t="s">
        <v>132</v>
      </c>
      <c r="E256" s="194" t="s">
        <v>5</v>
      </c>
      <c r="F256" s="195" t="s">
        <v>134</v>
      </c>
      <c r="H256" s="196">
        <v>179.619</v>
      </c>
      <c r="I256" s="197"/>
      <c r="L256" s="193"/>
      <c r="M256" s="198"/>
      <c r="N256" s="199"/>
      <c r="O256" s="199"/>
      <c r="P256" s="199"/>
      <c r="Q256" s="199"/>
      <c r="R256" s="199"/>
      <c r="S256" s="199"/>
      <c r="T256" s="200"/>
      <c r="AT256" s="194" t="s">
        <v>132</v>
      </c>
      <c r="AU256" s="194" t="s">
        <v>77</v>
      </c>
      <c r="AV256" s="12" t="s">
        <v>77</v>
      </c>
      <c r="AW256" s="12" t="s">
        <v>32</v>
      </c>
      <c r="AX256" s="12" t="s">
        <v>68</v>
      </c>
      <c r="AY256" s="194" t="s">
        <v>122</v>
      </c>
    </row>
    <row r="257" spans="2:51" s="11" customFormat="1" ht="13.5">
      <c r="B257" s="185"/>
      <c r="D257" s="186" t="s">
        <v>132</v>
      </c>
      <c r="E257" s="187" t="s">
        <v>5</v>
      </c>
      <c r="F257" s="188" t="s">
        <v>135</v>
      </c>
      <c r="H257" s="187" t="s">
        <v>5</v>
      </c>
      <c r="I257" s="189"/>
      <c r="L257" s="185"/>
      <c r="M257" s="190"/>
      <c r="N257" s="191"/>
      <c r="O257" s="191"/>
      <c r="P257" s="191"/>
      <c r="Q257" s="191"/>
      <c r="R257" s="191"/>
      <c r="S257" s="191"/>
      <c r="T257" s="192"/>
      <c r="AT257" s="187" t="s">
        <v>132</v>
      </c>
      <c r="AU257" s="187" t="s">
        <v>77</v>
      </c>
      <c r="AV257" s="11" t="s">
        <v>75</v>
      </c>
      <c r="AW257" s="11" t="s">
        <v>32</v>
      </c>
      <c r="AX257" s="11" t="s">
        <v>68</v>
      </c>
      <c r="AY257" s="187" t="s">
        <v>122</v>
      </c>
    </row>
    <row r="258" spans="2:51" s="12" customFormat="1" ht="13.5">
      <c r="B258" s="193"/>
      <c r="D258" s="186" t="s">
        <v>132</v>
      </c>
      <c r="E258" s="194" t="s">
        <v>5</v>
      </c>
      <c r="F258" s="195" t="s">
        <v>136</v>
      </c>
      <c r="H258" s="196">
        <v>123.565</v>
      </c>
      <c r="I258" s="197"/>
      <c r="L258" s="193"/>
      <c r="M258" s="198"/>
      <c r="N258" s="199"/>
      <c r="O258" s="199"/>
      <c r="P258" s="199"/>
      <c r="Q258" s="199"/>
      <c r="R258" s="199"/>
      <c r="S258" s="199"/>
      <c r="T258" s="200"/>
      <c r="AT258" s="194" t="s">
        <v>132</v>
      </c>
      <c r="AU258" s="194" t="s">
        <v>77</v>
      </c>
      <c r="AV258" s="12" t="s">
        <v>77</v>
      </c>
      <c r="AW258" s="12" t="s">
        <v>32</v>
      </c>
      <c r="AX258" s="12" t="s">
        <v>68</v>
      </c>
      <c r="AY258" s="194" t="s">
        <v>122</v>
      </c>
    </row>
    <row r="259" spans="2:51" s="11" customFormat="1" ht="13.5">
      <c r="B259" s="185"/>
      <c r="D259" s="186" t="s">
        <v>132</v>
      </c>
      <c r="E259" s="187" t="s">
        <v>5</v>
      </c>
      <c r="F259" s="188" t="s">
        <v>137</v>
      </c>
      <c r="H259" s="187" t="s">
        <v>5</v>
      </c>
      <c r="I259" s="189"/>
      <c r="L259" s="185"/>
      <c r="M259" s="190"/>
      <c r="N259" s="191"/>
      <c r="O259" s="191"/>
      <c r="P259" s="191"/>
      <c r="Q259" s="191"/>
      <c r="R259" s="191"/>
      <c r="S259" s="191"/>
      <c r="T259" s="192"/>
      <c r="AT259" s="187" t="s">
        <v>132</v>
      </c>
      <c r="AU259" s="187" t="s">
        <v>77</v>
      </c>
      <c r="AV259" s="11" t="s">
        <v>75</v>
      </c>
      <c r="AW259" s="11" t="s">
        <v>32</v>
      </c>
      <c r="AX259" s="11" t="s">
        <v>68</v>
      </c>
      <c r="AY259" s="187" t="s">
        <v>122</v>
      </c>
    </row>
    <row r="260" spans="2:51" s="12" customFormat="1" ht="13.5">
      <c r="B260" s="193"/>
      <c r="D260" s="186" t="s">
        <v>132</v>
      </c>
      <c r="E260" s="194" t="s">
        <v>5</v>
      </c>
      <c r="F260" s="195" t="s">
        <v>138</v>
      </c>
      <c r="H260" s="196">
        <v>994.087</v>
      </c>
      <c r="I260" s="197"/>
      <c r="L260" s="193"/>
      <c r="M260" s="198"/>
      <c r="N260" s="199"/>
      <c r="O260" s="199"/>
      <c r="P260" s="199"/>
      <c r="Q260" s="199"/>
      <c r="R260" s="199"/>
      <c r="S260" s="199"/>
      <c r="T260" s="200"/>
      <c r="AT260" s="194" t="s">
        <v>132</v>
      </c>
      <c r="AU260" s="194" t="s">
        <v>77</v>
      </c>
      <c r="AV260" s="12" t="s">
        <v>77</v>
      </c>
      <c r="AW260" s="12" t="s">
        <v>32</v>
      </c>
      <c r="AX260" s="12" t="s">
        <v>68</v>
      </c>
      <c r="AY260" s="194" t="s">
        <v>122</v>
      </c>
    </row>
    <row r="261" spans="2:51" s="11" customFormat="1" ht="13.5">
      <c r="B261" s="185"/>
      <c r="D261" s="186" t="s">
        <v>132</v>
      </c>
      <c r="E261" s="187" t="s">
        <v>5</v>
      </c>
      <c r="F261" s="188" t="s">
        <v>139</v>
      </c>
      <c r="H261" s="187" t="s">
        <v>5</v>
      </c>
      <c r="I261" s="189"/>
      <c r="L261" s="185"/>
      <c r="M261" s="190"/>
      <c r="N261" s="191"/>
      <c r="O261" s="191"/>
      <c r="P261" s="191"/>
      <c r="Q261" s="191"/>
      <c r="R261" s="191"/>
      <c r="S261" s="191"/>
      <c r="T261" s="192"/>
      <c r="AT261" s="187" t="s">
        <v>132</v>
      </c>
      <c r="AU261" s="187" t="s">
        <v>77</v>
      </c>
      <c r="AV261" s="11" t="s">
        <v>75</v>
      </c>
      <c r="AW261" s="11" t="s">
        <v>32</v>
      </c>
      <c r="AX261" s="11" t="s">
        <v>68</v>
      </c>
      <c r="AY261" s="187" t="s">
        <v>122</v>
      </c>
    </row>
    <row r="262" spans="2:51" s="12" customFormat="1" ht="13.5">
      <c r="B262" s="193"/>
      <c r="D262" s="186" t="s">
        <v>132</v>
      </c>
      <c r="E262" s="194" t="s">
        <v>5</v>
      </c>
      <c r="F262" s="195" t="s">
        <v>140</v>
      </c>
      <c r="H262" s="196">
        <v>1244.529</v>
      </c>
      <c r="I262" s="197"/>
      <c r="L262" s="193"/>
      <c r="M262" s="198"/>
      <c r="N262" s="199"/>
      <c r="O262" s="199"/>
      <c r="P262" s="199"/>
      <c r="Q262" s="199"/>
      <c r="R262" s="199"/>
      <c r="S262" s="199"/>
      <c r="T262" s="200"/>
      <c r="AT262" s="194" t="s">
        <v>132</v>
      </c>
      <c r="AU262" s="194" t="s">
        <v>77</v>
      </c>
      <c r="AV262" s="12" t="s">
        <v>77</v>
      </c>
      <c r="AW262" s="12" t="s">
        <v>32</v>
      </c>
      <c r="AX262" s="12" t="s">
        <v>68</v>
      </c>
      <c r="AY262" s="194" t="s">
        <v>122</v>
      </c>
    </row>
    <row r="263" spans="2:51" s="11" customFormat="1" ht="13.5">
      <c r="B263" s="185"/>
      <c r="D263" s="186" t="s">
        <v>132</v>
      </c>
      <c r="E263" s="187" t="s">
        <v>5</v>
      </c>
      <c r="F263" s="188" t="s">
        <v>141</v>
      </c>
      <c r="H263" s="187" t="s">
        <v>5</v>
      </c>
      <c r="I263" s="189"/>
      <c r="L263" s="185"/>
      <c r="M263" s="190"/>
      <c r="N263" s="191"/>
      <c r="O263" s="191"/>
      <c r="P263" s="191"/>
      <c r="Q263" s="191"/>
      <c r="R263" s="191"/>
      <c r="S263" s="191"/>
      <c r="T263" s="192"/>
      <c r="AT263" s="187" t="s">
        <v>132</v>
      </c>
      <c r="AU263" s="187" t="s">
        <v>77</v>
      </c>
      <c r="AV263" s="11" t="s">
        <v>75</v>
      </c>
      <c r="AW263" s="11" t="s">
        <v>32</v>
      </c>
      <c r="AX263" s="11" t="s">
        <v>68</v>
      </c>
      <c r="AY263" s="187" t="s">
        <v>122</v>
      </c>
    </row>
    <row r="264" spans="2:51" s="12" customFormat="1" ht="13.5">
      <c r="B264" s="193"/>
      <c r="D264" s="186" t="s">
        <v>132</v>
      </c>
      <c r="E264" s="194" t="s">
        <v>5</v>
      </c>
      <c r="F264" s="195" t="s">
        <v>142</v>
      </c>
      <c r="H264" s="196">
        <v>838.644</v>
      </c>
      <c r="I264" s="197"/>
      <c r="L264" s="193"/>
      <c r="M264" s="198"/>
      <c r="N264" s="199"/>
      <c r="O264" s="199"/>
      <c r="P264" s="199"/>
      <c r="Q264" s="199"/>
      <c r="R264" s="199"/>
      <c r="S264" s="199"/>
      <c r="T264" s="200"/>
      <c r="AT264" s="194" t="s">
        <v>132</v>
      </c>
      <c r="AU264" s="194" t="s">
        <v>77</v>
      </c>
      <c r="AV264" s="12" t="s">
        <v>77</v>
      </c>
      <c r="AW264" s="12" t="s">
        <v>32</v>
      </c>
      <c r="AX264" s="12" t="s">
        <v>68</v>
      </c>
      <c r="AY264" s="194" t="s">
        <v>122</v>
      </c>
    </row>
    <row r="265" spans="2:51" s="11" customFormat="1" ht="13.5">
      <c r="B265" s="185"/>
      <c r="D265" s="186" t="s">
        <v>132</v>
      </c>
      <c r="E265" s="187" t="s">
        <v>5</v>
      </c>
      <c r="F265" s="188" t="s">
        <v>143</v>
      </c>
      <c r="H265" s="187" t="s">
        <v>5</v>
      </c>
      <c r="I265" s="189"/>
      <c r="L265" s="185"/>
      <c r="M265" s="190"/>
      <c r="N265" s="191"/>
      <c r="O265" s="191"/>
      <c r="P265" s="191"/>
      <c r="Q265" s="191"/>
      <c r="R265" s="191"/>
      <c r="S265" s="191"/>
      <c r="T265" s="192"/>
      <c r="AT265" s="187" t="s">
        <v>132</v>
      </c>
      <c r="AU265" s="187" t="s">
        <v>77</v>
      </c>
      <c r="AV265" s="11" t="s">
        <v>75</v>
      </c>
      <c r="AW265" s="11" t="s">
        <v>32</v>
      </c>
      <c r="AX265" s="11" t="s">
        <v>68</v>
      </c>
      <c r="AY265" s="187" t="s">
        <v>122</v>
      </c>
    </row>
    <row r="266" spans="2:51" s="12" customFormat="1" ht="13.5">
      <c r="B266" s="193"/>
      <c r="D266" s="186" t="s">
        <v>132</v>
      </c>
      <c r="E266" s="194" t="s">
        <v>5</v>
      </c>
      <c r="F266" s="195" t="s">
        <v>144</v>
      </c>
      <c r="H266" s="196">
        <v>785.647</v>
      </c>
      <c r="I266" s="197"/>
      <c r="L266" s="193"/>
      <c r="M266" s="198"/>
      <c r="N266" s="199"/>
      <c r="O266" s="199"/>
      <c r="P266" s="199"/>
      <c r="Q266" s="199"/>
      <c r="R266" s="199"/>
      <c r="S266" s="199"/>
      <c r="T266" s="200"/>
      <c r="AT266" s="194" t="s">
        <v>132</v>
      </c>
      <c r="AU266" s="194" t="s">
        <v>77</v>
      </c>
      <c r="AV266" s="12" t="s">
        <v>77</v>
      </c>
      <c r="AW266" s="12" t="s">
        <v>32</v>
      </c>
      <c r="AX266" s="12" t="s">
        <v>68</v>
      </c>
      <c r="AY266" s="194" t="s">
        <v>122</v>
      </c>
    </row>
    <row r="267" spans="2:51" s="11" customFormat="1" ht="13.5">
      <c r="B267" s="185"/>
      <c r="D267" s="186" t="s">
        <v>132</v>
      </c>
      <c r="E267" s="187" t="s">
        <v>5</v>
      </c>
      <c r="F267" s="188" t="s">
        <v>145</v>
      </c>
      <c r="H267" s="187" t="s">
        <v>5</v>
      </c>
      <c r="I267" s="189"/>
      <c r="L267" s="185"/>
      <c r="M267" s="190"/>
      <c r="N267" s="191"/>
      <c r="O267" s="191"/>
      <c r="P267" s="191"/>
      <c r="Q267" s="191"/>
      <c r="R267" s="191"/>
      <c r="S267" s="191"/>
      <c r="T267" s="192"/>
      <c r="AT267" s="187" t="s">
        <v>132</v>
      </c>
      <c r="AU267" s="187" t="s">
        <v>77</v>
      </c>
      <c r="AV267" s="11" t="s">
        <v>75</v>
      </c>
      <c r="AW267" s="11" t="s">
        <v>32</v>
      </c>
      <c r="AX267" s="11" t="s">
        <v>68</v>
      </c>
      <c r="AY267" s="187" t="s">
        <v>122</v>
      </c>
    </row>
    <row r="268" spans="2:51" s="12" customFormat="1" ht="13.5">
      <c r="B268" s="193"/>
      <c r="D268" s="186" t="s">
        <v>132</v>
      </c>
      <c r="E268" s="194" t="s">
        <v>5</v>
      </c>
      <c r="F268" s="195" t="s">
        <v>146</v>
      </c>
      <c r="H268" s="196">
        <v>457.849</v>
      </c>
      <c r="I268" s="197"/>
      <c r="L268" s="193"/>
      <c r="M268" s="198"/>
      <c r="N268" s="199"/>
      <c r="O268" s="199"/>
      <c r="P268" s="199"/>
      <c r="Q268" s="199"/>
      <c r="R268" s="199"/>
      <c r="S268" s="199"/>
      <c r="T268" s="200"/>
      <c r="AT268" s="194" t="s">
        <v>132</v>
      </c>
      <c r="AU268" s="194" t="s">
        <v>77</v>
      </c>
      <c r="AV268" s="12" t="s">
        <v>77</v>
      </c>
      <c r="AW268" s="12" t="s">
        <v>32</v>
      </c>
      <c r="AX268" s="12" t="s">
        <v>68</v>
      </c>
      <c r="AY268" s="194" t="s">
        <v>122</v>
      </c>
    </row>
    <row r="269" spans="2:51" s="11" customFormat="1" ht="13.5">
      <c r="B269" s="185"/>
      <c r="D269" s="186" t="s">
        <v>132</v>
      </c>
      <c r="E269" s="187" t="s">
        <v>5</v>
      </c>
      <c r="F269" s="188" t="s">
        <v>147</v>
      </c>
      <c r="H269" s="187" t="s">
        <v>5</v>
      </c>
      <c r="I269" s="189"/>
      <c r="L269" s="185"/>
      <c r="M269" s="190"/>
      <c r="N269" s="191"/>
      <c r="O269" s="191"/>
      <c r="P269" s="191"/>
      <c r="Q269" s="191"/>
      <c r="R269" s="191"/>
      <c r="S269" s="191"/>
      <c r="T269" s="192"/>
      <c r="AT269" s="187" t="s">
        <v>132</v>
      </c>
      <c r="AU269" s="187" t="s">
        <v>77</v>
      </c>
      <c r="AV269" s="11" t="s">
        <v>75</v>
      </c>
      <c r="AW269" s="11" t="s">
        <v>32</v>
      </c>
      <c r="AX269" s="11" t="s">
        <v>68</v>
      </c>
      <c r="AY269" s="187" t="s">
        <v>122</v>
      </c>
    </row>
    <row r="270" spans="2:51" s="12" customFormat="1" ht="13.5">
      <c r="B270" s="193"/>
      <c r="D270" s="186" t="s">
        <v>132</v>
      </c>
      <c r="E270" s="194" t="s">
        <v>5</v>
      </c>
      <c r="F270" s="195" t="s">
        <v>148</v>
      </c>
      <c r="H270" s="196">
        <v>304.35</v>
      </c>
      <c r="I270" s="197"/>
      <c r="L270" s="193"/>
      <c r="M270" s="198"/>
      <c r="N270" s="199"/>
      <c r="O270" s="199"/>
      <c r="P270" s="199"/>
      <c r="Q270" s="199"/>
      <c r="R270" s="199"/>
      <c r="S270" s="199"/>
      <c r="T270" s="200"/>
      <c r="AT270" s="194" t="s">
        <v>132</v>
      </c>
      <c r="AU270" s="194" t="s">
        <v>77</v>
      </c>
      <c r="AV270" s="12" t="s">
        <v>77</v>
      </c>
      <c r="AW270" s="12" t="s">
        <v>32</v>
      </c>
      <c r="AX270" s="12" t="s">
        <v>68</v>
      </c>
      <c r="AY270" s="194" t="s">
        <v>122</v>
      </c>
    </row>
    <row r="271" spans="2:51" s="13" customFormat="1" ht="13.5">
      <c r="B271" s="201"/>
      <c r="D271" s="186" t="s">
        <v>132</v>
      </c>
      <c r="E271" s="202" t="s">
        <v>5</v>
      </c>
      <c r="F271" s="203" t="s">
        <v>149</v>
      </c>
      <c r="H271" s="204">
        <v>4928.29</v>
      </c>
      <c r="I271" s="205"/>
      <c r="L271" s="201"/>
      <c r="M271" s="206"/>
      <c r="N271" s="207"/>
      <c r="O271" s="207"/>
      <c r="P271" s="207"/>
      <c r="Q271" s="207"/>
      <c r="R271" s="207"/>
      <c r="S271" s="207"/>
      <c r="T271" s="208"/>
      <c r="AT271" s="202" t="s">
        <v>132</v>
      </c>
      <c r="AU271" s="202" t="s">
        <v>77</v>
      </c>
      <c r="AV271" s="13" t="s">
        <v>130</v>
      </c>
      <c r="AW271" s="13" t="s">
        <v>32</v>
      </c>
      <c r="AX271" s="13" t="s">
        <v>75</v>
      </c>
      <c r="AY271" s="202" t="s">
        <v>122</v>
      </c>
    </row>
    <row r="272" spans="2:63" s="10" customFormat="1" ht="22.35" customHeight="1">
      <c r="B272" s="159"/>
      <c r="D272" s="160" t="s">
        <v>67</v>
      </c>
      <c r="E272" s="170" t="s">
        <v>264</v>
      </c>
      <c r="F272" s="170" t="s">
        <v>265</v>
      </c>
      <c r="I272" s="162"/>
      <c r="J272" s="171">
        <f>BK272</f>
        <v>76294.37</v>
      </c>
      <c r="L272" s="159"/>
      <c r="M272" s="164"/>
      <c r="N272" s="165"/>
      <c r="O272" s="165"/>
      <c r="P272" s="166">
        <f>SUM(P273:P308)</f>
        <v>0</v>
      </c>
      <c r="Q272" s="165"/>
      <c r="R272" s="166">
        <f>SUM(R273:R308)</f>
        <v>0</v>
      </c>
      <c r="S272" s="165"/>
      <c r="T272" s="167">
        <f>SUM(T273:T308)</f>
        <v>0</v>
      </c>
      <c r="AR272" s="160" t="s">
        <v>75</v>
      </c>
      <c r="AT272" s="168" t="s">
        <v>67</v>
      </c>
      <c r="AU272" s="168" t="s">
        <v>77</v>
      </c>
      <c r="AY272" s="160" t="s">
        <v>122</v>
      </c>
      <c r="BK272" s="169">
        <f>SUM(BK273:BK308)</f>
        <v>76294.37</v>
      </c>
    </row>
    <row r="273" spans="2:65" s="1" customFormat="1" ht="16.5" customHeight="1">
      <c r="B273" s="172"/>
      <c r="C273" s="173" t="s">
        <v>204</v>
      </c>
      <c r="D273" s="173" t="s">
        <v>126</v>
      </c>
      <c r="E273" s="174" t="s">
        <v>266</v>
      </c>
      <c r="F273" s="175" t="s">
        <v>267</v>
      </c>
      <c r="G273" s="176" t="s">
        <v>180</v>
      </c>
      <c r="H273" s="177">
        <v>985.079</v>
      </c>
      <c r="I273" s="178">
        <v>77.45</v>
      </c>
      <c r="J273" s="179">
        <f>ROUND(I273*H273,2)</f>
        <v>76294.37</v>
      </c>
      <c r="K273" s="175" t="s">
        <v>5</v>
      </c>
      <c r="L273" s="40"/>
      <c r="M273" s="180" t="s">
        <v>5</v>
      </c>
      <c r="N273" s="181" t="s">
        <v>39</v>
      </c>
      <c r="O273" s="41"/>
      <c r="P273" s="182">
        <f>O273*H273</f>
        <v>0</v>
      </c>
      <c r="Q273" s="182">
        <v>0</v>
      </c>
      <c r="R273" s="182">
        <f>Q273*H273</f>
        <v>0</v>
      </c>
      <c r="S273" s="182">
        <v>0</v>
      </c>
      <c r="T273" s="183">
        <f>S273*H273</f>
        <v>0</v>
      </c>
      <c r="AR273" s="23" t="s">
        <v>130</v>
      </c>
      <c r="AT273" s="23" t="s">
        <v>126</v>
      </c>
      <c r="AU273" s="23" t="s">
        <v>131</v>
      </c>
      <c r="AY273" s="23" t="s">
        <v>122</v>
      </c>
      <c r="BE273" s="184">
        <f>IF(N273="základní",J273,0)</f>
        <v>76294.37</v>
      </c>
      <c r="BF273" s="184">
        <f>IF(N273="snížená",J273,0)</f>
        <v>0</v>
      </c>
      <c r="BG273" s="184">
        <f>IF(N273="zákl. přenesená",J273,0)</f>
        <v>0</v>
      </c>
      <c r="BH273" s="184">
        <f>IF(N273="sníž. přenesená",J273,0)</f>
        <v>0</v>
      </c>
      <c r="BI273" s="184">
        <f>IF(N273="nulová",J273,0)</f>
        <v>0</v>
      </c>
      <c r="BJ273" s="23" t="s">
        <v>75</v>
      </c>
      <c r="BK273" s="184">
        <f>ROUND(I273*H273,2)</f>
        <v>76294.37</v>
      </c>
      <c r="BL273" s="23" t="s">
        <v>130</v>
      </c>
      <c r="BM273" s="23" t="s">
        <v>268</v>
      </c>
    </row>
    <row r="274" spans="2:51" s="11" customFormat="1" ht="13.5">
      <c r="B274" s="185"/>
      <c r="D274" s="186" t="s">
        <v>132</v>
      </c>
      <c r="E274" s="187" t="s">
        <v>5</v>
      </c>
      <c r="F274" s="188" t="s">
        <v>269</v>
      </c>
      <c r="H274" s="187" t="s">
        <v>5</v>
      </c>
      <c r="I274" s="189"/>
      <c r="L274" s="185"/>
      <c r="M274" s="190"/>
      <c r="N274" s="191"/>
      <c r="O274" s="191"/>
      <c r="P274" s="191"/>
      <c r="Q274" s="191"/>
      <c r="R274" s="191"/>
      <c r="S274" s="191"/>
      <c r="T274" s="192"/>
      <c r="AT274" s="187" t="s">
        <v>132</v>
      </c>
      <c r="AU274" s="187" t="s">
        <v>131</v>
      </c>
      <c r="AV274" s="11" t="s">
        <v>75</v>
      </c>
      <c r="AW274" s="11" t="s">
        <v>32</v>
      </c>
      <c r="AX274" s="11" t="s">
        <v>68</v>
      </c>
      <c r="AY274" s="187" t="s">
        <v>122</v>
      </c>
    </row>
    <row r="275" spans="2:51" s="12" customFormat="1" ht="13.5">
      <c r="B275" s="193"/>
      <c r="D275" s="186" t="s">
        <v>132</v>
      </c>
      <c r="E275" s="194" t="s">
        <v>5</v>
      </c>
      <c r="F275" s="195" t="s">
        <v>270</v>
      </c>
      <c r="H275" s="196">
        <v>731.609</v>
      </c>
      <c r="I275" s="197"/>
      <c r="L275" s="193"/>
      <c r="M275" s="198"/>
      <c r="N275" s="199"/>
      <c r="O275" s="199"/>
      <c r="P275" s="199"/>
      <c r="Q275" s="199"/>
      <c r="R275" s="199"/>
      <c r="S275" s="199"/>
      <c r="T275" s="200"/>
      <c r="AT275" s="194" t="s">
        <v>132</v>
      </c>
      <c r="AU275" s="194" t="s">
        <v>131</v>
      </c>
      <c r="AV275" s="12" t="s">
        <v>77</v>
      </c>
      <c r="AW275" s="12" t="s">
        <v>32</v>
      </c>
      <c r="AX275" s="12" t="s">
        <v>68</v>
      </c>
      <c r="AY275" s="194" t="s">
        <v>122</v>
      </c>
    </row>
    <row r="276" spans="2:51" s="11" customFormat="1" ht="13.5">
      <c r="B276" s="185"/>
      <c r="D276" s="186" t="s">
        <v>132</v>
      </c>
      <c r="E276" s="187" t="s">
        <v>5</v>
      </c>
      <c r="F276" s="188" t="s">
        <v>271</v>
      </c>
      <c r="H276" s="187" t="s">
        <v>5</v>
      </c>
      <c r="I276" s="189"/>
      <c r="L276" s="185"/>
      <c r="M276" s="190"/>
      <c r="N276" s="191"/>
      <c r="O276" s="191"/>
      <c r="P276" s="191"/>
      <c r="Q276" s="191"/>
      <c r="R276" s="191"/>
      <c r="S276" s="191"/>
      <c r="T276" s="192"/>
      <c r="AT276" s="187" t="s">
        <v>132</v>
      </c>
      <c r="AU276" s="187" t="s">
        <v>131</v>
      </c>
      <c r="AV276" s="11" t="s">
        <v>75</v>
      </c>
      <c r="AW276" s="11" t="s">
        <v>32</v>
      </c>
      <c r="AX276" s="11" t="s">
        <v>68</v>
      </c>
      <c r="AY276" s="187" t="s">
        <v>122</v>
      </c>
    </row>
    <row r="277" spans="2:51" s="12" customFormat="1" ht="13.5">
      <c r="B277" s="193"/>
      <c r="D277" s="186" t="s">
        <v>132</v>
      </c>
      <c r="E277" s="194" t="s">
        <v>5</v>
      </c>
      <c r="F277" s="195" t="s">
        <v>272</v>
      </c>
      <c r="H277" s="196">
        <v>6.61</v>
      </c>
      <c r="I277" s="197"/>
      <c r="L277" s="193"/>
      <c r="M277" s="198"/>
      <c r="N277" s="199"/>
      <c r="O277" s="199"/>
      <c r="P277" s="199"/>
      <c r="Q277" s="199"/>
      <c r="R277" s="199"/>
      <c r="S277" s="199"/>
      <c r="T277" s="200"/>
      <c r="AT277" s="194" t="s">
        <v>132</v>
      </c>
      <c r="AU277" s="194" t="s">
        <v>131</v>
      </c>
      <c r="AV277" s="12" t="s">
        <v>77</v>
      </c>
      <c r="AW277" s="12" t="s">
        <v>32</v>
      </c>
      <c r="AX277" s="12" t="s">
        <v>68</v>
      </c>
      <c r="AY277" s="194" t="s">
        <v>122</v>
      </c>
    </row>
    <row r="278" spans="2:51" s="11" customFormat="1" ht="13.5">
      <c r="B278" s="185"/>
      <c r="D278" s="186" t="s">
        <v>132</v>
      </c>
      <c r="E278" s="187" t="s">
        <v>5</v>
      </c>
      <c r="F278" s="188" t="s">
        <v>273</v>
      </c>
      <c r="H278" s="187" t="s">
        <v>5</v>
      </c>
      <c r="I278" s="189"/>
      <c r="L278" s="185"/>
      <c r="M278" s="190"/>
      <c r="N278" s="191"/>
      <c r="O278" s="191"/>
      <c r="P278" s="191"/>
      <c r="Q278" s="191"/>
      <c r="R278" s="191"/>
      <c r="S278" s="191"/>
      <c r="T278" s="192"/>
      <c r="AT278" s="187" t="s">
        <v>132</v>
      </c>
      <c r="AU278" s="187" t="s">
        <v>131</v>
      </c>
      <c r="AV278" s="11" t="s">
        <v>75</v>
      </c>
      <c r="AW278" s="11" t="s">
        <v>32</v>
      </c>
      <c r="AX278" s="11" t="s">
        <v>68</v>
      </c>
      <c r="AY278" s="187" t="s">
        <v>122</v>
      </c>
    </row>
    <row r="279" spans="2:51" s="12" customFormat="1" ht="13.5">
      <c r="B279" s="193"/>
      <c r="D279" s="186" t="s">
        <v>132</v>
      </c>
      <c r="E279" s="194" t="s">
        <v>5</v>
      </c>
      <c r="F279" s="195" t="s">
        <v>274</v>
      </c>
      <c r="H279" s="196">
        <v>6.59</v>
      </c>
      <c r="I279" s="197"/>
      <c r="L279" s="193"/>
      <c r="M279" s="198"/>
      <c r="N279" s="199"/>
      <c r="O279" s="199"/>
      <c r="P279" s="199"/>
      <c r="Q279" s="199"/>
      <c r="R279" s="199"/>
      <c r="S279" s="199"/>
      <c r="T279" s="200"/>
      <c r="AT279" s="194" t="s">
        <v>132</v>
      </c>
      <c r="AU279" s="194" t="s">
        <v>131</v>
      </c>
      <c r="AV279" s="12" t="s">
        <v>77</v>
      </c>
      <c r="AW279" s="12" t="s">
        <v>32</v>
      </c>
      <c r="AX279" s="12" t="s">
        <v>68</v>
      </c>
      <c r="AY279" s="194" t="s">
        <v>122</v>
      </c>
    </row>
    <row r="280" spans="2:51" s="11" customFormat="1" ht="13.5">
      <c r="B280" s="185"/>
      <c r="D280" s="186" t="s">
        <v>132</v>
      </c>
      <c r="E280" s="187" t="s">
        <v>5</v>
      </c>
      <c r="F280" s="188" t="s">
        <v>275</v>
      </c>
      <c r="H280" s="187" t="s">
        <v>5</v>
      </c>
      <c r="I280" s="189"/>
      <c r="L280" s="185"/>
      <c r="M280" s="190"/>
      <c r="N280" s="191"/>
      <c r="O280" s="191"/>
      <c r="P280" s="191"/>
      <c r="Q280" s="191"/>
      <c r="R280" s="191"/>
      <c r="S280" s="191"/>
      <c r="T280" s="192"/>
      <c r="AT280" s="187" t="s">
        <v>132</v>
      </c>
      <c r="AU280" s="187" t="s">
        <v>131</v>
      </c>
      <c r="AV280" s="11" t="s">
        <v>75</v>
      </c>
      <c r="AW280" s="11" t="s">
        <v>32</v>
      </c>
      <c r="AX280" s="11" t="s">
        <v>68</v>
      </c>
      <c r="AY280" s="187" t="s">
        <v>122</v>
      </c>
    </row>
    <row r="281" spans="2:51" s="12" customFormat="1" ht="13.5">
      <c r="B281" s="193"/>
      <c r="D281" s="186" t="s">
        <v>132</v>
      </c>
      <c r="E281" s="194" t="s">
        <v>5</v>
      </c>
      <c r="F281" s="195" t="s">
        <v>276</v>
      </c>
      <c r="H281" s="196">
        <v>117.81</v>
      </c>
      <c r="I281" s="197"/>
      <c r="L281" s="193"/>
      <c r="M281" s="198"/>
      <c r="N281" s="199"/>
      <c r="O281" s="199"/>
      <c r="P281" s="199"/>
      <c r="Q281" s="199"/>
      <c r="R281" s="199"/>
      <c r="S281" s="199"/>
      <c r="T281" s="200"/>
      <c r="AT281" s="194" t="s">
        <v>132</v>
      </c>
      <c r="AU281" s="194" t="s">
        <v>131</v>
      </c>
      <c r="AV281" s="12" t="s">
        <v>77</v>
      </c>
      <c r="AW281" s="12" t="s">
        <v>32</v>
      </c>
      <c r="AX281" s="12" t="s">
        <v>68</v>
      </c>
      <c r="AY281" s="194" t="s">
        <v>122</v>
      </c>
    </row>
    <row r="282" spans="2:51" s="11" customFormat="1" ht="13.5">
      <c r="B282" s="185"/>
      <c r="D282" s="186" t="s">
        <v>132</v>
      </c>
      <c r="E282" s="187" t="s">
        <v>5</v>
      </c>
      <c r="F282" s="188" t="s">
        <v>277</v>
      </c>
      <c r="H282" s="187" t="s">
        <v>5</v>
      </c>
      <c r="I282" s="189"/>
      <c r="L282" s="185"/>
      <c r="M282" s="190"/>
      <c r="N282" s="191"/>
      <c r="O282" s="191"/>
      <c r="P282" s="191"/>
      <c r="Q282" s="191"/>
      <c r="R282" s="191"/>
      <c r="S282" s="191"/>
      <c r="T282" s="192"/>
      <c r="AT282" s="187" t="s">
        <v>132</v>
      </c>
      <c r="AU282" s="187" t="s">
        <v>131</v>
      </c>
      <c r="AV282" s="11" t="s">
        <v>75</v>
      </c>
      <c r="AW282" s="11" t="s">
        <v>32</v>
      </c>
      <c r="AX282" s="11" t="s">
        <v>68</v>
      </c>
      <c r="AY282" s="187" t="s">
        <v>122</v>
      </c>
    </row>
    <row r="283" spans="2:51" s="12" customFormat="1" ht="13.5">
      <c r="B283" s="193"/>
      <c r="D283" s="186" t="s">
        <v>132</v>
      </c>
      <c r="E283" s="194" t="s">
        <v>5</v>
      </c>
      <c r="F283" s="195" t="s">
        <v>278</v>
      </c>
      <c r="H283" s="196">
        <v>9.1</v>
      </c>
      <c r="I283" s="197"/>
      <c r="L283" s="193"/>
      <c r="M283" s="198"/>
      <c r="N283" s="199"/>
      <c r="O283" s="199"/>
      <c r="P283" s="199"/>
      <c r="Q283" s="199"/>
      <c r="R283" s="199"/>
      <c r="S283" s="199"/>
      <c r="T283" s="200"/>
      <c r="AT283" s="194" t="s">
        <v>132</v>
      </c>
      <c r="AU283" s="194" t="s">
        <v>131</v>
      </c>
      <c r="AV283" s="12" t="s">
        <v>77</v>
      </c>
      <c r="AW283" s="12" t="s">
        <v>32</v>
      </c>
      <c r="AX283" s="12" t="s">
        <v>68</v>
      </c>
      <c r="AY283" s="194" t="s">
        <v>122</v>
      </c>
    </row>
    <row r="284" spans="2:51" s="11" customFormat="1" ht="13.5">
      <c r="B284" s="185"/>
      <c r="D284" s="186" t="s">
        <v>132</v>
      </c>
      <c r="E284" s="187" t="s">
        <v>5</v>
      </c>
      <c r="F284" s="188" t="s">
        <v>279</v>
      </c>
      <c r="H284" s="187" t="s">
        <v>5</v>
      </c>
      <c r="I284" s="189"/>
      <c r="L284" s="185"/>
      <c r="M284" s="190"/>
      <c r="N284" s="191"/>
      <c r="O284" s="191"/>
      <c r="P284" s="191"/>
      <c r="Q284" s="191"/>
      <c r="R284" s="191"/>
      <c r="S284" s="191"/>
      <c r="T284" s="192"/>
      <c r="AT284" s="187" t="s">
        <v>132</v>
      </c>
      <c r="AU284" s="187" t="s">
        <v>131</v>
      </c>
      <c r="AV284" s="11" t="s">
        <v>75</v>
      </c>
      <c r="AW284" s="11" t="s">
        <v>32</v>
      </c>
      <c r="AX284" s="11" t="s">
        <v>68</v>
      </c>
      <c r="AY284" s="187" t="s">
        <v>122</v>
      </c>
    </row>
    <row r="285" spans="2:51" s="12" customFormat="1" ht="13.5">
      <c r="B285" s="193"/>
      <c r="D285" s="186" t="s">
        <v>132</v>
      </c>
      <c r="E285" s="194" t="s">
        <v>5</v>
      </c>
      <c r="F285" s="195" t="s">
        <v>280</v>
      </c>
      <c r="H285" s="196">
        <v>5.15</v>
      </c>
      <c r="I285" s="197"/>
      <c r="L285" s="193"/>
      <c r="M285" s="198"/>
      <c r="N285" s="199"/>
      <c r="O285" s="199"/>
      <c r="P285" s="199"/>
      <c r="Q285" s="199"/>
      <c r="R285" s="199"/>
      <c r="S285" s="199"/>
      <c r="T285" s="200"/>
      <c r="AT285" s="194" t="s">
        <v>132</v>
      </c>
      <c r="AU285" s="194" t="s">
        <v>131</v>
      </c>
      <c r="AV285" s="12" t="s">
        <v>77</v>
      </c>
      <c r="AW285" s="12" t="s">
        <v>32</v>
      </c>
      <c r="AX285" s="12" t="s">
        <v>68</v>
      </c>
      <c r="AY285" s="194" t="s">
        <v>122</v>
      </c>
    </row>
    <row r="286" spans="2:51" s="11" customFormat="1" ht="13.5">
      <c r="B286" s="185"/>
      <c r="D286" s="186" t="s">
        <v>132</v>
      </c>
      <c r="E286" s="187" t="s">
        <v>5</v>
      </c>
      <c r="F286" s="188" t="s">
        <v>281</v>
      </c>
      <c r="H286" s="187" t="s">
        <v>5</v>
      </c>
      <c r="I286" s="189"/>
      <c r="L286" s="185"/>
      <c r="M286" s="190"/>
      <c r="N286" s="191"/>
      <c r="O286" s="191"/>
      <c r="P286" s="191"/>
      <c r="Q286" s="191"/>
      <c r="R286" s="191"/>
      <c r="S286" s="191"/>
      <c r="T286" s="192"/>
      <c r="AT286" s="187" t="s">
        <v>132</v>
      </c>
      <c r="AU286" s="187" t="s">
        <v>131</v>
      </c>
      <c r="AV286" s="11" t="s">
        <v>75</v>
      </c>
      <c r="AW286" s="11" t="s">
        <v>32</v>
      </c>
      <c r="AX286" s="11" t="s">
        <v>68</v>
      </c>
      <c r="AY286" s="187" t="s">
        <v>122</v>
      </c>
    </row>
    <row r="287" spans="2:51" s="12" customFormat="1" ht="13.5">
      <c r="B287" s="193"/>
      <c r="D287" s="186" t="s">
        <v>132</v>
      </c>
      <c r="E287" s="194" t="s">
        <v>5</v>
      </c>
      <c r="F287" s="195" t="s">
        <v>282</v>
      </c>
      <c r="H287" s="196">
        <v>6.56</v>
      </c>
      <c r="I287" s="197"/>
      <c r="L287" s="193"/>
      <c r="M287" s="198"/>
      <c r="N287" s="199"/>
      <c r="O287" s="199"/>
      <c r="P287" s="199"/>
      <c r="Q287" s="199"/>
      <c r="R287" s="199"/>
      <c r="S287" s="199"/>
      <c r="T287" s="200"/>
      <c r="AT287" s="194" t="s">
        <v>132</v>
      </c>
      <c r="AU287" s="194" t="s">
        <v>131</v>
      </c>
      <c r="AV287" s="12" t="s">
        <v>77</v>
      </c>
      <c r="AW287" s="12" t="s">
        <v>32</v>
      </c>
      <c r="AX287" s="12" t="s">
        <v>68</v>
      </c>
      <c r="AY287" s="194" t="s">
        <v>122</v>
      </c>
    </row>
    <row r="288" spans="2:51" s="11" customFormat="1" ht="13.5">
      <c r="B288" s="185"/>
      <c r="D288" s="186" t="s">
        <v>132</v>
      </c>
      <c r="E288" s="187" t="s">
        <v>5</v>
      </c>
      <c r="F288" s="188" t="s">
        <v>283</v>
      </c>
      <c r="H288" s="187" t="s">
        <v>5</v>
      </c>
      <c r="I288" s="189"/>
      <c r="L288" s="185"/>
      <c r="M288" s="190"/>
      <c r="N288" s="191"/>
      <c r="O288" s="191"/>
      <c r="P288" s="191"/>
      <c r="Q288" s="191"/>
      <c r="R288" s="191"/>
      <c r="S288" s="191"/>
      <c r="T288" s="192"/>
      <c r="AT288" s="187" t="s">
        <v>132</v>
      </c>
      <c r="AU288" s="187" t="s">
        <v>131</v>
      </c>
      <c r="AV288" s="11" t="s">
        <v>75</v>
      </c>
      <c r="AW288" s="11" t="s">
        <v>32</v>
      </c>
      <c r="AX288" s="11" t="s">
        <v>68</v>
      </c>
      <c r="AY288" s="187" t="s">
        <v>122</v>
      </c>
    </row>
    <row r="289" spans="2:51" s="12" customFormat="1" ht="13.5">
      <c r="B289" s="193"/>
      <c r="D289" s="186" t="s">
        <v>132</v>
      </c>
      <c r="E289" s="194" t="s">
        <v>5</v>
      </c>
      <c r="F289" s="195" t="s">
        <v>158</v>
      </c>
      <c r="H289" s="196">
        <v>6</v>
      </c>
      <c r="I289" s="197"/>
      <c r="L289" s="193"/>
      <c r="M289" s="198"/>
      <c r="N289" s="199"/>
      <c r="O289" s="199"/>
      <c r="P289" s="199"/>
      <c r="Q289" s="199"/>
      <c r="R289" s="199"/>
      <c r="S289" s="199"/>
      <c r="T289" s="200"/>
      <c r="AT289" s="194" t="s">
        <v>132</v>
      </c>
      <c r="AU289" s="194" t="s">
        <v>131</v>
      </c>
      <c r="AV289" s="12" t="s">
        <v>77</v>
      </c>
      <c r="AW289" s="12" t="s">
        <v>32</v>
      </c>
      <c r="AX289" s="12" t="s">
        <v>68</v>
      </c>
      <c r="AY289" s="194" t="s">
        <v>122</v>
      </c>
    </row>
    <row r="290" spans="2:51" s="11" customFormat="1" ht="13.5">
      <c r="B290" s="185"/>
      <c r="D290" s="186" t="s">
        <v>132</v>
      </c>
      <c r="E290" s="187" t="s">
        <v>5</v>
      </c>
      <c r="F290" s="188" t="s">
        <v>284</v>
      </c>
      <c r="H290" s="187" t="s">
        <v>5</v>
      </c>
      <c r="I290" s="189"/>
      <c r="L290" s="185"/>
      <c r="M290" s="190"/>
      <c r="N290" s="191"/>
      <c r="O290" s="191"/>
      <c r="P290" s="191"/>
      <c r="Q290" s="191"/>
      <c r="R290" s="191"/>
      <c r="S290" s="191"/>
      <c r="T290" s="192"/>
      <c r="AT290" s="187" t="s">
        <v>132</v>
      </c>
      <c r="AU290" s="187" t="s">
        <v>131</v>
      </c>
      <c r="AV290" s="11" t="s">
        <v>75</v>
      </c>
      <c r="AW290" s="11" t="s">
        <v>32</v>
      </c>
      <c r="AX290" s="11" t="s">
        <v>68</v>
      </c>
      <c r="AY290" s="187" t="s">
        <v>122</v>
      </c>
    </row>
    <row r="291" spans="2:51" s="12" customFormat="1" ht="13.5">
      <c r="B291" s="193"/>
      <c r="D291" s="186" t="s">
        <v>132</v>
      </c>
      <c r="E291" s="194" t="s">
        <v>5</v>
      </c>
      <c r="F291" s="195" t="s">
        <v>285</v>
      </c>
      <c r="H291" s="196">
        <v>5.46</v>
      </c>
      <c r="I291" s="197"/>
      <c r="L291" s="193"/>
      <c r="M291" s="198"/>
      <c r="N291" s="199"/>
      <c r="O291" s="199"/>
      <c r="P291" s="199"/>
      <c r="Q291" s="199"/>
      <c r="R291" s="199"/>
      <c r="S291" s="199"/>
      <c r="T291" s="200"/>
      <c r="AT291" s="194" t="s">
        <v>132</v>
      </c>
      <c r="AU291" s="194" t="s">
        <v>131</v>
      </c>
      <c r="AV291" s="12" t="s">
        <v>77</v>
      </c>
      <c r="AW291" s="12" t="s">
        <v>32</v>
      </c>
      <c r="AX291" s="12" t="s">
        <v>68</v>
      </c>
      <c r="AY291" s="194" t="s">
        <v>122</v>
      </c>
    </row>
    <row r="292" spans="2:51" s="11" customFormat="1" ht="13.5">
      <c r="B292" s="185"/>
      <c r="D292" s="186" t="s">
        <v>132</v>
      </c>
      <c r="E292" s="187" t="s">
        <v>5</v>
      </c>
      <c r="F292" s="188" t="s">
        <v>286</v>
      </c>
      <c r="H292" s="187" t="s">
        <v>5</v>
      </c>
      <c r="I292" s="189"/>
      <c r="L292" s="185"/>
      <c r="M292" s="190"/>
      <c r="N292" s="191"/>
      <c r="O292" s="191"/>
      <c r="P292" s="191"/>
      <c r="Q292" s="191"/>
      <c r="R292" s="191"/>
      <c r="S292" s="191"/>
      <c r="T292" s="192"/>
      <c r="AT292" s="187" t="s">
        <v>132</v>
      </c>
      <c r="AU292" s="187" t="s">
        <v>131</v>
      </c>
      <c r="AV292" s="11" t="s">
        <v>75</v>
      </c>
      <c r="AW292" s="11" t="s">
        <v>32</v>
      </c>
      <c r="AX292" s="11" t="s">
        <v>68</v>
      </c>
      <c r="AY292" s="187" t="s">
        <v>122</v>
      </c>
    </row>
    <row r="293" spans="2:51" s="12" customFormat="1" ht="13.5">
      <c r="B293" s="193"/>
      <c r="D293" s="186" t="s">
        <v>132</v>
      </c>
      <c r="E293" s="194" t="s">
        <v>5</v>
      </c>
      <c r="F293" s="195" t="s">
        <v>287</v>
      </c>
      <c r="H293" s="196">
        <v>7.42</v>
      </c>
      <c r="I293" s="197"/>
      <c r="L293" s="193"/>
      <c r="M293" s="198"/>
      <c r="N293" s="199"/>
      <c r="O293" s="199"/>
      <c r="P293" s="199"/>
      <c r="Q293" s="199"/>
      <c r="R293" s="199"/>
      <c r="S293" s="199"/>
      <c r="T293" s="200"/>
      <c r="AT293" s="194" t="s">
        <v>132</v>
      </c>
      <c r="AU293" s="194" t="s">
        <v>131</v>
      </c>
      <c r="AV293" s="12" t="s">
        <v>77</v>
      </c>
      <c r="AW293" s="12" t="s">
        <v>32</v>
      </c>
      <c r="AX293" s="12" t="s">
        <v>68</v>
      </c>
      <c r="AY293" s="194" t="s">
        <v>122</v>
      </c>
    </row>
    <row r="294" spans="2:51" s="11" customFormat="1" ht="13.5">
      <c r="B294" s="185"/>
      <c r="D294" s="186" t="s">
        <v>132</v>
      </c>
      <c r="E294" s="187" t="s">
        <v>5</v>
      </c>
      <c r="F294" s="188" t="s">
        <v>288</v>
      </c>
      <c r="H294" s="187" t="s">
        <v>5</v>
      </c>
      <c r="I294" s="189"/>
      <c r="L294" s="185"/>
      <c r="M294" s="190"/>
      <c r="N294" s="191"/>
      <c r="O294" s="191"/>
      <c r="P294" s="191"/>
      <c r="Q294" s="191"/>
      <c r="R294" s="191"/>
      <c r="S294" s="191"/>
      <c r="T294" s="192"/>
      <c r="AT294" s="187" t="s">
        <v>132</v>
      </c>
      <c r="AU294" s="187" t="s">
        <v>131</v>
      </c>
      <c r="AV294" s="11" t="s">
        <v>75</v>
      </c>
      <c r="AW294" s="11" t="s">
        <v>32</v>
      </c>
      <c r="AX294" s="11" t="s">
        <v>68</v>
      </c>
      <c r="AY294" s="187" t="s">
        <v>122</v>
      </c>
    </row>
    <row r="295" spans="2:51" s="12" customFormat="1" ht="13.5">
      <c r="B295" s="193"/>
      <c r="D295" s="186" t="s">
        <v>132</v>
      </c>
      <c r="E295" s="194" t="s">
        <v>5</v>
      </c>
      <c r="F295" s="195" t="s">
        <v>177</v>
      </c>
      <c r="H295" s="196">
        <v>7</v>
      </c>
      <c r="I295" s="197"/>
      <c r="L295" s="193"/>
      <c r="M295" s="198"/>
      <c r="N295" s="199"/>
      <c r="O295" s="199"/>
      <c r="P295" s="199"/>
      <c r="Q295" s="199"/>
      <c r="R295" s="199"/>
      <c r="S295" s="199"/>
      <c r="T295" s="200"/>
      <c r="AT295" s="194" t="s">
        <v>132</v>
      </c>
      <c r="AU295" s="194" t="s">
        <v>131</v>
      </c>
      <c r="AV295" s="12" t="s">
        <v>77</v>
      </c>
      <c r="AW295" s="12" t="s">
        <v>32</v>
      </c>
      <c r="AX295" s="12" t="s">
        <v>68</v>
      </c>
      <c r="AY295" s="194" t="s">
        <v>122</v>
      </c>
    </row>
    <row r="296" spans="2:51" s="11" customFormat="1" ht="13.5">
      <c r="B296" s="185"/>
      <c r="D296" s="186" t="s">
        <v>132</v>
      </c>
      <c r="E296" s="187" t="s">
        <v>5</v>
      </c>
      <c r="F296" s="188" t="s">
        <v>289</v>
      </c>
      <c r="H296" s="187" t="s">
        <v>5</v>
      </c>
      <c r="I296" s="189"/>
      <c r="L296" s="185"/>
      <c r="M296" s="190"/>
      <c r="N296" s="191"/>
      <c r="O296" s="191"/>
      <c r="P296" s="191"/>
      <c r="Q296" s="191"/>
      <c r="R296" s="191"/>
      <c r="S296" s="191"/>
      <c r="T296" s="192"/>
      <c r="AT296" s="187" t="s">
        <v>132</v>
      </c>
      <c r="AU296" s="187" t="s">
        <v>131</v>
      </c>
      <c r="AV296" s="11" t="s">
        <v>75</v>
      </c>
      <c r="AW296" s="11" t="s">
        <v>32</v>
      </c>
      <c r="AX296" s="11" t="s">
        <v>68</v>
      </c>
      <c r="AY296" s="187" t="s">
        <v>122</v>
      </c>
    </row>
    <row r="297" spans="2:51" s="12" customFormat="1" ht="13.5">
      <c r="B297" s="193"/>
      <c r="D297" s="186" t="s">
        <v>132</v>
      </c>
      <c r="E297" s="194" t="s">
        <v>5</v>
      </c>
      <c r="F297" s="195" t="s">
        <v>290</v>
      </c>
      <c r="H297" s="196">
        <v>6.5</v>
      </c>
      <c r="I297" s="197"/>
      <c r="L297" s="193"/>
      <c r="M297" s="198"/>
      <c r="N297" s="199"/>
      <c r="O297" s="199"/>
      <c r="P297" s="199"/>
      <c r="Q297" s="199"/>
      <c r="R297" s="199"/>
      <c r="S297" s="199"/>
      <c r="T297" s="200"/>
      <c r="AT297" s="194" t="s">
        <v>132</v>
      </c>
      <c r="AU297" s="194" t="s">
        <v>131</v>
      </c>
      <c r="AV297" s="12" t="s">
        <v>77</v>
      </c>
      <c r="AW297" s="12" t="s">
        <v>32</v>
      </c>
      <c r="AX297" s="12" t="s">
        <v>68</v>
      </c>
      <c r="AY297" s="194" t="s">
        <v>122</v>
      </c>
    </row>
    <row r="298" spans="2:51" s="11" customFormat="1" ht="13.5">
      <c r="B298" s="185"/>
      <c r="D298" s="186" t="s">
        <v>132</v>
      </c>
      <c r="E298" s="187" t="s">
        <v>5</v>
      </c>
      <c r="F298" s="188" t="s">
        <v>291</v>
      </c>
      <c r="H298" s="187" t="s">
        <v>5</v>
      </c>
      <c r="I298" s="189"/>
      <c r="L298" s="185"/>
      <c r="M298" s="190"/>
      <c r="N298" s="191"/>
      <c r="O298" s="191"/>
      <c r="P298" s="191"/>
      <c r="Q298" s="191"/>
      <c r="R298" s="191"/>
      <c r="S298" s="191"/>
      <c r="T298" s="192"/>
      <c r="AT298" s="187" t="s">
        <v>132</v>
      </c>
      <c r="AU298" s="187" t="s">
        <v>131</v>
      </c>
      <c r="AV298" s="11" t="s">
        <v>75</v>
      </c>
      <c r="AW298" s="11" t="s">
        <v>32</v>
      </c>
      <c r="AX298" s="11" t="s">
        <v>68</v>
      </c>
      <c r="AY298" s="187" t="s">
        <v>122</v>
      </c>
    </row>
    <row r="299" spans="2:51" s="12" customFormat="1" ht="13.5">
      <c r="B299" s="193"/>
      <c r="D299" s="186" t="s">
        <v>132</v>
      </c>
      <c r="E299" s="194" t="s">
        <v>5</v>
      </c>
      <c r="F299" s="195" t="s">
        <v>292</v>
      </c>
      <c r="H299" s="196">
        <v>9.34</v>
      </c>
      <c r="I299" s="197"/>
      <c r="L299" s="193"/>
      <c r="M299" s="198"/>
      <c r="N299" s="199"/>
      <c r="O299" s="199"/>
      <c r="P299" s="199"/>
      <c r="Q299" s="199"/>
      <c r="R299" s="199"/>
      <c r="S299" s="199"/>
      <c r="T299" s="200"/>
      <c r="AT299" s="194" t="s">
        <v>132</v>
      </c>
      <c r="AU299" s="194" t="s">
        <v>131</v>
      </c>
      <c r="AV299" s="12" t="s">
        <v>77</v>
      </c>
      <c r="AW299" s="12" t="s">
        <v>32</v>
      </c>
      <c r="AX299" s="12" t="s">
        <v>68</v>
      </c>
      <c r="AY299" s="194" t="s">
        <v>122</v>
      </c>
    </row>
    <row r="300" spans="2:51" s="11" customFormat="1" ht="13.5">
      <c r="B300" s="185"/>
      <c r="D300" s="186" t="s">
        <v>132</v>
      </c>
      <c r="E300" s="187" t="s">
        <v>5</v>
      </c>
      <c r="F300" s="188" t="s">
        <v>293</v>
      </c>
      <c r="H300" s="187" t="s">
        <v>5</v>
      </c>
      <c r="I300" s="189"/>
      <c r="L300" s="185"/>
      <c r="M300" s="190"/>
      <c r="N300" s="191"/>
      <c r="O300" s="191"/>
      <c r="P300" s="191"/>
      <c r="Q300" s="191"/>
      <c r="R300" s="191"/>
      <c r="S300" s="191"/>
      <c r="T300" s="192"/>
      <c r="AT300" s="187" t="s">
        <v>132</v>
      </c>
      <c r="AU300" s="187" t="s">
        <v>131</v>
      </c>
      <c r="AV300" s="11" t="s">
        <v>75</v>
      </c>
      <c r="AW300" s="11" t="s">
        <v>32</v>
      </c>
      <c r="AX300" s="11" t="s">
        <v>68</v>
      </c>
      <c r="AY300" s="187" t="s">
        <v>122</v>
      </c>
    </row>
    <row r="301" spans="2:51" s="12" customFormat="1" ht="13.5">
      <c r="B301" s="193"/>
      <c r="D301" s="186" t="s">
        <v>132</v>
      </c>
      <c r="E301" s="194" t="s">
        <v>5</v>
      </c>
      <c r="F301" s="195" t="s">
        <v>294</v>
      </c>
      <c r="H301" s="196">
        <v>16.2</v>
      </c>
      <c r="I301" s="197"/>
      <c r="L301" s="193"/>
      <c r="M301" s="198"/>
      <c r="N301" s="199"/>
      <c r="O301" s="199"/>
      <c r="P301" s="199"/>
      <c r="Q301" s="199"/>
      <c r="R301" s="199"/>
      <c r="S301" s="199"/>
      <c r="T301" s="200"/>
      <c r="AT301" s="194" t="s">
        <v>132</v>
      </c>
      <c r="AU301" s="194" t="s">
        <v>131</v>
      </c>
      <c r="AV301" s="12" t="s">
        <v>77</v>
      </c>
      <c r="AW301" s="12" t="s">
        <v>32</v>
      </c>
      <c r="AX301" s="12" t="s">
        <v>68</v>
      </c>
      <c r="AY301" s="194" t="s">
        <v>122</v>
      </c>
    </row>
    <row r="302" spans="2:51" s="11" customFormat="1" ht="13.5">
      <c r="B302" s="185"/>
      <c r="D302" s="186" t="s">
        <v>132</v>
      </c>
      <c r="E302" s="187" t="s">
        <v>5</v>
      </c>
      <c r="F302" s="188" t="s">
        <v>295</v>
      </c>
      <c r="H302" s="187" t="s">
        <v>5</v>
      </c>
      <c r="I302" s="189"/>
      <c r="L302" s="185"/>
      <c r="M302" s="190"/>
      <c r="N302" s="191"/>
      <c r="O302" s="191"/>
      <c r="P302" s="191"/>
      <c r="Q302" s="191"/>
      <c r="R302" s="191"/>
      <c r="S302" s="191"/>
      <c r="T302" s="192"/>
      <c r="AT302" s="187" t="s">
        <v>132</v>
      </c>
      <c r="AU302" s="187" t="s">
        <v>131</v>
      </c>
      <c r="AV302" s="11" t="s">
        <v>75</v>
      </c>
      <c r="AW302" s="11" t="s">
        <v>32</v>
      </c>
      <c r="AX302" s="11" t="s">
        <v>68</v>
      </c>
      <c r="AY302" s="187" t="s">
        <v>122</v>
      </c>
    </row>
    <row r="303" spans="2:51" s="12" customFormat="1" ht="13.5">
      <c r="B303" s="193"/>
      <c r="D303" s="186" t="s">
        <v>132</v>
      </c>
      <c r="E303" s="194" t="s">
        <v>5</v>
      </c>
      <c r="F303" s="195" t="s">
        <v>296</v>
      </c>
      <c r="H303" s="196">
        <v>16.23</v>
      </c>
      <c r="I303" s="197"/>
      <c r="L303" s="193"/>
      <c r="M303" s="198"/>
      <c r="N303" s="199"/>
      <c r="O303" s="199"/>
      <c r="P303" s="199"/>
      <c r="Q303" s="199"/>
      <c r="R303" s="199"/>
      <c r="S303" s="199"/>
      <c r="T303" s="200"/>
      <c r="AT303" s="194" t="s">
        <v>132</v>
      </c>
      <c r="AU303" s="194" t="s">
        <v>131</v>
      </c>
      <c r="AV303" s="12" t="s">
        <v>77</v>
      </c>
      <c r="AW303" s="12" t="s">
        <v>32</v>
      </c>
      <c r="AX303" s="12" t="s">
        <v>68</v>
      </c>
      <c r="AY303" s="194" t="s">
        <v>122</v>
      </c>
    </row>
    <row r="304" spans="2:51" s="11" customFormat="1" ht="13.5">
      <c r="B304" s="185"/>
      <c r="D304" s="186" t="s">
        <v>132</v>
      </c>
      <c r="E304" s="187" t="s">
        <v>5</v>
      </c>
      <c r="F304" s="188" t="s">
        <v>297</v>
      </c>
      <c r="H304" s="187" t="s">
        <v>5</v>
      </c>
      <c r="I304" s="189"/>
      <c r="L304" s="185"/>
      <c r="M304" s="190"/>
      <c r="N304" s="191"/>
      <c r="O304" s="191"/>
      <c r="P304" s="191"/>
      <c r="Q304" s="191"/>
      <c r="R304" s="191"/>
      <c r="S304" s="191"/>
      <c r="T304" s="192"/>
      <c r="AT304" s="187" t="s">
        <v>132</v>
      </c>
      <c r="AU304" s="187" t="s">
        <v>131</v>
      </c>
      <c r="AV304" s="11" t="s">
        <v>75</v>
      </c>
      <c r="AW304" s="11" t="s">
        <v>32</v>
      </c>
      <c r="AX304" s="11" t="s">
        <v>68</v>
      </c>
      <c r="AY304" s="187" t="s">
        <v>122</v>
      </c>
    </row>
    <row r="305" spans="2:51" s="12" customFormat="1" ht="13.5">
      <c r="B305" s="193"/>
      <c r="D305" s="186" t="s">
        <v>132</v>
      </c>
      <c r="E305" s="194" t="s">
        <v>5</v>
      </c>
      <c r="F305" s="195" t="s">
        <v>298</v>
      </c>
      <c r="H305" s="196">
        <v>21.4</v>
      </c>
      <c r="I305" s="197"/>
      <c r="L305" s="193"/>
      <c r="M305" s="198"/>
      <c r="N305" s="199"/>
      <c r="O305" s="199"/>
      <c r="P305" s="199"/>
      <c r="Q305" s="199"/>
      <c r="R305" s="199"/>
      <c r="S305" s="199"/>
      <c r="T305" s="200"/>
      <c r="AT305" s="194" t="s">
        <v>132</v>
      </c>
      <c r="AU305" s="194" t="s">
        <v>131</v>
      </c>
      <c r="AV305" s="12" t="s">
        <v>77</v>
      </c>
      <c r="AW305" s="12" t="s">
        <v>32</v>
      </c>
      <c r="AX305" s="12" t="s">
        <v>68</v>
      </c>
      <c r="AY305" s="194" t="s">
        <v>122</v>
      </c>
    </row>
    <row r="306" spans="2:51" s="11" customFormat="1" ht="13.5">
      <c r="B306" s="185"/>
      <c r="D306" s="186" t="s">
        <v>132</v>
      </c>
      <c r="E306" s="187" t="s">
        <v>5</v>
      </c>
      <c r="F306" s="188" t="s">
        <v>299</v>
      </c>
      <c r="H306" s="187" t="s">
        <v>5</v>
      </c>
      <c r="I306" s="189"/>
      <c r="L306" s="185"/>
      <c r="M306" s="190"/>
      <c r="N306" s="191"/>
      <c r="O306" s="191"/>
      <c r="P306" s="191"/>
      <c r="Q306" s="191"/>
      <c r="R306" s="191"/>
      <c r="S306" s="191"/>
      <c r="T306" s="192"/>
      <c r="AT306" s="187" t="s">
        <v>132</v>
      </c>
      <c r="AU306" s="187" t="s">
        <v>131</v>
      </c>
      <c r="AV306" s="11" t="s">
        <v>75</v>
      </c>
      <c r="AW306" s="11" t="s">
        <v>32</v>
      </c>
      <c r="AX306" s="11" t="s">
        <v>68</v>
      </c>
      <c r="AY306" s="187" t="s">
        <v>122</v>
      </c>
    </row>
    <row r="307" spans="2:51" s="12" customFormat="1" ht="13.5">
      <c r="B307" s="193"/>
      <c r="D307" s="186" t="s">
        <v>132</v>
      </c>
      <c r="E307" s="194" t="s">
        <v>5</v>
      </c>
      <c r="F307" s="195" t="s">
        <v>300</v>
      </c>
      <c r="H307" s="196">
        <v>6.1</v>
      </c>
      <c r="I307" s="197"/>
      <c r="L307" s="193"/>
      <c r="M307" s="198"/>
      <c r="N307" s="199"/>
      <c r="O307" s="199"/>
      <c r="P307" s="199"/>
      <c r="Q307" s="199"/>
      <c r="R307" s="199"/>
      <c r="S307" s="199"/>
      <c r="T307" s="200"/>
      <c r="AT307" s="194" t="s">
        <v>132</v>
      </c>
      <c r="AU307" s="194" t="s">
        <v>131</v>
      </c>
      <c r="AV307" s="12" t="s">
        <v>77</v>
      </c>
      <c r="AW307" s="12" t="s">
        <v>32</v>
      </c>
      <c r="AX307" s="12" t="s">
        <v>68</v>
      </c>
      <c r="AY307" s="194" t="s">
        <v>122</v>
      </c>
    </row>
    <row r="308" spans="2:51" s="13" customFormat="1" ht="13.5">
      <c r="B308" s="201"/>
      <c r="D308" s="186" t="s">
        <v>132</v>
      </c>
      <c r="E308" s="202" t="s">
        <v>5</v>
      </c>
      <c r="F308" s="203" t="s">
        <v>149</v>
      </c>
      <c r="H308" s="204">
        <v>985.079</v>
      </c>
      <c r="I308" s="205"/>
      <c r="L308" s="201"/>
      <c r="M308" s="206"/>
      <c r="N308" s="207"/>
      <c r="O308" s="207"/>
      <c r="P308" s="207"/>
      <c r="Q308" s="207"/>
      <c r="R308" s="207"/>
      <c r="S308" s="207"/>
      <c r="T308" s="208"/>
      <c r="AT308" s="202" t="s">
        <v>132</v>
      </c>
      <c r="AU308" s="202" t="s">
        <v>131</v>
      </c>
      <c r="AV308" s="13" t="s">
        <v>130</v>
      </c>
      <c r="AW308" s="13" t="s">
        <v>32</v>
      </c>
      <c r="AX308" s="13" t="s">
        <v>75</v>
      </c>
      <c r="AY308" s="202" t="s">
        <v>122</v>
      </c>
    </row>
    <row r="309" spans="2:63" s="10" customFormat="1" ht="22.35" customHeight="1">
      <c r="B309" s="159"/>
      <c r="D309" s="160" t="s">
        <v>67</v>
      </c>
      <c r="E309" s="170" t="s">
        <v>301</v>
      </c>
      <c r="F309" s="170" t="s">
        <v>302</v>
      </c>
      <c r="I309" s="162"/>
      <c r="J309" s="171">
        <f>BK309</f>
        <v>38801.39000000001</v>
      </c>
      <c r="L309" s="159"/>
      <c r="M309" s="164"/>
      <c r="N309" s="165"/>
      <c r="O309" s="165"/>
      <c r="P309" s="166">
        <f>SUM(P310:P369)</f>
        <v>0</v>
      </c>
      <c r="Q309" s="165"/>
      <c r="R309" s="166">
        <f>SUM(R310:R369)</f>
        <v>0</v>
      </c>
      <c r="S309" s="165"/>
      <c r="T309" s="167">
        <f>SUM(T310:T369)</f>
        <v>0</v>
      </c>
      <c r="AR309" s="160" t="s">
        <v>75</v>
      </c>
      <c r="AT309" s="168" t="s">
        <v>67</v>
      </c>
      <c r="AU309" s="168" t="s">
        <v>77</v>
      </c>
      <c r="AY309" s="160" t="s">
        <v>122</v>
      </c>
      <c r="BK309" s="169">
        <f>SUM(BK310:BK369)</f>
        <v>38801.39000000001</v>
      </c>
    </row>
    <row r="310" spans="2:65" s="1" customFormat="1" ht="16.5" customHeight="1">
      <c r="B310" s="172"/>
      <c r="C310" s="209" t="s">
        <v>10</v>
      </c>
      <c r="D310" s="209" t="s">
        <v>171</v>
      </c>
      <c r="E310" s="210" t="s">
        <v>303</v>
      </c>
      <c r="F310" s="211" t="s">
        <v>304</v>
      </c>
      <c r="G310" s="212" t="s">
        <v>192</v>
      </c>
      <c r="H310" s="213">
        <v>165.1</v>
      </c>
      <c r="I310" s="214">
        <v>112.76</v>
      </c>
      <c r="J310" s="215">
        <f>ROUND(I310*H310,2)</f>
        <v>18616.68</v>
      </c>
      <c r="K310" s="211" t="s">
        <v>5</v>
      </c>
      <c r="L310" s="216"/>
      <c r="M310" s="217" t="s">
        <v>5</v>
      </c>
      <c r="N310" s="218" t="s">
        <v>39</v>
      </c>
      <c r="O310" s="41"/>
      <c r="P310" s="182">
        <f>O310*H310</f>
        <v>0</v>
      </c>
      <c r="Q310" s="182">
        <v>0</v>
      </c>
      <c r="R310" s="182">
        <f>Q310*H310</f>
        <v>0</v>
      </c>
      <c r="S310" s="182">
        <v>0</v>
      </c>
      <c r="T310" s="183">
        <f>S310*H310</f>
        <v>0</v>
      </c>
      <c r="AR310" s="23" t="s">
        <v>164</v>
      </c>
      <c r="AT310" s="23" t="s">
        <v>171</v>
      </c>
      <c r="AU310" s="23" t="s">
        <v>131</v>
      </c>
      <c r="AY310" s="23" t="s">
        <v>122</v>
      </c>
      <c r="BE310" s="184">
        <f>IF(N310="základní",J310,0)</f>
        <v>18616.68</v>
      </c>
      <c r="BF310" s="184">
        <f>IF(N310="snížená",J310,0)</f>
        <v>0</v>
      </c>
      <c r="BG310" s="184">
        <f>IF(N310="zákl. přenesená",J310,0)</f>
        <v>0</v>
      </c>
      <c r="BH310" s="184">
        <f>IF(N310="sníž. přenesená",J310,0)</f>
        <v>0</v>
      </c>
      <c r="BI310" s="184">
        <f>IF(N310="nulová",J310,0)</f>
        <v>0</v>
      </c>
      <c r="BJ310" s="23" t="s">
        <v>75</v>
      </c>
      <c r="BK310" s="184">
        <f>ROUND(I310*H310,2)</f>
        <v>18616.68</v>
      </c>
      <c r="BL310" s="23" t="s">
        <v>130</v>
      </c>
      <c r="BM310" s="23" t="s">
        <v>305</v>
      </c>
    </row>
    <row r="311" spans="2:51" s="11" customFormat="1" ht="13.5">
      <c r="B311" s="185"/>
      <c r="D311" s="186" t="s">
        <v>132</v>
      </c>
      <c r="E311" s="187" t="s">
        <v>5</v>
      </c>
      <c r="F311" s="188" t="s">
        <v>306</v>
      </c>
      <c r="H311" s="187" t="s">
        <v>5</v>
      </c>
      <c r="I311" s="189"/>
      <c r="L311" s="185"/>
      <c r="M311" s="190"/>
      <c r="N311" s="191"/>
      <c r="O311" s="191"/>
      <c r="P311" s="191"/>
      <c r="Q311" s="191"/>
      <c r="R311" s="191"/>
      <c r="S311" s="191"/>
      <c r="T311" s="192"/>
      <c r="AT311" s="187" t="s">
        <v>132</v>
      </c>
      <c r="AU311" s="187" t="s">
        <v>131</v>
      </c>
      <c r="AV311" s="11" t="s">
        <v>75</v>
      </c>
      <c r="AW311" s="11" t="s">
        <v>32</v>
      </c>
      <c r="AX311" s="11" t="s">
        <v>68</v>
      </c>
      <c r="AY311" s="187" t="s">
        <v>122</v>
      </c>
    </row>
    <row r="312" spans="2:51" s="12" customFormat="1" ht="13.5">
      <c r="B312" s="193"/>
      <c r="D312" s="186" t="s">
        <v>132</v>
      </c>
      <c r="E312" s="194" t="s">
        <v>5</v>
      </c>
      <c r="F312" s="195" t="s">
        <v>307</v>
      </c>
      <c r="H312" s="196">
        <v>7</v>
      </c>
      <c r="I312" s="197"/>
      <c r="L312" s="193"/>
      <c r="M312" s="198"/>
      <c r="N312" s="199"/>
      <c r="O312" s="199"/>
      <c r="P312" s="199"/>
      <c r="Q312" s="199"/>
      <c r="R312" s="199"/>
      <c r="S312" s="199"/>
      <c r="T312" s="200"/>
      <c r="AT312" s="194" t="s">
        <v>132</v>
      </c>
      <c r="AU312" s="194" t="s">
        <v>131</v>
      </c>
      <c r="AV312" s="12" t="s">
        <v>77</v>
      </c>
      <c r="AW312" s="12" t="s">
        <v>32</v>
      </c>
      <c r="AX312" s="12" t="s">
        <v>68</v>
      </c>
      <c r="AY312" s="194" t="s">
        <v>122</v>
      </c>
    </row>
    <row r="313" spans="2:51" s="11" customFormat="1" ht="13.5">
      <c r="B313" s="185"/>
      <c r="D313" s="186" t="s">
        <v>132</v>
      </c>
      <c r="E313" s="187" t="s">
        <v>5</v>
      </c>
      <c r="F313" s="188" t="s">
        <v>308</v>
      </c>
      <c r="H313" s="187" t="s">
        <v>5</v>
      </c>
      <c r="I313" s="189"/>
      <c r="L313" s="185"/>
      <c r="M313" s="190"/>
      <c r="N313" s="191"/>
      <c r="O313" s="191"/>
      <c r="P313" s="191"/>
      <c r="Q313" s="191"/>
      <c r="R313" s="191"/>
      <c r="S313" s="191"/>
      <c r="T313" s="192"/>
      <c r="AT313" s="187" t="s">
        <v>132</v>
      </c>
      <c r="AU313" s="187" t="s">
        <v>131</v>
      </c>
      <c r="AV313" s="11" t="s">
        <v>75</v>
      </c>
      <c r="AW313" s="11" t="s">
        <v>32</v>
      </c>
      <c r="AX313" s="11" t="s">
        <v>68</v>
      </c>
      <c r="AY313" s="187" t="s">
        <v>122</v>
      </c>
    </row>
    <row r="314" spans="2:51" s="12" customFormat="1" ht="13.5">
      <c r="B314" s="193"/>
      <c r="D314" s="186" t="s">
        <v>132</v>
      </c>
      <c r="E314" s="194" t="s">
        <v>5</v>
      </c>
      <c r="F314" s="195" t="s">
        <v>183</v>
      </c>
      <c r="H314" s="196">
        <v>2.5</v>
      </c>
      <c r="I314" s="197"/>
      <c r="L314" s="193"/>
      <c r="M314" s="198"/>
      <c r="N314" s="199"/>
      <c r="O314" s="199"/>
      <c r="P314" s="199"/>
      <c r="Q314" s="199"/>
      <c r="R314" s="199"/>
      <c r="S314" s="199"/>
      <c r="T314" s="200"/>
      <c r="AT314" s="194" t="s">
        <v>132</v>
      </c>
      <c r="AU314" s="194" t="s">
        <v>131</v>
      </c>
      <c r="AV314" s="12" t="s">
        <v>77</v>
      </c>
      <c r="AW314" s="12" t="s">
        <v>32</v>
      </c>
      <c r="AX314" s="12" t="s">
        <v>68</v>
      </c>
      <c r="AY314" s="194" t="s">
        <v>122</v>
      </c>
    </row>
    <row r="315" spans="2:51" s="12" customFormat="1" ht="13.5">
      <c r="B315" s="193"/>
      <c r="D315" s="186" t="s">
        <v>132</v>
      </c>
      <c r="E315" s="194" t="s">
        <v>5</v>
      </c>
      <c r="F315" s="195" t="s">
        <v>77</v>
      </c>
      <c r="H315" s="196">
        <v>2</v>
      </c>
      <c r="I315" s="197"/>
      <c r="L315" s="193"/>
      <c r="M315" s="198"/>
      <c r="N315" s="199"/>
      <c r="O315" s="199"/>
      <c r="P315" s="199"/>
      <c r="Q315" s="199"/>
      <c r="R315" s="199"/>
      <c r="S315" s="199"/>
      <c r="T315" s="200"/>
      <c r="AT315" s="194" t="s">
        <v>132</v>
      </c>
      <c r="AU315" s="194" t="s">
        <v>131</v>
      </c>
      <c r="AV315" s="12" t="s">
        <v>77</v>
      </c>
      <c r="AW315" s="12" t="s">
        <v>32</v>
      </c>
      <c r="AX315" s="12" t="s">
        <v>68</v>
      </c>
      <c r="AY315" s="194" t="s">
        <v>122</v>
      </c>
    </row>
    <row r="316" spans="2:51" s="11" customFormat="1" ht="13.5">
      <c r="B316" s="185"/>
      <c r="D316" s="186" t="s">
        <v>132</v>
      </c>
      <c r="E316" s="187" t="s">
        <v>5</v>
      </c>
      <c r="F316" s="188" t="s">
        <v>309</v>
      </c>
      <c r="H316" s="187" t="s">
        <v>5</v>
      </c>
      <c r="I316" s="189"/>
      <c r="L316" s="185"/>
      <c r="M316" s="190"/>
      <c r="N316" s="191"/>
      <c r="O316" s="191"/>
      <c r="P316" s="191"/>
      <c r="Q316" s="191"/>
      <c r="R316" s="191"/>
      <c r="S316" s="191"/>
      <c r="T316" s="192"/>
      <c r="AT316" s="187" t="s">
        <v>132</v>
      </c>
      <c r="AU316" s="187" t="s">
        <v>131</v>
      </c>
      <c r="AV316" s="11" t="s">
        <v>75</v>
      </c>
      <c r="AW316" s="11" t="s">
        <v>32</v>
      </c>
      <c r="AX316" s="11" t="s">
        <v>68</v>
      </c>
      <c r="AY316" s="187" t="s">
        <v>122</v>
      </c>
    </row>
    <row r="317" spans="2:51" s="12" customFormat="1" ht="13.5">
      <c r="B317" s="193"/>
      <c r="D317" s="186" t="s">
        <v>132</v>
      </c>
      <c r="E317" s="194" t="s">
        <v>5</v>
      </c>
      <c r="F317" s="195" t="s">
        <v>310</v>
      </c>
      <c r="H317" s="196">
        <v>4.1</v>
      </c>
      <c r="I317" s="197"/>
      <c r="L317" s="193"/>
      <c r="M317" s="198"/>
      <c r="N317" s="199"/>
      <c r="O317" s="199"/>
      <c r="P317" s="199"/>
      <c r="Q317" s="199"/>
      <c r="R317" s="199"/>
      <c r="S317" s="199"/>
      <c r="T317" s="200"/>
      <c r="AT317" s="194" t="s">
        <v>132</v>
      </c>
      <c r="AU317" s="194" t="s">
        <v>131</v>
      </c>
      <c r="AV317" s="12" t="s">
        <v>77</v>
      </c>
      <c r="AW317" s="12" t="s">
        <v>32</v>
      </c>
      <c r="AX317" s="12" t="s">
        <v>68</v>
      </c>
      <c r="AY317" s="194" t="s">
        <v>122</v>
      </c>
    </row>
    <row r="318" spans="2:51" s="12" customFormat="1" ht="13.5">
      <c r="B318" s="193"/>
      <c r="D318" s="186" t="s">
        <v>132</v>
      </c>
      <c r="E318" s="194" t="s">
        <v>5</v>
      </c>
      <c r="F318" s="195" t="s">
        <v>311</v>
      </c>
      <c r="H318" s="196">
        <v>1.5</v>
      </c>
      <c r="I318" s="197"/>
      <c r="L318" s="193"/>
      <c r="M318" s="198"/>
      <c r="N318" s="199"/>
      <c r="O318" s="199"/>
      <c r="P318" s="199"/>
      <c r="Q318" s="199"/>
      <c r="R318" s="199"/>
      <c r="S318" s="199"/>
      <c r="T318" s="200"/>
      <c r="AT318" s="194" t="s">
        <v>132</v>
      </c>
      <c r="AU318" s="194" t="s">
        <v>131</v>
      </c>
      <c r="AV318" s="12" t="s">
        <v>77</v>
      </c>
      <c r="AW318" s="12" t="s">
        <v>32</v>
      </c>
      <c r="AX318" s="12" t="s">
        <v>68</v>
      </c>
      <c r="AY318" s="194" t="s">
        <v>122</v>
      </c>
    </row>
    <row r="319" spans="2:51" s="11" customFormat="1" ht="13.5">
      <c r="B319" s="185"/>
      <c r="D319" s="186" t="s">
        <v>132</v>
      </c>
      <c r="E319" s="187" t="s">
        <v>5</v>
      </c>
      <c r="F319" s="188" t="s">
        <v>312</v>
      </c>
      <c r="H319" s="187" t="s">
        <v>5</v>
      </c>
      <c r="I319" s="189"/>
      <c r="L319" s="185"/>
      <c r="M319" s="190"/>
      <c r="N319" s="191"/>
      <c r="O319" s="191"/>
      <c r="P319" s="191"/>
      <c r="Q319" s="191"/>
      <c r="R319" s="191"/>
      <c r="S319" s="191"/>
      <c r="T319" s="192"/>
      <c r="AT319" s="187" t="s">
        <v>132</v>
      </c>
      <c r="AU319" s="187" t="s">
        <v>131</v>
      </c>
      <c r="AV319" s="11" t="s">
        <v>75</v>
      </c>
      <c r="AW319" s="11" t="s">
        <v>32</v>
      </c>
      <c r="AX319" s="11" t="s">
        <v>68</v>
      </c>
      <c r="AY319" s="187" t="s">
        <v>122</v>
      </c>
    </row>
    <row r="320" spans="2:51" s="12" customFormat="1" ht="13.5">
      <c r="B320" s="193"/>
      <c r="D320" s="186" t="s">
        <v>132</v>
      </c>
      <c r="E320" s="194" t="s">
        <v>5</v>
      </c>
      <c r="F320" s="195" t="s">
        <v>183</v>
      </c>
      <c r="H320" s="196">
        <v>2.5</v>
      </c>
      <c r="I320" s="197"/>
      <c r="L320" s="193"/>
      <c r="M320" s="198"/>
      <c r="N320" s="199"/>
      <c r="O320" s="199"/>
      <c r="P320" s="199"/>
      <c r="Q320" s="199"/>
      <c r="R320" s="199"/>
      <c r="S320" s="199"/>
      <c r="T320" s="200"/>
      <c r="AT320" s="194" t="s">
        <v>132</v>
      </c>
      <c r="AU320" s="194" t="s">
        <v>131</v>
      </c>
      <c r="AV320" s="12" t="s">
        <v>77</v>
      </c>
      <c r="AW320" s="12" t="s">
        <v>32</v>
      </c>
      <c r="AX320" s="12" t="s">
        <v>68</v>
      </c>
      <c r="AY320" s="194" t="s">
        <v>122</v>
      </c>
    </row>
    <row r="321" spans="2:51" s="11" customFormat="1" ht="13.5">
      <c r="B321" s="185"/>
      <c r="D321" s="186" t="s">
        <v>132</v>
      </c>
      <c r="E321" s="187" t="s">
        <v>5</v>
      </c>
      <c r="F321" s="188" t="s">
        <v>313</v>
      </c>
      <c r="H321" s="187" t="s">
        <v>5</v>
      </c>
      <c r="I321" s="189"/>
      <c r="L321" s="185"/>
      <c r="M321" s="190"/>
      <c r="N321" s="191"/>
      <c r="O321" s="191"/>
      <c r="P321" s="191"/>
      <c r="Q321" s="191"/>
      <c r="R321" s="191"/>
      <c r="S321" s="191"/>
      <c r="T321" s="192"/>
      <c r="AT321" s="187" t="s">
        <v>132</v>
      </c>
      <c r="AU321" s="187" t="s">
        <v>131</v>
      </c>
      <c r="AV321" s="11" t="s">
        <v>75</v>
      </c>
      <c r="AW321" s="11" t="s">
        <v>32</v>
      </c>
      <c r="AX321" s="11" t="s">
        <v>68</v>
      </c>
      <c r="AY321" s="187" t="s">
        <v>122</v>
      </c>
    </row>
    <row r="322" spans="2:51" s="12" customFormat="1" ht="13.5">
      <c r="B322" s="193"/>
      <c r="D322" s="186" t="s">
        <v>132</v>
      </c>
      <c r="E322" s="194" t="s">
        <v>5</v>
      </c>
      <c r="F322" s="195" t="s">
        <v>77</v>
      </c>
      <c r="H322" s="196">
        <v>2</v>
      </c>
      <c r="I322" s="197"/>
      <c r="L322" s="193"/>
      <c r="M322" s="198"/>
      <c r="N322" s="199"/>
      <c r="O322" s="199"/>
      <c r="P322" s="199"/>
      <c r="Q322" s="199"/>
      <c r="R322" s="199"/>
      <c r="S322" s="199"/>
      <c r="T322" s="200"/>
      <c r="AT322" s="194" t="s">
        <v>132</v>
      </c>
      <c r="AU322" s="194" t="s">
        <v>131</v>
      </c>
      <c r="AV322" s="12" t="s">
        <v>77</v>
      </c>
      <c r="AW322" s="12" t="s">
        <v>32</v>
      </c>
      <c r="AX322" s="12" t="s">
        <v>68</v>
      </c>
      <c r="AY322" s="194" t="s">
        <v>122</v>
      </c>
    </row>
    <row r="323" spans="2:51" s="11" customFormat="1" ht="13.5">
      <c r="B323" s="185"/>
      <c r="D323" s="186" t="s">
        <v>132</v>
      </c>
      <c r="E323" s="187" t="s">
        <v>5</v>
      </c>
      <c r="F323" s="188" t="s">
        <v>314</v>
      </c>
      <c r="H323" s="187" t="s">
        <v>5</v>
      </c>
      <c r="I323" s="189"/>
      <c r="L323" s="185"/>
      <c r="M323" s="190"/>
      <c r="N323" s="191"/>
      <c r="O323" s="191"/>
      <c r="P323" s="191"/>
      <c r="Q323" s="191"/>
      <c r="R323" s="191"/>
      <c r="S323" s="191"/>
      <c r="T323" s="192"/>
      <c r="AT323" s="187" t="s">
        <v>132</v>
      </c>
      <c r="AU323" s="187" t="s">
        <v>131</v>
      </c>
      <c r="AV323" s="11" t="s">
        <v>75</v>
      </c>
      <c r="AW323" s="11" t="s">
        <v>32</v>
      </c>
      <c r="AX323" s="11" t="s">
        <v>68</v>
      </c>
      <c r="AY323" s="187" t="s">
        <v>122</v>
      </c>
    </row>
    <row r="324" spans="2:51" s="12" customFormat="1" ht="13.5">
      <c r="B324" s="193"/>
      <c r="D324" s="186" t="s">
        <v>132</v>
      </c>
      <c r="E324" s="194" t="s">
        <v>5</v>
      </c>
      <c r="F324" s="195" t="s">
        <v>77</v>
      </c>
      <c r="H324" s="196">
        <v>2</v>
      </c>
      <c r="I324" s="197"/>
      <c r="L324" s="193"/>
      <c r="M324" s="198"/>
      <c r="N324" s="199"/>
      <c r="O324" s="199"/>
      <c r="P324" s="199"/>
      <c r="Q324" s="199"/>
      <c r="R324" s="199"/>
      <c r="S324" s="199"/>
      <c r="T324" s="200"/>
      <c r="AT324" s="194" t="s">
        <v>132</v>
      </c>
      <c r="AU324" s="194" t="s">
        <v>131</v>
      </c>
      <c r="AV324" s="12" t="s">
        <v>77</v>
      </c>
      <c r="AW324" s="12" t="s">
        <v>32</v>
      </c>
      <c r="AX324" s="12" t="s">
        <v>68</v>
      </c>
      <c r="AY324" s="194" t="s">
        <v>122</v>
      </c>
    </row>
    <row r="325" spans="2:51" s="11" customFormat="1" ht="13.5">
      <c r="B325" s="185"/>
      <c r="D325" s="186" t="s">
        <v>132</v>
      </c>
      <c r="E325" s="187" t="s">
        <v>5</v>
      </c>
      <c r="F325" s="188" t="s">
        <v>315</v>
      </c>
      <c r="H325" s="187" t="s">
        <v>5</v>
      </c>
      <c r="I325" s="189"/>
      <c r="L325" s="185"/>
      <c r="M325" s="190"/>
      <c r="N325" s="191"/>
      <c r="O325" s="191"/>
      <c r="P325" s="191"/>
      <c r="Q325" s="191"/>
      <c r="R325" s="191"/>
      <c r="S325" s="191"/>
      <c r="T325" s="192"/>
      <c r="AT325" s="187" t="s">
        <v>132</v>
      </c>
      <c r="AU325" s="187" t="s">
        <v>131</v>
      </c>
      <c r="AV325" s="11" t="s">
        <v>75</v>
      </c>
      <c r="AW325" s="11" t="s">
        <v>32</v>
      </c>
      <c r="AX325" s="11" t="s">
        <v>68</v>
      </c>
      <c r="AY325" s="187" t="s">
        <v>122</v>
      </c>
    </row>
    <row r="326" spans="2:51" s="12" customFormat="1" ht="13.5">
      <c r="B326" s="193"/>
      <c r="D326" s="186" t="s">
        <v>132</v>
      </c>
      <c r="E326" s="194" t="s">
        <v>5</v>
      </c>
      <c r="F326" s="195" t="s">
        <v>75</v>
      </c>
      <c r="H326" s="196">
        <v>1</v>
      </c>
      <c r="I326" s="197"/>
      <c r="L326" s="193"/>
      <c r="M326" s="198"/>
      <c r="N326" s="199"/>
      <c r="O326" s="199"/>
      <c r="P326" s="199"/>
      <c r="Q326" s="199"/>
      <c r="R326" s="199"/>
      <c r="S326" s="199"/>
      <c r="T326" s="200"/>
      <c r="AT326" s="194" t="s">
        <v>132</v>
      </c>
      <c r="AU326" s="194" t="s">
        <v>131</v>
      </c>
      <c r="AV326" s="12" t="s">
        <v>77</v>
      </c>
      <c r="AW326" s="12" t="s">
        <v>32</v>
      </c>
      <c r="AX326" s="12" t="s">
        <v>68</v>
      </c>
      <c r="AY326" s="194" t="s">
        <v>122</v>
      </c>
    </row>
    <row r="327" spans="2:51" s="11" customFormat="1" ht="13.5">
      <c r="B327" s="185"/>
      <c r="D327" s="186" t="s">
        <v>132</v>
      </c>
      <c r="E327" s="187" t="s">
        <v>5</v>
      </c>
      <c r="F327" s="188" t="s">
        <v>316</v>
      </c>
      <c r="H327" s="187" t="s">
        <v>5</v>
      </c>
      <c r="I327" s="189"/>
      <c r="L327" s="185"/>
      <c r="M327" s="190"/>
      <c r="N327" s="191"/>
      <c r="O327" s="191"/>
      <c r="P327" s="191"/>
      <c r="Q327" s="191"/>
      <c r="R327" s="191"/>
      <c r="S327" s="191"/>
      <c r="T327" s="192"/>
      <c r="AT327" s="187" t="s">
        <v>132</v>
      </c>
      <c r="AU327" s="187" t="s">
        <v>131</v>
      </c>
      <c r="AV327" s="11" t="s">
        <v>75</v>
      </c>
      <c r="AW327" s="11" t="s">
        <v>32</v>
      </c>
      <c r="AX327" s="11" t="s">
        <v>68</v>
      </c>
      <c r="AY327" s="187" t="s">
        <v>122</v>
      </c>
    </row>
    <row r="328" spans="2:51" s="12" customFormat="1" ht="13.5">
      <c r="B328" s="193"/>
      <c r="D328" s="186" t="s">
        <v>132</v>
      </c>
      <c r="E328" s="194" t="s">
        <v>5</v>
      </c>
      <c r="F328" s="195" t="s">
        <v>77</v>
      </c>
      <c r="H328" s="196">
        <v>2</v>
      </c>
      <c r="I328" s="197"/>
      <c r="L328" s="193"/>
      <c r="M328" s="198"/>
      <c r="N328" s="199"/>
      <c r="O328" s="199"/>
      <c r="P328" s="199"/>
      <c r="Q328" s="199"/>
      <c r="R328" s="199"/>
      <c r="S328" s="199"/>
      <c r="T328" s="200"/>
      <c r="AT328" s="194" t="s">
        <v>132</v>
      </c>
      <c r="AU328" s="194" t="s">
        <v>131</v>
      </c>
      <c r="AV328" s="12" t="s">
        <v>77</v>
      </c>
      <c r="AW328" s="12" t="s">
        <v>32</v>
      </c>
      <c r="AX328" s="12" t="s">
        <v>68</v>
      </c>
      <c r="AY328" s="194" t="s">
        <v>122</v>
      </c>
    </row>
    <row r="329" spans="2:51" s="11" customFormat="1" ht="13.5">
      <c r="B329" s="185"/>
      <c r="D329" s="186" t="s">
        <v>132</v>
      </c>
      <c r="E329" s="187" t="s">
        <v>5</v>
      </c>
      <c r="F329" s="188" t="s">
        <v>317</v>
      </c>
      <c r="H329" s="187" t="s">
        <v>5</v>
      </c>
      <c r="I329" s="189"/>
      <c r="L329" s="185"/>
      <c r="M329" s="190"/>
      <c r="N329" s="191"/>
      <c r="O329" s="191"/>
      <c r="P329" s="191"/>
      <c r="Q329" s="191"/>
      <c r="R329" s="191"/>
      <c r="S329" s="191"/>
      <c r="T329" s="192"/>
      <c r="AT329" s="187" t="s">
        <v>132</v>
      </c>
      <c r="AU329" s="187" t="s">
        <v>131</v>
      </c>
      <c r="AV329" s="11" t="s">
        <v>75</v>
      </c>
      <c r="AW329" s="11" t="s">
        <v>32</v>
      </c>
      <c r="AX329" s="11" t="s">
        <v>68</v>
      </c>
      <c r="AY329" s="187" t="s">
        <v>122</v>
      </c>
    </row>
    <row r="330" spans="2:51" s="12" customFormat="1" ht="13.5">
      <c r="B330" s="193"/>
      <c r="D330" s="186" t="s">
        <v>132</v>
      </c>
      <c r="E330" s="194" t="s">
        <v>5</v>
      </c>
      <c r="F330" s="195" t="s">
        <v>318</v>
      </c>
      <c r="H330" s="196">
        <v>16.5</v>
      </c>
      <c r="I330" s="197"/>
      <c r="L330" s="193"/>
      <c r="M330" s="198"/>
      <c r="N330" s="199"/>
      <c r="O330" s="199"/>
      <c r="P330" s="199"/>
      <c r="Q330" s="199"/>
      <c r="R330" s="199"/>
      <c r="S330" s="199"/>
      <c r="T330" s="200"/>
      <c r="AT330" s="194" t="s">
        <v>132</v>
      </c>
      <c r="AU330" s="194" t="s">
        <v>131</v>
      </c>
      <c r="AV330" s="12" t="s">
        <v>77</v>
      </c>
      <c r="AW330" s="12" t="s">
        <v>32</v>
      </c>
      <c r="AX330" s="12" t="s">
        <v>68</v>
      </c>
      <c r="AY330" s="194" t="s">
        <v>122</v>
      </c>
    </row>
    <row r="331" spans="2:51" s="11" customFormat="1" ht="13.5">
      <c r="B331" s="185"/>
      <c r="D331" s="186" t="s">
        <v>132</v>
      </c>
      <c r="E331" s="187" t="s">
        <v>5</v>
      </c>
      <c r="F331" s="188" t="s">
        <v>319</v>
      </c>
      <c r="H331" s="187" t="s">
        <v>5</v>
      </c>
      <c r="I331" s="189"/>
      <c r="L331" s="185"/>
      <c r="M331" s="190"/>
      <c r="N331" s="191"/>
      <c r="O331" s="191"/>
      <c r="P331" s="191"/>
      <c r="Q331" s="191"/>
      <c r="R331" s="191"/>
      <c r="S331" s="191"/>
      <c r="T331" s="192"/>
      <c r="AT331" s="187" t="s">
        <v>132</v>
      </c>
      <c r="AU331" s="187" t="s">
        <v>131</v>
      </c>
      <c r="AV331" s="11" t="s">
        <v>75</v>
      </c>
      <c r="AW331" s="11" t="s">
        <v>32</v>
      </c>
      <c r="AX331" s="11" t="s">
        <v>68</v>
      </c>
      <c r="AY331" s="187" t="s">
        <v>122</v>
      </c>
    </row>
    <row r="332" spans="2:51" s="12" customFormat="1" ht="13.5">
      <c r="B332" s="193"/>
      <c r="D332" s="186" t="s">
        <v>132</v>
      </c>
      <c r="E332" s="194" t="s">
        <v>5</v>
      </c>
      <c r="F332" s="195" t="s">
        <v>77</v>
      </c>
      <c r="H332" s="196">
        <v>2</v>
      </c>
      <c r="I332" s="197"/>
      <c r="L332" s="193"/>
      <c r="M332" s="198"/>
      <c r="N332" s="199"/>
      <c r="O332" s="199"/>
      <c r="P332" s="199"/>
      <c r="Q332" s="199"/>
      <c r="R332" s="199"/>
      <c r="S332" s="199"/>
      <c r="T332" s="200"/>
      <c r="AT332" s="194" t="s">
        <v>132</v>
      </c>
      <c r="AU332" s="194" t="s">
        <v>131</v>
      </c>
      <c r="AV332" s="12" t="s">
        <v>77</v>
      </c>
      <c r="AW332" s="12" t="s">
        <v>32</v>
      </c>
      <c r="AX332" s="12" t="s">
        <v>68</v>
      </c>
      <c r="AY332" s="194" t="s">
        <v>122</v>
      </c>
    </row>
    <row r="333" spans="2:51" s="11" customFormat="1" ht="13.5">
      <c r="B333" s="185"/>
      <c r="D333" s="186" t="s">
        <v>132</v>
      </c>
      <c r="E333" s="187" t="s">
        <v>5</v>
      </c>
      <c r="F333" s="188" t="s">
        <v>320</v>
      </c>
      <c r="H333" s="187" t="s">
        <v>5</v>
      </c>
      <c r="I333" s="189"/>
      <c r="L333" s="185"/>
      <c r="M333" s="190"/>
      <c r="N333" s="191"/>
      <c r="O333" s="191"/>
      <c r="P333" s="191"/>
      <c r="Q333" s="191"/>
      <c r="R333" s="191"/>
      <c r="S333" s="191"/>
      <c r="T333" s="192"/>
      <c r="AT333" s="187" t="s">
        <v>132</v>
      </c>
      <c r="AU333" s="187" t="s">
        <v>131</v>
      </c>
      <c r="AV333" s="11" t="s">
        <v>75</v>
      </c>
      <c r="AW333" s="11" t="s">
        <v>32</v>
      </c>
      <c r="AX333" s="11" t="s">
        <v>68</v>
      </c>
      <c r="AY333" s="187" t="s">
        <v>122</v>
      </c>
    </row>
    <row r="334" spans="2:51" s="12" customFormat="1" ht="13.5">
      <c r="B334" s="193"/>
      <c r="D334" s="186" t="s">
        <v>132</v>
      </c>
      <c r="E334" s="194" t="s">
        <v>5</v>
      </c>
      <c r="F334" s="195" t="s">
        <v>321</v>
      </c>
      <c r="H334" s="196">
        <v>120</v>
      </c>
      <c r="I334" s="197"/>
      <c r="L334" s="193"/>
      <c r="M334" s="198"/>
      <c r="N334" s="199"/>
      <c r="O334" s="199"/>
      <c r="P334" s="199"/>
      <c r="Q334" s="199"/>
      <c r="R334" s="199"/>
      <c r="S334" s="199"/>
      <c r="T334" s="200"/>
      <c r="AT334" s="194" t="s">
        <v>132</v>
      </c>
      <c r="AU334" s="194" t="s">
        <v>131</v>
      </c>
      <c r="AV334" s="12" t="s">
        <v>77</v>
      </c>
      <c r="AW334" s="12" t="s">
        <v>32</v>
      </c>
      <c r="AX334" s="12" t="s">
        <v>68</v>
      </c>
      <c r="AY334" s="194" t="s">
        <v>122</v>
      </c>
    </row>
    <row r="335" spans="2:51" s="13" customFormat="1" ht="13.5">
      <c r="B335" s="201"/>
      <c r="D335" s="186" t="s">
        <v>132</v>
      </c>
      <c r="E335" s="202" t="s">
        <v>5</v>
      </c>
      <c r="F335" s="203" t="s">
        <v>149</v>
      </c>
      <c r="H335" s="204">
        <v>165.1</v>
      </c>
      <c r="I335" s="205"/>
      <c r="L335" s="201"/>
      <c r="M335" s="206"/>
      <c r="N335" s="207"/>
      <c r="O335" s="207"/>
      <c r="P335" s="207"/>
      <c r="Q335" s="207"/>
      <c r="R335" s="207"/>
      <c r="S335" s="207"/>
      <c r="T335" s="208"/>
      <c r="AT335" s="202" t="s">
        <v>132</v>
      </c>
      <c r="AU335" s="202" t="s">
        <v>131</v>
      </c>
      <c r="AV335" s="13" t="s">
        <v>130</v>
      </c>
      <c r="AW335" s="13" t="s">
        <v>32</v>
      </c>
      <c r="AX335" s="13" t="s">
        <v>75</v>
      </c>
      <c r="AY335" s="202" t="s">
        <v>122</v>
      </c>
    </row>
    <row r="336" spans="2:65" s="1" customFormat="1" ht="16.5" customHeight="1">
      <c r="B336" s="172"/>
      <c r="C336" s="209" t="s">
        <v>209</v>
      </c>
      <c r="D336" s="209" t="s">
        <v>171</v>
      </c>
      <c r="E336" s="210" t="s">
        <v>322</v>
      </c>
      <c r="F336" s="211" t="s">
        <v>323</v>
      </c>
      <c r="G336" s="212" t="s">
        <v>192</v>
      </c>
      <c r="H336" s="213">
        <v>159.55</v>
      </c>
      <c r="I336" s="214">
        <v>108.2</v>
      </c>
      <c r="J336" s="215">
        <f>ROUND(I336*H336,2)</f>
        <v>17263.31</v>
      </c>
      <c r="K336" s="211" t="s">
        <v>5</v>
      </c>
      <c r="L336" s="216"/>
      <c r="M336" s="217" t="s">
        <v>5</v>
      </c>
      <c r="N336" s="218" t="s">
        <v>39</v>
      </c>
      <c r="O336" s="41"/>
      <c r="P336" s="182">
        <f>O336*H336</f>
        <v>0</v>
      </c>
      <c r="Q336" s="182">
        <v>0</v>
      </c>
      <c r="R336" s="182">
        <f>Q336*H336</f>
        <v>0</v>
      </c>
      <c r="S336" s="182">
        <v>0</v>
      </c>
      <c r="T336" s="183">
        <f>S336*H336</f>
        <v>0</v>
      </c>
      <c r="AR336" s="23" t="s">
        <v>164</v>
      </c>
      <c r="AT336" s="23" t="s">
        <v>171</v>
      </c>
      <c r="AU336" s="23" t="s">
        <v>131</v>
      </c>
      <c r="AY336" s="23" t="s">
        <v>122</v>
      </c>
      <c r="BE336" s="184">
        <f>IF(N336="základní",J336,0)</f>
        <v>17263.31</v>
      </c>
      <c r="BF336" s="184">
        <f>IF(N336="snížená",J336,0)</f>
        <v>0</v>
      </c>
      <c r="BG336" s="184">
        <f>IF(N336="zákl. přenesená",J336,0)</f>
        <v>0</v>
      </c>
      <c r="BH336" s="184">
        <f>IF(N336="sníž. přenesená",J336,0)</f>
        <v>0</v>
      </c>
      <c r="BI336" s="184">
        <f>IF(N336="nulová",J336,0)</f>
        <v>0</v>
      </c>
      <c r="BJ336" s="23" t="s">
        <v>75</v>
      </c>
      <c r="BK336" s="184">
        <f>ROUND(I336*H336,2)</f>
        <v>17263.31</v>
      </c>
      <c r="BL336" s="23" t="s">
        <v>130</v>
      </c>
      <c r="BM336" s="23" t="s">
        <v>324</v>
      </c>
    </row>
    <row r="337" spans="2:51" s="11" customFormat="1" ht="13.5">
      <c r="B337" s="185"/>
      <c r="D337" s="186" t="s">
        <v>132</v>
      </c>
      <c r="E337" s="187" t="s">
        <v>5</v>
      </c>
      <c r="F337" s="188" t="s">
        <v>325</v>
      </c>
      <c r="H337" s="187" t="s">
        <v>5</v>
      </c>
      <c r="I337" s="189"/>
      <c r="L337" s="185"/>
      <c r="M337" s="190"/>
      <c r="N337" s="191"/>
      <c r="O337" s="191"/>
      <c r="P337" s="191"/>
      <c r="Q337" s="191"/>
      <c r="R337" s="191"/>
      <c r="S337" s="191"/>
      <c r="T337" s="192"/>
      <c r="AT337" s="187" t="s">
        <v>132</v>
      </c>
      <c r="AU337" s="187" t="s">
        <v>131</v>
      </c>
      <c r="AV337" s="11" t="s">
        <v>75</v>
      </c>
      <c r="AW337" s="11" t="s">
        <v>32</v>
      </c>
      <c r="AX337" s="11" t="s">
        <v>68</v>
      </c>
      <c r="AY337" s="187" t="s">
        <v>122</v>
      </c>
    </row>
    <row r="338" spans="2:51" s="12" customFormat="1" ht="13.5">
      <c r="B338" s="193"/>
      <c r="D338" s="186" t="s">
        <v>132</v>
      </c>
      <c r="E338" s="194" t="s">
        <v>5</v>
      </c>
      <c r="F338" s="195" t="s">
        <v>326</v>
      </c>
      <c r="H338" s="196">
        <v>9.8</v>
      </c>
      <c r="I338" s="197"/>
      <c r="L338" s="193"/>
      <c r="M338" s="198"/>
      <c r="N338" s="199"/>
      <c r="O338" s="199"/>
      <c r="P338" s="199"/>
      <c r="Q338" s="199"/>
      <c r="R338" s="199"/>
      <c r="S338" s="199"/>
      <c r="T338" s="200"/>
      <c r="AT338" s="194" t="s">
        <v>132</v>
      </c>
      <c r="AU338" s="194" t="s">
        <v>131</v>
      </c>
      <c r="AV338" s="12" t="s">
        <v>77</v>
      </c>
      <c r="AW338" s="12" t="s">
        <v>32</v>
      </c>
      <c r="AX338" s="12" t="s">
        <v>68</v>
      </c>
      <c r="AY338" s="194" t="s">
        <v>122</v>
      </c>
    </row>
    <row r="339" spans="2:51" s="11" customFormat="1" ht="13.5">
      <c r="B339" s="185"/>
      <c r="D339" s="186" t="s">
        <v>132</v>
      </c>
      <c r="E339" s="187" t="s">
        <v>5</v>
      </c>
      <c r="F339" s="188" t="s">
        <v>306</v>
      </c>
      <c r="H339" s="187" t="s">
        <v>5</v>
      </c>
      <c r="I339" s="189"/>
      <c r="L339" s="185"/>
      <c r="M339" s="190"/>
      <c r="N339" s="191"/>
      <c r="O339" s="191"/>
      <c r="P339" s="191"/>
      <c r="Q339" s="191"/>
      <c r="R339" s="191"/>
      <c r="S339" s="191"/>
      <c r="T339" s="192"/>
      <c r="AT339" s="187" t="s">
        <v>132</v>
      </c>
      <c r="AU339" s="187" t="s">
        <v>131</v>
      </c>
      <c r="AV339" s="11" t="s">
        <v>75</v>
      </c>
      <c r="AW339" s="11" t="s">
        <v>32</v>
      </c>
      <c r="AX339" s="11" t="s">
        <v>68</v>
      </c>
      <c r="AY339" s="187" t="s">
        <v>122</v>
      </c>
    </row>
    <row r="340" spans="2:51" s="12" customFormat="1" ht="13.5">
      <c r="B340" s="193"/>
      <c r="D340" s="186" t="s">
        <v>132</v>
      </c>
      <c r="E340" s="194" t="s">
        <v>5</v>
      </c>
      <c r="F340" s="195" t="s">
        <v>327</v>
      </c>
      <c r="H340" s="196">
        <v>17.5</v>
      </c>
      <c r="I340" s="197"/>
      <c r="L340" s="193"/>
      <c r="M340" s="198"/>
      <c r="N340" s="199"/>
      <c r="O340" s="199"/>
      <c r="P340" s="199"/>
      <c r="Q340" s="199"/>
      <c r="R340" s="199"/>
      <c r="S340" s="199"/>
      <c r="T340" s="200"/>
      <c r="AT340" s="194" t="s">
        <v>132</v>
      </c>
      <c r="AU340" s="194" t="s">
        <v>131</v>
      </c>
      <c r="AV340" s="12" t="s">
        <v>77</v>
      </c>
      <c r="AW340" s="12" t="s">
        <v>32</v>
      </c>
      <c r="AX340" s="12" t="s">
        <v>68</v>
      </c>
      <c r="AY340" s="194" t="s">
        <v>122</v>
      </c>
    </row>
    <row r="341" spans="2:51" s="11" customFormat="1" ht="13.5">
      <c r="B341" s="185"/>
      <c r="D341" s="186" t="s">
        <v>132</v>
      </c>
      <c r="E341" s="187" t="s">
        <v>5</v>
      </c>
      <c r="F341" s="188" t="s">
        <v>328</v>
      </c>
      <c r="H341" s="187" t="s">
        <v>5</v>
      </c>
      <c r="I341" s="189"/>
      <c r="L341" s="185"/>
      <c r="M341" s="190"/>
      <c r="N341" s="191"/>
      <c r="O341" s="191"/>
      <c r="P341" s="191"/>
      <c r="Q341" s="191"/>
      <c r="R341" s="191"/>
      <c r="S341" s="191"/>
      <c r="T341" s="192"/>
      <c r="AT341" s="187" t="s">
        <v>132</v>
      </c>
      <c r="AU341" s="187" t="s">
        <v>131</v>
      </c>
      <c r="AV341" s="11" t="s">
        <v>75</v>
      </c>
      <c r="AW341" s="11" t="s">
        <v>32</v>
      </c>
      <c r="AX341" s="11" t="s">
        <v>68</v>
      </c>
      <c r="AY341" s="187" t="s">
        <v>122</v>
      </c>
    </row>
    <row r="342" spans="2:51" s="12" customFormat="1" ht="13.5">
      <c r="B342" s="193"/>
      <c r="D342" s="186" t="s">
        <v>132</v>
      </c>
      <c r="E342" s="194" t="s">
        <v>5</v>
      </c>
      <c r="F342" s="195" t="s">
        <v>329</v>
      </c>
      <c r="H342" s="196">
        <v>15.3</v>
      </c>
      <c r="I342" s="197"/>
      <c r="L342" s="193"/>
      <c r="M342" s="198"/>
      <c r="N342" s="199"/>
      <c r="O342" s="199"/>
      <c r="P342" s="199"/>
      <c r="Q342" s="199"/>
      <c r="R342" s="199"/>
      <c r="S342" s="199"/>
      <c r="T342" s="200"/>
      <c r="AT342" s="194" t="s">
        <v>132</v>
      </c>
      <c r="AU342" s="194" t="s">
        <v>131</v>
      </c>
      <c r="AV342" s="12" t="s">
        <v>77</v>
      </c>
      <c r="AW342" s="12" t="s">
        <v>32</v>
      </c>
      <c r="AX342" s="12" t="s">
        <v>68</v>
      </c>
      <c r="AY342" s="194" t="s">
        <v>122</v>
      </c>
    </row>
    <row r="343" spans="2:51" s="11" customFormat="1" ht="13.5">
      <c r="B343" s="185"/>
      <c r="D343" s="186" t="s">
        <v>132</v>
      </c>
      <c r="E343" s="187" t="s">
        <v>5</v>
      </c>
      <c r="F343" s="188" t="s">
        <v>330</v>
      </c>
      <c r="H343" s="187" t="s">
        <v>5</v>
      </c>
      <c r="I343" s="189"/>
      <c r="L343" s="185"/>
      <c r="M343" s="190"/>
      <c r="N343" s="191"/>
      <c r="O343" s="191"/>
      <c r="P343" s="191"/>
      <c r="Q343" s="191"/>
      <c r="R343" s="191"/>
      <c r="S343" s="191"/>
      <c r="T343" s="192"/>
      <c r="AT343" s="187" t="s">
        <v>132</v>
      </c>
      <c r="AU343" s="187" t="s">
        <v>131</v>
      </c>
      <c r="AV343" s="11" t="s">
        <v>75</v>
      </c>
      <c r="AW343" s="11" t="s">
        <v>32</v>
      </c>
      <c r="AX343" s="11" t="s">
        <v>68</v>
      </c>
      <c r="AY343" s="187" t="s">
        <v>122</v>
      </c>
    </row>
    <row r="344" spans="2:51" s="12" customFormat="1" ht="13.5">
      <c r="B344" s="193"/>
      <c r="D344" s="186" t="s">
        <v>132</v>
      </c>
      <c r="E344" s="194" t="s">
        <v>5</v>
      </c>
      <c r="F344" s="195" t="s">
        <v>331</v>
      </c>
      <c r="H344" s="196">
        <v>33.5</v>
      </c>
      <c r="I344" s="197"/>
      <c r="L344" s="193"/>
      <c r="M344" s="198"/>
      <c r="N344" s="199"/>
      <c r="O344" s="199"/>
      <c r="P344" s="199"/>
      <c r="Q344" s="199"/>
      <c r="R344" s="199"/>
      <c r="S344" s="199"/>
      <c r="T344" s="200"/>
      <c r="AT344" s="194" t="s">
        <v>132</v>
      </c>
      <c r="AU344" s="194" t="s">
        <v>131</v>
      </c>
      <c r="AV344" s="12" t="s">
        <v>77</v>
      </c>
      <c r="AW344" s="12" t="s">
        <v>32</v>
      </c>
      <c r="AX344" s="12" t="s">
        <v>68</v>
      </c>
      <c r="AY344" s="194" t="s">
        <v>122</v>
      </c>
    </row>
    <row r="345" spans="2:51" s="11" customFormat="1" ht="13.5">
      <c r="B345" s="185"/>
      <c r="D345" s="186" t="s">
        <v>132</v>
      </c>
      <c r="E345" s="187" t="s">
        <v>5</v>
      </c>
      <c r="F345" s="188" t="s">
        <v>332</v>
      </c>
      <c r="H345" s="187" t="s">
        <v>5</v>
      </c>
      <c r="I345" s="189"/>
      <c r="L345" s="185"/>
      <c r="M345" s="190"/>
      <c r="N345" s="191"/>
      <c r="O345" s="191"/>
      <c r="P345" s="191"/>
      <c r="Q345" s="191"/>
      <c r="R345" s="191"/>
      <c r="S345" s="191"/>
      <c r="T345" s="192"/>
      <c r="AT345" s="187" t="s">
        <v>132</v>
      </c>
      <c r="AU345" s="187" t="s">
        <v>131</v>
      </c>
      <c r="AV345" s="11" t="s">
        <v>75</v>
      </c>
      <c r="AW345" s="11" t="s">
        <v>32</v>
      </c>
      <c r="AX345" s="11" t="s">
        <v>68</v>
      </c>
      <c r="AY345" s="187" t="s">
        <v>122</v>
      </c>
    </row>
    <row r="346" spans="2:51" s="12" customFormat="1" ht="13.5">
      <c r="B346" s="193"/>
      <c r="D346" s="186" t="s">
        <v>132</v>
      </c>
      <c r="E346" s="194" t="s">
        <v>5</v>
      </c>
      <c r="F346" s="195" t="s">
        <v>333</v>
      </c>
      <c r="H346" s="196">
        <v>19.8</v>
      </c>
      <c r="I346" s="197"/>
      <c r="L346" s="193"/>
      <c r="M346" s="198"/>
      <c r="N346" s="199"/>
      <c r="O346" s="199"/>
      <c r="P346" s="199"/>
      <c r="Q346" s="199"/>
      <c r="R346" s="199"/>
      <c r="S346" s="199"/>
      <c r="T346" s="200"/>
      <c r="AT346" s="194" t="s">
        <v>132</v>
      </c>
      <c r="AU346" s="194" t="s">
        <v>131</v>
      </c>
      <c r="AV346" s="12" t="s">
        <v>77</v>
      </c>
      <c r="AW346" s="12" t="s">
        <v>32</v>
      </c>
      <c r="AX346" s="12" t="s">
        <v>68</v>
      </c>
      <c r="AY346" s="194" t="s">
        <v>122</v>
      </c>
    </row>
    <row r="347" spans="2:51" s="11" customFormat="1" ht="13.5">
      <c r="B347" s="185"/>
      <c r="D347" s="186" t="s">
        <v>132</v>
      </c>
      <c r="E347" s="187" t="s">
        <v>5</v>
      </c>
      <c r="F347" s="188" t="s">
        <v>334</v>
      </c>
      <c r="H347" s="187" t="s">
        <v>5</v>
      </c>
      <c r="I347" s="189"/>
      <c r="L347" s="185"/>
      <c r="M347" s="190"/>
      <c r="N347" s="191"/>
      <c r="O347" s="191"/>
      <c r="P347" s="191"/>
      <c r="Q347" s="191"/>
      <c r="R347" s="191"/>
      <c r="S347" s="191"/>
      <c r="T347" s="192"/>
      <c r="AT347" s="187" t="s">
        <v>132</v>
      </c>
      <c r="AU347" s="187" t="s">
        <v>131</v>
      </c>
      <c r="AV347" s="11" t="s">
        <v>75</v>
      </c>
      <c r="AW347" s="11" t="s">
        <v>32</v>
      </c>
      <c r="AX347" s="11" t="s">
        <v>68</v>
      </c>
      <c r="AY347" s="187" t="s">
        <v>122</v>
      </c>
    </row>
    <row r="348" spans="2:51" s="12" customFormat="1" ht="13.5">
      <c r="B348" s="193"/>
      <c r="D348" s="186" t="s">
        <v>132</v>
      </c>
      <c r="E348" s="194" t="s">
        <v>5</v>
      </c>
      <c r="F348" s="195" t="s">
        <v>335</v>
      </c>
      <c r="H348" s="196">
        <v>3.1</v>
      </c>
      <c r="I348" s="197"/>
      <c r="L348" s="193"/>
      <c r="M348" s="198"/>
      <c r="N348" s="199"/>
      <c r="O348" s="199"/>
      <c r="P348" s="199"/>
      <c r="Q348" s="199"/>
      <c r="R348" s="199"/>
      <c r="S348" s="199"/>
      <c r="T348" s="200"/>
      <c r="AT348" s="194" t="s">
        <v>132</v>
      </c>
      <c r="AU348" s="194" t="s">
        <v>131</v>
      </c>
      <c r="AV348" s="12" t="s">
        <v>77</v>
      </c>
      <c r="AW348" s="12" t="s">
        <v>32</v>
      </c>
      <c r="AX348" s="12" t="s">
        <v>68</v>
      </c>
      <c r="AY348" s="194" t="s">
        <v>122</v>
      </c>
    </row>
    <row r="349" spans="2:51" s="11" customFormat="1" ht="13.5">
      <c r="B349" s="185"/>
      <c r="D349" s="186" t="s">
        <v>132</v>
      </c>
      <c r="E349" s="187" t="s">
        <v>5</v>
      </c>
      <c r="F349" s="188" t="s">
        <v>336</v>
      </c>
      <c r="H349" s="187" t="s">
        <v>5</v>
      </c>
      <c r="I349" s="189"/>
      <c r="L349" s="185"/>
      <c r="M349" s="190"/>
      <c r="N349" s="191"/>
      <c r="O349" s="191"/>
      <c r="P349" s="191"/>
      <c r="Q349" s="191"/>
      <c r="R349" s="191"/>
      <c r="S349" s="191"/>
      <c r="T349" s="192"/>
      <c r="AT349" s="187" t="s">
        <v>132</v>
      </c>
      <c r="AU349" s="187" t="s">
        <v>131</v>
      </c>
      <c r="AV349" s="11" t="s">
        <v>75</v>
      </c>
      <c r="AW349" s="11" t="s">
        <v>32</v>
      </c>
      <c r="AX349" s="11" t="s">
        <v>68</v>
      </c>
      <c r="AY349" s="187" t="s">
        <v>122</v>
      </c>
    </row>
    <row r="350" spans="2:51" s="12" customFormat="1" ht="13.5">
      <c r="B350" s="193"/>
      <c r="D350" s="186" t="s">
        <v>132</v>
      </c>
      <c r="E350" s="194" t="s">
        <v>5</v>
      </c>
      <c r="F350" s="195" t="s">
        <v>337</v>
      </c>
      <c r="H350" s="196">
        <v>8.65</v>
      </c>
      <c r="I350" s="197"/>
      <c r="L350" s="193"/>
      <c r="M350" s="198"/>
      <c r="N350" s="199"/>
      <c r="O350" s="199"/>
      <c r="P350" s="199"/>
      <c r="Q350" s="199"/>
      <c r="R350" s="199"/>
      <c r="S350" s="199"/>
      <c r="T350" s="200"/>
      <c r="AT350" s="194" t="s">
        <v>132</v>
      </c>
      <c r="AU350" s="194" t="s">
        <v>131</v>
      </c>
      <c r="AV350" s="12" t="s">
        <v>77</v>
      </c>
      <c r="AW350" s="12" t="s">
        <v>32</v>
      </c>
      <c r="AX350" s="12" t="s">
        <v>68</v>
      </c>
      <c r="AY350" s="194" t="s">
        <v>122</v>
      </c>
    </row>
    <row r="351" spans="2:51" s="11" customFormat="1" ht="13.5">
      <c r="B351" s="185"/>
      <c r="D351" s="186" t="s">
        <v>132</v>
      </c>
      <c r="E351" s="187" t="s">
        <v>5</v>
      </c>
      <c r="F351" s="188" t="s">
        <v>338</v>
      </c>
      <c r="H351" s="187" t="s">
        <v>5</v>
      </c>
      <c r="I351" s="189"/>
      <c r="L351" s="185"/>
      <c r="M351" s="190"/>
      <c r="N351" s="191"/>
      <c r="O351" s="191"/>
      <c r="P351" s="191"/>
      <c r="Q351" s="191"/>
      <c r="R351" s="191"/>
      <c r="S351" s="191"/>
      <c r="T351" s="192"/>
      <c r="AT351" s="187" t="s">
        <v>132</v>
      </c>
      <c r="AU351" s="187" t="s">
        <v>131</v>
      </c>
      <c r="AV351" s="11" t="s">
        <v>75</v>
      </c>
      <c r="AW351" s="11" t="s">
        <v>32</v>
      </c>
      <c r="AX351" s="11" t="s">
        <v>68</v>
      </c>
      <c r="AY351" s="187" t="s">
        <v>122</v>
      </c>
    </row>
    <row r="352" spans="2:51" s="12" customFormat="1" ht="13.5">
      <c r="B352" s="193"/>
      <c r="D352" s="186" t="s">
        <v>132</v>
      </c>
      <c r="E352" s="194" t="s">
        <v>5</v>
      </c>
      <c r="F352" s="195" t="s">
        <v>339</v>
      </c>
      <c r="H352" s="196">
        <v>9.2</v>
      </c>
      <c r="I352" s="197"/>
      <c r="L352" s="193"/>
      <c r="M352" s="198"/>
      <c r="N352" s="199"/>
      <c r="O352" s="199"/>
      <c r="P352" s="199"/>
      <c r="Q352" s="199"/>
      <c r="R352" s="199"/>
      <c r="S352" s="199"/>
      <c r="T352" s="200"/>
      <c r="AT352" s="194" t="s">
        <v>132</v>
      </c>
      <c r="AU352" s="194" t="s">
        <v>131</v>
      </c>
      <c r="AV352" s="12" t="s">
        <v>77</v>
      </c>
      <c r="AW352" s="12" t="s">
        <v>32</v>
      </c>
      <c r="AX352" s="12" t="s">
        <v>68</v>
      </c>
      <c r="AY352" s="194" t="s">
        <v>122</v>
      </c>
    </row>
    <row r="353" spans="2:51" s="11" customFormat="1" ht="13.5">
      <c r="B353" s="185"/>
      <c r="D353" s="186" t="s">
        <v>132</v>
      </c>
      <c r="E353" s="187" t="s">
        <v>5</v>
      </c>
      <c r="F353" s="188" t="s">
        <v>340</v>
      </c>
      <c r="H353" s="187" t="s">
        <v>5</v>
      </c>
      <c r="I353" s="189"/>
      <c r="L353" s="185"/>
      <c r="M353" s="190"/>
      <c r="N353" s="191"/>
      <c r="O353" s="191"/>
      <c r="P353" s="191"/>
      <c r="Q353" s="191"/>
      <c r="R353" s="191"/>
      <c r="S353" s="191"/>
      <c r="T353" s="192"/>
      <c r="AT353" s="187" t="s">
        <v>132</v>
      </c>
      <c r="AU353" s="187" t="s">
        <v>131</v>
      </c>
      <c r="AV353" s="11" t="s">
        <v>75</v>
      </c>
      <c r="AW353" s="11" t="s">
        <v>32</v>
      </c>
      <c r="AX353" s="11" t="s">
        <v>68</v>
      </c>
      <c r="AY353" s="187" t="s">
        <v>122</v>
      </c>
    </row>
    <row r="354" spans="2:51" s="12" customFormat="1" ht="13.5">
      <c r="B354" s="193"/>
      <c r="D354" s="186" t="s">
        <v>132</v>
      </c>
      <c r="E354" s="194" t="s">
        <v>5</v>
      </c>
      <c r="F354" s="195" t="s">
        <v>341</v>
      </c>
      <c r="H354" s="196">
        <v>8.4</v>
      </c>
      <c r="I354" s="197"/>
      <c r="L354" s="193"/>
      <c r="M354" s="198"/>
      <c r="N354" s="199"/>
      <c r="O354" s="199"/>
      <c r="P354" s="199"/>
      <c r="Q354" s="199"/>
      <c r="R354" s="199"/>
      <c r="S354" s="199"/>
      <c r="T354" s="200"/>
      <c r="AT354" s="194" t="s">
        <v>132</v>
      </c>
      <c r="AU354" s="194" t="s">
        <v>131</v>
      </c>
      <c r="AV354" s="12" t="s">
        <v>77</v>
      </c>
      <c r="AW354" s="12" t="s">
        <v>32</v>
      </c>
      <c r="AX354" s="12" t="s">
        <v>68</v>
      </c>
      <c r="AY354" s="194" t="s">
        <v>122</v>
      </c>
    </row>
    <row r="355" spans="2:51" s="11" customFormat="1" ht="13.5">
      <c r="B355" s="185"/>
      <c r="D355" s="186" t="s">
        <v>132</v>
      </c>
      <c r="E355" s="187" t="s">
        <v>5</v>
      </c>
      <c r="F355" s="188" t="s">
        <v>342</v>
      </c>
      <c r="H355" s="187" t="s">
        <v>5</v>
      </c>
      <c r="I355" s="189"/>
      <c r="L355" s="185"/>
      <c r="M355" s="190"/>
      <c r="N355" s="191"/>
      <c r="O355" s="191"/>
      <c r="P355" s="191"/>
      <c r="Q355" s="191"/>
      <c r="R355" s="191"/>
      <c r="S355" s="191"/>
      <c r="T355" s="192"/>
      <c r="AT355" s="187" t="s">
        <v>132</v>
      </c>
      <c r="AU355" s="187" t="s">
        <v>131</v>
      </c>
      <c r="AV355" s="11" t="s">
        <v>75</v>
      </c>
      <c r="AW355" s="11" t="s">
        <v>32</v>
      </c>
      <c r="AX355" s="11" t="s">
        <v>68</v>
      </c>
      <c r="AY355" s="187" t="s">
        <v>122</v>
      </c>
    </row>
    <row r="356" spans="2:51" s="12" customFormat="1" ht="13.5">
      <c r="B356" s="193"/>
      <c r="D356" s="186" t="s">
        <v>132</v>
      </c>
      <c r="E356" s="194" t="s">
        <v>5</v>
      </c>
      <c r="F356" s="195" t="s">
        <v>343</v>
      </c>
      <c r="H356" s="196">
        <v>11.4</v>
      </c>
      <c r="I356" s="197"/>
      <c r="L356" s="193"/>
      <c r="M356" s="198"/>
      <c r="N356" s="199"/>
      <c r="O356" s="199"/>
      <c r="P356" s="199"/>
      <c r="Q356" s="199"/>
      <c r="R356" s="199"/>
      <c r="S356" s="199"/>
      <c r="T356" s="200"/>
      <c r="AT356" s="194" t="s">
        <v>132</v>
      </c>
      <c r="AU356" s="194" t="s">
        <v>131</v>
      </c>
      <c r="AV356" s="12" t="s">
        <v>77</v>
      </c>
      <c r="AW356" s="12" t="s">
        <v>32</v>
      </c>
      <c r="AX356" s="12" t="s">
        <v>68</v>
      </c>
      <c r="AY356" s="194" t="s">
        <v>122</v>
      </c>
    </row>
    <row r="357" spans="2:51" s="11" customFormat="1" ht="13.5">
      <c r="B357" s="185"/>
      <c r="D357" s="186" t="s">
        <v>132</v>
      </c>
      <c r="E357" s="187" t="s">
        <v>5</v>
      </c>
      <c r="F357" s="188" t="s">
        <v>344</v>
      </c>
      <c r="H357" s="187" t="s">
        <v>5</v>
      </c>
      <c r="I357" s="189"/>
      <c r="L357" s="185"/>
      <c r="M357" s="190"/>
      <c r="N357" s="191"/>
      <c r="O357" s="191"/>
      <c r="P357" s="191"/>
      <c r="Q357" s="191"/>
      <c r="R357" s="191"/>
      <c r="S357" s="191"/>
      <c r="T357" s="192"/>
      <c r="AT357" s="187" t="s">
        <v>132</v>
      </c>
      <c r="AU357" s="187" t="s">
        <v>131</v>
      </c>
      <c r="AV357" s="11" t="s">
        <v>75</v>
      </c>
      <c r="AW357" s="11" t="s">
        <v>32</v>
      </c>
      <c r="AX357" s="11" t="s">
        <v>68</v>
      </c>
      <c r="AY357" s="187" t="s">
        <v>122</v>
      </c>
    </row>
    <row r="358" spans="2:51" s="12" customFormat="1" ht="13.5">
      <c r="B358" s="193"/>
      <c r="D358" s="186" t="s">
        <v>132</v>
      </c>
      <c r="E358" s="194" t="s">
        <v>5</v>
      </c>
      <c r="F358" s="195" t="s">
        <v>345</v>
      </c>
      <c r="H358" s="196">
        <v>22.9</v>
      </c>
      <c r="I358" s="197"/>
      <c r="L358" s="193"/>
      <c r="M358" s="198"/>
      <c r="N358" s="199"/>
      <c r="O358" s="199"/>
      <c r="P358" s="199"/>
      <c r="Q358" s="199"/>
      <c r="R358" s="199"/>
      <c r="S358" s="199"/>
      <c r="T358" s="200"/>
      <c r="AT358" s="194" t="s">
        <v>132</v>
      </c>
      <c r="AU358" s="194" t="s">
        <v>131</v>
      </c>
      <c r="AV358" s="12" t="s">
        <v>77</v>
      </c>
      <c r="AW358" s="12" t="s">
        <v>32</v>
      </c>
      <c r="AX358" s="12" t="s">
        <v>68</v>
      </c>
      <c r="AY358" s="194" t="s">
        <v>122</v>
      </c>
    </row>
    <row r="359" spans="2:51" s="13" customFormat="1" ht="13.5">
      <c r="B359" s="201"/>
      <c r="D359" s="186" t="s">
        <v>132</v>
      </c>
      <c r="E359" s="202" t="s">
        <v>5</v>
      </c>
      <c r="F359" s="203" t="s">
        <v>149</v>
      </c>
      <c r="H359" s="204">
        <v>159.55</v>
      </c>
      <c r="I359" s="205"/>
      <c r="L359" s="201"/>
      <c r="M359" s="206"/>
      <c r="N359" s="207"/>
      <c r="O359" s="207"/>
      <c r="P359" s="207"/>
      <c r="Q359" s="207"/>
      <c r="R359" s="207"/>
      <c r="S359" s="207"/>
      <c r="T359" s="208"/>
      <c r="AT359" s="202" t="s">
        <v>132</v>
      </c>
      <c r="AU359" s="202" t="s">
        <v>131</v>
      </c>
      <c r="AV359" s="13" t="s">
        <v>130</v>
      </c>
      <c r="AW359" s="13" t="s">
        <v>32</v>
      </c>
      <c r="AX359" s="13" t="s">
        <v>75</v>
      </c>
      <c r="AY359" s="202" t="s">
        <v>122</v>
      </c>
    </row>
    <row r="360" spans="2:65" s="1" customFormat="1" ht="16.5" customHeight="1">
      <c r="B360" s="172"/>
      <c r="C360" s="209" t="s">
        <v>346</v>
      </c>
      <c r="D360" s="209" t="s">
        <v>171</v>
      </c>
      <c r="E360" s="210" t="s">
        <v>347</v>
      </c>
      <c r="F360" s="211" t="s">
        <v>348</v>
      </c>
      <c r="G360" s="212" t="s">
        <v>192</v>
      </c>
      <c r="H360" s="213">
        <v>9</v>
      </c>
      <c r="I360" s="214">
        <v>324.6</v>
      </c>
      <c r="J360" s="215">
        <f>ROUND(I360*H360,2)</f>
        <v>2921.4</v>
      </c>
      <c r="K360" s="211" t="s">
        <v>5</v>
      </c>
      <c r="L360" s="216"/>
      <c r="M360" s="217" t="s">
        <v>5</v>
      </c>
      <c r="N360" s="218" t="s">
        <v>39</v>
      </c>
      <c r="O360" s="41"/>
      <c r="P360" s="182">
        <f>O360*H360</f>
        <v>0</v>
      </c>
      <c r="Q360" s="182">
        <v>0</v>
      </c>
      <c r="R360" s="182">
        <f>Q360*H360</f>
        <v>0</v>
      </c>
      <c r="S360" s="182">
        <v>0</v>
      </c>
      <c r="T360" s="183">
        <f>S360*H360</f>
        <v>0</v>
      </c>
      <c r="AR360" s="23" t="s">
        <v>164</v>
      </c>
      <c r="AT360" s="23" t="s">
        <v>171</v>
      </c>
      <c r="AU360" s="23" t="s">
        <v>131</v>
      </c>
      <c r="AY360" s="23" t="s">
        <v>122</v>
      </c>
      <c r="BE360" s="184">
        <f>IF(N360="základní",J360,0)</f>
        <v>2921.4</v>
      </c>
      <c r="BF360" s="184">
        <f>IF(N360="snížená",J360,0)</f>
        <v>0</v>
      </c>
      <c r="BG360" s="184">
        <f>IF(N360="zákl. přenesená",J360,0)</f>
        <v>0</v>
      </c>
      <c r="BH360" s="184">
        <f>IF(N360="sníž. přenesená",J360,0)</f>
        <v>0</v>
      </c>
      <c r="BI360" s="184">
        <f>IF(N360="nulová",J360,0)</f>
        <v>0</v>
      </c>
      <c r="BJ360" s="23" t="s">
        <v>75</v>
      </c>
      <c r="BK360" s="184">
        <f>ROUND(I360*H360,2)</f>
        <v>2921.4</v>
      </c>
      <c r="BL360" s="23" t="s">
        <v>130</v>
      </c>
      <c r="BM360" s="23" t="s">
        <v>349</v>
      </c>
    </row>
    <row r="361" spans="2:51" s="11" customFormat="1" ht="13.5">
      <c r="B361" s="185"/>
      <c r="D361" s="186" t="s">
        <v>132</v>
      </c>
      <c r="E361" s="187" t="s">
        <v>5</v>
      </c>
      <c r="F361" s="188" t="s">
        <v>306</v>
      </c>
      <c r="H361" s="187" t="s">
        <v>5</v>
      </c>
      <c r="I361" s="189"/>
      <c r="L361" s="185"/>
      <c r="M361" s="190"/>
      <c r="N361" s="191"/>
      <c r="O361" s="191"/>
      <c r="P361" s="191"/>
      <c r="Q361" s="191"/>
      <c r="R361" s="191"/>
      <c r="S361" s="191"/>
      <c r="T361" s="192"/>
      <c r="AT361" s="187" t="s">
        <v>132</v>
      </c>
      <c r="AU361" s="187" t="s">
        <v>131</v>
      </c>
      <c r="AV361" s="11" t="s">
        <v>75</v>
      </c>
      <c r="AW361" s="11" t="s">
        <v>32</v>
      </c>
      <c r="AX361" s="11" t="s">
        <v>68</v>
      </c>
      <c r="AY361" s="187" t="s">
        <v>122</v>
      </c>
    </row>
    <row r="362" spans="2:51" s="12" customFormat="1" ht="13.5">
      <c r="B362" s="193"/>
      <c r="D362" s="186" t="s">
        <v>132</v>
      </c>
      <c r="E362" s="194" t="s">
        <v>5</v>
      </c>
      <c r="F362" s="195" t="s">
        <v>350</v>
      </c>
      <c r="H362" s="196">
        <v>3</v>
      </c>
      <c r="I362" s="197"/>
      <c r="L362" s="193"/>
      <c r="M362" s="198"/>
      <c r="N362" s="199"/>
      <c r="O362" s="199"/>
      <c r="P362" s="199"/>
      <c r="Q362" s="199"/>
      <c r="R362" s="199"/>
      <c r="S362" s="199"/>
      <c r="T362" s="200"/>
      <c r="AT362" s="194" t="s">
        <v>132</v>
      </c>
      <c r="AU362" s="194" t="s">
        <v>131</v>
      </c>
      <c r="AV362" s="12" t="s">
        <v>77</v>
      </c>
      <c r="AW362" s="12" t="s">
        <v>32</v>
      </c>
      <c r="AX362" s="12" t="s">
        <v>68</v>
      </c>
      <c r="AY362" s="194" t="s">
        <v>122</v>
      </c>
    </row>
    <row r="363" spans="2:51" s="11" customFormat="1" ht="13.5">
      <c r="B363" s="185"/>
      <c r="D363" s="186" t="s">
        <v>132</v>
      </c>
      <c r="E363" s="187" t="s">
        <v>5</v>
      </c>
      <c r="F363" s="188" t="s">
        <v>351</v>
      </c>
      <c r="H363" s="187" t="s">
        <v>5</v>
      </c>
      <c r="I363" s="189"/>
      <c r="L363" s="185"/>
      <c r="M363" s="190"/>
      <c r="N363" s="191"/>
      <c r="O363" s="191"/>
      <c r="P363" s="191"/>
      <c r="Q363" s="191"/>
      <c r="R363" s="191"/>
      <c r="S363" s="191"/>
      <c r="T363" s="192"/>
      <c r="AT363" s="187" t="s">
        <v>132</v>
      </c>
      <c r="AU363" s="187" t="s">
        <v>131</v>
      </c>
      <c r="AV363" s="11" t="s">
        <v>75</v>
      </c>
      <c r="AW363" s="11" t="s">
        <v>32</v>
      </c>
      <c r="AX363" s="11" t="s">
        <v>68</v>
      </c>
      <c r="AY363" s="187" t="s">
        <v>122</v>
      </c>
    </row>
    <row r="364" spans="2:51" s="12" customFormat="1" ht="13.5">
      <c r="B364" s="193"/>
      <c r="D364" s="186" t="s">
        <v>132</v>
      </c>
      <c r="E364" s="194" t="s">
        <v>5</v>
      </c>
      <c r="F364" s="195" t="s">
        <v>216</v>
      </c>
      <c r="H364" s="196">
        <v>2</v>
      </c>
      <c r="I364" s="197"/>
      <c r="L364" s="193"/>
      <c r="M364" s="198"/>
      <c r="N364" s="199"/>
      <c r="O364" s="199"/>
      <c r="P364" s="199"/>
      <c r="Q364" s="199"/>
      <c r="R364" s="199"/>
      <c r="S364" s="199"/>
      <c r="T364" s="200"/>
      <c r="AT364" s="194" t="s">
        <v>132</v>
      </c>
      <c r="AU364" s="194" t="s">
        <v>131</v>
      </c>
      <c r="AV364" s="12" t="s">
        <v>77</v>
      </c>
      <c r="AW364" s="12" t="s">
        <v>32</v>
      </c>
      <c r="AX364" s="12" t="s">
        <v>68</v>
      </c>
      <c r="AY364" s="194" t="s">
        <v>122</v>
      </c>
    </row>
    <row r="365" spans="2:51" s="11" customFormat="1" ht="13.5">
      <c r="B365" s="185"/>
      <c r="D365" s="186" t="s">
        <v>132</v>
      </c>
      <c r="E365" s="187" t="s">
        <v>5</v>
      </c>
      <c r="F365" s="188" t="s">
        <v>352</v>
      </c>
      <c r="H365" s="187" t="s">
        <v>5</v>
      </c>
      <c r="I365" s="189"/>
      <c r="L365" s="185"/>
      <c r="M365" s="190"/>
      <c r="N365" s="191"/>
      <c r="O365" s="191"/>
      <c r="P365" s="191"/>
      <c r="Q365" s="191"/>
      <c r="R365" s="191"/>
      <c r="S365" s="191"/>
      <c r="T365" s="192"/>
      <c r="AT365" s="187" t="s">
        <v>132</v>
      </c>
      <c r="AU365" s="187" t="s">
        <v>131</v>
      </c>
      <c r="AV365" s="11" t="s">
        <v>75</v>
      </c>
      <c r="AW365" s="11" t="s">
        <v>32</v>
      </c>
      <c r="AX365" s="11" t="s">
        <v>68</v>
      </c>
      <c r="AY365" s="187" t="s">
        <v>122</v>
      </c>
    </row>
    <row r="366" spans="2:51" s="12" customFormat="1" ht="13.5">
      <c r="B366" s="193"/>
      <c r="D366" s="186" t="s">
        <v>132</v>
      </c>
      <c r="E366" s="194" t="s">
        <v>5</v>
      </c>
      <c r="F366" s="195" t="s">
        <v>216</v>
      </c>
      <c r="H366" s="196">
        <v>2</v>
      </c>
      <c r="I366" s="197"/>
      <c r="L366" s="193"/>
      <c r="M366" s="198"/>
      <c r="N366" s="199"/>
      <c r="O366" s="199"/>
      <c r="P366" s="199"/>
      <c r="Q366" s="199"/>
      <c r="R366" s="199"/>
      <c r="S366" s="199"/>
      <c r="T366" s="200"/>
      <c r="AT366" s="194" t="s">
        <v>132</v>
      </c>
      <c r="AU366" s="194" t="s">
        <v>131</v>
      </c>
      <c r="AV366" s="12" t="s">
        <v>77</v>
      </c>
      <c r="AW366" s="12" t="s">
        <v>32</v>
      </c>
      <c r="AX366" s="12" t="s">
        <v>68</v>
      </c>
      <c r="AY366" s="194" t="s">
        <v>122</v>
      </c>
    </row>
    <row r="367" spans="2:51" s="11" customFormat="1" ht="13.5">
      <c r="B367" s="185"/>
      <c r="D367" s="186" t="s">
        <v>132</v>
      </c>
      <c r="E367" s="187" t="s">
        <v>5</v>
      </c>
      <c r="F367" s="188" t="s">
        <v>340</v>
      </c>
      <c r="H367" s="187" t="s">
        <v>5</v>
      </c>
      <c r="I367" s="189"/>
      <c r="L367" s="185"/>
      <c r="M367" s="190"/>
      <c r="N367" s="191"/>
      <c r="O367" s="191"/>
      <c r="P367" s="191"/>
      <c r="Q367" s="191"/>
      <c r="R367" s="191"/>
      <c r="S367" s="191"/>
      <c r="T367" s="192"/>
      <c r="AT367" s="187" t="s">
        <v>132</v>
      </c>
      <c r="AU367" s="187" t="s">
        <v>131</v>
      </c>
      <c r="AV367" s="11" t="s">
        <v>75</v>
      </c>
      <c r="AW367" s="11" t="s">
        <v>32</v>
      </c>
      <c r="AX367" s="11" t="s">
        <v>68</v>
      </c>
      <c r="AY367" s="187" t="s">
        <v>122</v>
      </c>
    </row>
    <row r="368" spans="2:51" s="12" customFormat="1" ht="13.5">
      <c r="B368" s="193"/>
      <c r="D368" s="186" t="s">
        <v>132</v>
      </c>
      <c r="E368" s="194" t="s">
        <v>5</v>
      </c>
      <c r="F368" s="195" t="s">
        <v>216</v>
      </c>
      <c r="H368" s="196">
        <v>2</v>
      </c>
      <c r="I368" s="197"/>
      <c r="L368" s="193"/>
      <c r="M368" s="198"/>
      <c r="N368" s="199"/>
      <c r="O368" s="199"/>
      <c r="P368" s="199"/>
      <c r="Q368" s="199"/>
      <c r="R368" s="199"/>
      <c r="S368" s="199"/>
      <c r="T368" s="200"/>
      <c r="AT368" s="194" t="s">
        <v>132</v>
      </c>
      <c r="AU368" s="194" t="s">
        <v>131</v>
      </c>
      <c r="AV368" s="12" t="s">
        <v>77</v>
      </c>
      <c r="AW368" s="12" t="s">
        <v>32</v>
      </c>
      <c r="AX368" s="12" t="s">
        <v>68</v>
      </c>
      <c r="AY368" s="194" t="s">
        <v>122</v>
      </c>
    </row>
    <row r="369" spans="2:51" s="13" customFormat="1" ht="13.5">
      <c r="B369" s="201"/>
      <c r="D369" s="186" t="s">
        <v>132</v>
      </c>
      <c r="E369" s="202" t="s">
        <v>5</v>
      </c>
      <c r="F369" s="203" t="s">
        <v>149</v>
      </c>
      <c r="H369" s="204">
        <v>9</v>
      </c>
      <c r="I369" s="205"/>
      <c r="L369" s="201"/>
      <c r="M369" s="206"/>
      <c r="N369" s="207"/>
      <c r="O369" s="207"/>
      <c r="P369" s="207"/>
      <c r="Q369" s="207"/>
      <c r="R369" s="207"/>
      <c r="S369" s="207"/>
      <c r="T369" s="208"/>
      <c r="AT369" s="202" t="s">
        <v>132</v>
      </c>
      <c r="AU369" s="202" t="s">
        <v>131</v>
      </c>
      <c r="AV369" s="13" t="s">
        <v>130</v>
      </c>
      <c r="AW369" s="13" t="s">
        <v>32</v>
      </c>
      <c r="AX369" s="13" t="s">
        <v>75</v>
      </c>
      <c r="AY369" s="202" t="s">
        <v>122</v>
      </c>
    </row>
    <row r="370" spans="2:63" s="10" customFormat="1" ht="29.85" customHeight="1">
      <c r="B370" s="159"/>
      <c r="D370" s="160" t="s">
        <v>67</v>
      </c>
      <c r="E370" s="170" t="s">
        <v>196</v>
      </c>
      <c r="F370" s="170" t="s">
        <v>353</v>
      </c>
      <c r="I370" s="162"/>
      <c r="J370" s="171">
        <f>BK370</f>
        <v>88163.68</v>
      </c>
      <c r="L370" s="159"/>
      <c r="M370" s="164"/>
      <c r="N370" s="165"/>
      <c r="O370" s="165"/>
      <c r="P370" s="166">
        <f>P371</f>
        <v>0</v>
      </c>
      <c r="Q370" s="165"/>
      <c r="R370" s="166">
        <f>R371</f>
        <v>0</v>
      </c>
      <c r="S370" s="165"/>
      <c r="T370" s="167">
        <f>T371</f>
        <v>0</v>
      </c>
      <c r="AR370" s="160" t="s">
        <v>75</v>
      </c>
      <c r="AT370" s="168" t="s">
        <v>67</v>
      </c>
      <c r="AU370" s="168" t="s">
        <v>75</v>
      </c>
      <c r="AY370" s="160" t="s">
        <v>122</v>
      </c>
      <c r="BK370" s="169">
        <f>BK371</f>
        <v>88163.68</v>
      </c>
    </row>
    <row r="371" spans="2:63" s="10" customFormat="1" ht="14.85" customHeight="1">
      <c r="B371" s="159"/>
      <c r="D371" s="160" t="s">
        <v>67</v>
      </c>
      <c r="E371" s="170" t="s">
        <v>354</v>
      </c>
      <c r="F371" s="170" t="s">
        <v>355</v>
      </c>
      <c r="I371" s="162"/>
      <c r="J371" s="171">
        <f>BK371</f>
        <v>88163.68</v>
      </c>
      <c r="L371" s="159"/>
      <c r="M371" s="164"/>
      <c r="N371" s="165"/>
      <c r="O371" s="165"/>
      <c r="P371" s="166">
        <f>SUM(P372:P379)</f>
        <v>0</v>
      </c>
      <c r="Q371" s="165"/>
      <c r="R371" s="166">
        <f>SUM(R372:R379)</f>
        <v>0</v>
      </c>
      <c r="S371" s="165"/>
      <c r="T371" s="167">
        <f>SUM(T372:T379)</f>
        <v>0</v>
      </c>
      <c r="AR371" s="160" t="s">
        <v>75</v>
      </c>
      <c r="AT371" s="168" t="s">
        <v>67</v>
      </c>
      <c r="AU371" s="168" t="s">
        <v>77</v>
      </c>
      <c r="AY371" s="160" t="s">
        <v>122</v>
      </c>
      <c r="BK371" s="169">
        <f>SUM(BK372:BK379)</f>
        <v>88163.68</v>
      </c>
    </row>
    <row r="372" spans="2:65" s="1" customFormat="1" ht="25.5" customHeight="1">
      <c r="B372" s="172"/>
      <c r="C372" s="173" t="s">
        <v>219</v>
      </c>
      <c r="D372" s="173" t="s">
        <v>126</v>
      </c>
      <c r="E372" s="174" t="s">
        <v>356</v>
      </c>
      <c r="F372" s="175" t="s">
        <v>357</v>
      </c>
      <c r="G372" s="176" t="s">
        <v>180</v>
      </c>
      <c r="H372" s="177">
        <v>333.65</v>
      </c>
      <c r="I372" s="178">
        <v>264.24</v>
      </c>
      <c r="J372" s="179">
        <f>ROUND(I372*H372,2)</f>
        <v>88163.68</v>
      </c>
      <c r="K372" s="175" t="s">
        <v>5</v>
      </c>
      <c r="L372" s="40"/>
      <c r="M372" s="180" t="s">
        <v>5</v>
      </c>
      <c r="N372" s="181" t="s">
        <v>39</v>
      </c>
      <c r="O372" s="41"/>
      <c r="P372" s="182">
        <f>O372*H372</f>
        <v>0</v>
      </c>
      <c r="Q372" s="182">
        <v>0</v>
      </c>
      <c r="R372" s="182">
        <f>Q372*H372</f>
        <v>0</v>
      </c>
      <c r="S372" s="182">
        <v>0</v>
      </c>
      <c r="T372" s="183">
        <f>S372*H372</f>
        <v>0</v>
      </c>
      <c r="AR372" s="23" t="s">
        <v>130</v>
      </c>
      <c r="AT372" s="23" t="s">
        <v>126</v>
      </c>
      <c r="AU372" s="23" t="s">
        <v>131</v>
      </c>
      <c r="AY372" s="23" t="s">
        <v>122</v>
      </c>
      <c r="BE372" s="184">
        <f>IF(N372="základní",J372,0)</f>
        <v>88163.68</v>
      </c>
      <c r="BF372" s="184">
        <f>IF(N372="snížená",J372,0)</f>
        <v>0</v>
      </c>
      <c r="BG372" s="184">
        <f>IF(N372="zákl. přenesená",J372,0)</f>
        <v>0</v>
      </c>
      <c r="BH372" s="184">
        <f>IF(N372="sníž. přenesená",J372,0)</f>
        <v>0</v>
      </c>
      <c r="BI372" s="184">
        <f>IF(N372="nulová",J372,0)</f>
        <v>0</v>
      </c>
      <c r="BJ372" s="23" t="s">
        <v>75</v>
      </c>
      <c r="BK372" s="184">
        <f>ROUND(I372*H372,2)</f>
        <v>88163.68</v>
      </c>
      <c r="BL372" s="23" t="s">
        <v>130</v>
      </c>
      <c r="BM372" s="23" t="s">
        <v>358</v>
      </c>
    </row>
    <row r="373" spans="2:51" s="11" customFormat="1" ht="13.5">
      <c r="B373" s="185"/>
      <c r="D373" s="186" t="s">
        <v>132</v>
      </c>
      <c r="E373" s="187" t="s">
        <v>5</v>
      </c>
      <c r="F373" s="188" t="s">
        <v>359</v>
      </c>
      <c r="H373" s="187" t="s">
        <v>5</v>
      </c>
      <c r="I373" s="189"/>
      <c r="L373" s="185"/>
      <c r="M373" s="190"/>
      <c r="N373" s="191"/>
      <c r="O373" s="191"/>
      <c r="P373" s="191"/>
      <c r="Q373" s="191"/>
      <c r="R373" s="191"/>
      <c r="S373" s="191"/>
      <c r="T373" s="192"/>
      <c r="AT373" s="187" t="s">
        <v>132</v>
      </c>
      <c r="AU373" s="187" t="s">
        <v>131</v>
      </c>
      <c r="AV373" s="11" t="s">
        <v>75</v>
      </c>
      <c r="AW373" s="11" t="s">
        <v>32</v>
      </c>
      <c r="AX373" s="11" t="s">
        <v>68</v>
      </c>
      <c r="AY373" s="187" t="s">
        <v>122</v>
      </c>
    </row>
    <row r="374" spans="2:51" s="12" customFormat="1" ht="13.5">
      <c r="B374" s="193"/>
      <c r="D374" s="186" t="s">
        <v>132</v>
      </c>
      <c r="E374" s="194" t="s">
        <v>5</v>
      </c>
      <c r="F374" s="195" t="s">
        <v>360</v>
      </c>
      <c r="H374" s="196">
        <v>165.1</v>
      </c>
      <c r="I374" s="197"/>
      <c r="L374" s="193"/>
      <c r="M374" s="198"/>
      <c r="N374" s="199"/>
      <c r="O374" s="199"/>
      <c r="P374" s="199"/>
      <c r="Q374" s="199"/>
      <c r="R374" s="199"/>
      <c r="S374" s="199"/>
      <c r="T374" s="200"/>
      <c r="AT374" s="194" t="s">
        <v>132</v>
      </c>
      <c r="AU374" s="194" t="s">
        <v>131</v>
      </c>
      <c r="AV374" s="12" t="s">
        <v>77</v>
      </c>
      <c r="AW374" s="12" t="s">
        <v>32</v>
      </c>
      <c r="AX374" s="12" t="s">
        <v>68</v>
      </c>
      <c r="AY374" s="194" t="s">
        <v>122</v>
      </c>
    </row>
    <row r="375" spans="2:51" s="11" customFormat="1" ht="13.5">
      <c r="B375" s="185"/>
      <c r="D375" s="186" t="s">
        <v>132</v>
      </c>
      <c r="E375" s="187" t="s">
        <v>5</v>
      </c>
      <c r="F375" s="188" t="s">
        <v>361</v>
      </c>
      <c r="H375" s="187" t="s">
        <v>5</v>
      </c>
      <c r="I375" s="189"/>
      <c r="L375" s="185"/>
      <c r="M375" s="190"/>
      <c r="N375" s="191"/>
      <c r="O375" s="191"/>
      <c r="P375" s="191"/>
      <c r="Q375" s="191"/>
      <c r="R375" s="191"/>
      <c r="S375" s="191"/>
      <c r="T375" s="192"/>
      <c r="AT375" s="187" t="s">
        <v>132</v>
      </c>
      <c r="AU375" s="187" t="s">
        <v>131</v>
      </c>
      <c r="AV375" s="11" t="s">
        <v>75</v>
      </c>
      <c r="AW375" s="11" t="s">
        <v>32</v>
      </c>
      <c r="AX375" s="11" t="s">
        <v>68</v>
      </c>
      <c r="AY375" s="187" t="s">
        <v>122</v>
      </c>
    </row>
    <row r="376" spans="2:51" s="12" customFormat="1" ht="13.5">
      <c r="B376" s="193"/>
      <c r="D376" s="186" t="s">
        <v>132</v>
      </c>
      <c r="E376" s="194" t="s">
        <v>5</v>
      </c>
      <c r="F376" s="195" t="s">
        <v>362</v>
      </c>
      <c r="H376" s="196">
        <v>159.55</v>
      </c>
      <c r="I376" s="197"/>
      <c r="L376" s="193"/>
      <c r="M376" s="198"/>
      <c r="N376" s="199"/>
      <c r="O376" s="199"/>
      <c r="P376" s="199"/>
      <c r="Q376" s="199"/>
      <c r="R376" s="199"/>
      <c r="S376" s="199"/>
      <c r="T376" s="200"/>
      <c r="AT376" s="194" t="s">
        <v>132</v>
      </c>
      <c r="AU376" s="194" t="s">
        <v>131</v>
      </c>
      <c r="AV376" s="12" t="s">
        <v>77</v>
      </c>
      <c r="AW376" s="12" t="s">
        <v>32</v>
      </c>
      <c r="AX376" s="12" t="s">
        <v>68</v>
      </c>
      <c r="AY376" s="194" t="s">
        <v>122</v>
      </c>
    </row>
    <row r="377" spans="2:51" s="11" customFormat="1" ht="13.5">
      <c r="B377" s="185"/>
      <c r="D377" s="186" t="s">
        <v>132</v>
      </c>
      <c r="E377" s="187" t="s">
        <v>5</v>
      </c>
      <c r="F377" s="188" t="s">
        <v>363</v>
      </c>
      <c r="H377" s="187" t="s">
        <v>5</v>
      </c>
      <c r="I377" s="189"/>
      <c r="L377" s="185"/>
      <c r="M377" s="190"/>
      <c r="N377" s="191"/>
      <c r="O377" s="191"/>
      <c r="P377" s="191"/>
      <c r="Q377" s="191"/>
      <c r="R377" s="191"/>
      <c r="S377" s="191"/>
      <c r="T377" s="192"/>
      <c r="AT377" s="187" t="s">
        <v>132</v>
      </c>
      <c r="AU377" s="187" t="s">
        <v>131</v>
      </c>
      <c r="AV377" s="11" t="s">
        <v>75</v>
      </c>
      <c r="AW377" s="11" t="s">
        <v>32</v>
      </c>
      <c r="AX377" s="11" t="s">
        <v>68</v>
      </c>
      <c r="AY377" s="187" t="s">
        <v>122</v>
      </c>
    </row>
    <row r="378" spans="2:51" s="12" customFormat="1" ht="13.5">
      <c r="B378" s="193"/>
      <c r="D378" s="186" t="s">
        <v>132</v>
      </c>
      <c r="E378" s="194" t="s">
        <v>5</v>
      </c>
      <c r="F378" s="195" t="s">
        <v>196</v>
      </c>
      <c r="H378" s="196">
        <v>9</v>
      </c>
      <c r="I378" s="197"/>
      <c r="L378" s="193"/>
      <c r="M378" s="198"/>
      <c r="N378" s="199"/>
      <c r="O378" s="199"/>
      <c r="P378" s="199"/>
      <c r="Q378" s="199"/>
      <c r="R378" s="199"/>
      <c r="S378" s="199"/>
      <c r="T378" s="200"/>
      <c r="AT378" s="194" t="s">
        <v>132</v>
      </c>
      <c r="AU378" s="194" t="s">
        <v>131</v>
      </c>
      <c r="AV378" s="12" t="s">
        <v>77</v>
      </c>
      <c r="AW378" s="12" t="s">
        <v>32</v>
      </c>
      <c r="AX378" s="12" t="s">
        <v>68</v>
      </c>
      <c r="AY378" s="194" t="s">
        <v>122</v>
      </c>
    </row>
    <row r="379" spans="2:51" s="13" customFormat="1" ht="13.5">
      <c r="B379" s="201"/>
      <c r="D379" s="186" t="s">
        <v>132</v>
      </c>
      <c r="E379" s="202" t="s">
        <v>5</v>
      </c>
      <c r="F379" s="203" t="s">
        <v>149</v>
      </c>
      <c r="H379" s="204">
        <v>333.65</v>
      </c>
      <c r="I379" s="205"/>
      <c r="L379" s="201"/>
      <c r="M379" s="206"/>
      <c r="N379" s="207"/>
      <c r="O379" s="207"/>
      <c r="P379" s="207"/>
      <c r="Q379" s="207"/>
      <c r="R379" s="207"/>
      <c r="S379" s="207"/>
      <c r="T379" s="208"/>
      <c r="AT379" s="202" t="s">
        <v>132</v>
      </c>
      <c r="AU379" s="202" t="s">
        <v>131</v>
      </c>
      <c r="AV379" s="13" t="s">
        <v>130</v>
      </c>
      <c r="AW379" s="13" t="s">
        <v>32</v>
      </c>
      <c r="AX379" s="13" t="s">
        <v>75</v>
      </c>
      <c r="AY379" s="202" t="s">
        <v>122</v>
      </c>
    </row>
    <row r="380" spans="2:63" s="10" customFormat="1" ht="29.85" customHeight="1">
      <c r="B380" s="159"/>
      <c r="D380" s="160" t="s">
        <v>67</v>
      </c>
      <c r="E380" s="170" t="s">
        <v>364</v>
      </c>
      <c r="F380" s="170" t="s">
        <v>365</v>
      </c>
      <c r="I380" s="162"/>
      <c r="J380" s="171">
        <f>BK380</f>
        <v>92114.44</v>
      </c>
      <c r="L380" s="159"/>
      <c r="M380" s="164"/>
      <c r="N380" s="165"/>
      <c r="O380" s="165"/>
      <c r="P380" s="166">
        <f>SUM(P381:P392)</f>
        <v>0</v>
      </c>
      <c r="Q380" s="165"/>
      <c r="R380" s="166">
        <f>SUM(R381:R392)</f>
        <v>0</v>
      </c>
      <c r="S380" s="165"/>
      <c r="T380" s="167">
        <f>SUM(T381:T392)</f>
        <v>0</v>
      </c>
      <c r="AR380" s="160" t="s">
        <v>75</v>
      </c>
      <c r="AT380" s="168" t="s">
        <v>67</v>
      </c>
      <c r="AU380" s="168" t="s">
        <v>75</v>
      </c>
      <c r="AY380" s="160" t="s">
        <v>122</v>
      </c>
      <c r="BK380" s="169">
        <f>SUM(BK381:BK392)</f>
        <v>92114.44</v>
      </c>
    </row>
    <row r="381" spans="2:65" s="1" customFormat="1" ht="25.5" customHeight="1">
      <c r="B381" s="172"/>
      <c r="C381" s="173" t="s">
        <v>366</v>
      </c>
      <c r="D381" s="173" t="s">
        <v>126</v>
      </c>
      <c r="E381" s="174" t="s">
        <v>367</v>
      </c>
      <c r="F381" s="175" t="s">
        <v>368</v>
      </c>
      <c r="G381" s="176" t="s">
        <v>157</v>
      </c>
      <c r="H381" s="177">
        <v>1664.819</v>
      </c>
      <c r="I381" s="178">
        <v>15.09</v>
      </c>
      <c r="J381" s="179">
        <f>ROUND(I381*H381,2)</f>
        <v>25122.12</v>
      </c>
      <c r="K381" s="175" t="s">
        <v>5</v>
      </c>
      <c r="L381" s="40"/>
      <c r="M381" s="180" t="s">
        <v>5</v>
      </c>
      <c r="N381" s="181" t="s">
        <v>39</v>
      </c>
      <c r="O381" s="41"/>
      <c r="P381" s="182">
        <f>O381*H381</f>
        <v>0</v>
      </c>
      <c r="Q381" s="182">
        <v>0</v>
      </c>
      <c r="R381" s="182">
        <f>Q381*H381</f>
        <v>0</v>
      </c>
      <c r="S381" s="182">
        <v>0</v>
      </c>
      <c r="T381" s="183">
        <f>S381*H381</f>
        <v>0</v>
      </c>
      <c r="AR381" s="23" t="s">
        <v>130</v>
      </c>
      <c r="AT381" s="23" t="s">
        <v>126</v>
      </c>
      <c r="AU381" s="23" t="s">
        <v>77</v>
      </c>
      <c r="AY381" s="23" t="s">
        <v>122</v>
      </c>
      <c r="BE381" s="184">
        <f>IF(N381="základní",J381,0)</f>
        <v>25122.12</v>
      </c>
      <c r="BF381" s="184">
        <f>IF(N381="snížená",J381,0)</f>
        <v>0</v>
      </c>
      <c r="BG381" s="184">
        <f>IF(N381="zákl. přenesená",J381,0)</f>
        <v>0</v>
      </c>
      <c r="BH381" s="184">
        <f>IF(N381="sníž. přenesená",J381,0)</f>
        <v>0</v>
      </c>
      <c r="BI381" s="184">
        <f>IF(N381="nulová",J381,0)</f>
        <v>0</v>
      </c>
      <c r="BJ381" s="23" t="s">
        <v>75</v>
      </c>
      <c r="BK381" s="184">
        <f>ROUND(I381*H381,2)</f>
        <v>25122.12</v>
      </c>
      <c r="BL381" s="23" t="s">
        <v>130</v>
      </c>
      <c r="BM381" s="23" t="s">
        <v>369</v>
      </c>
    </row>
    <row r="382" spans="2:51" s="11" customFormat="1" ht="13.5">
      <c r="B382" s="185"/>
      <c r="D382" s="186" t="s">
        <v>132</v>
      </c>
      <c r="E382" s="187" t="s">
        <v>5</v>
      </c>
      <c r="F382" s="188" t="s">
        <v>370</v>
      </c>
      <c r="H382" s="187" t="s">
        <v>5</v>
      </c>
      <c r="I382" s="189"/>
      <c r="L382" s="185"/>
      <c r="M382" s="190"/>
      <c r="N382" s="191"/>
      <c r="O382" s="191"/>
      <c r="P382" s="191"/>
      <c r="Q382" s="191"/>
      <c r="R382" s="191"/>
      <c r="S382" s="191"/>
      <c r="T382" s="192"/>
      <c r="AT382" s="187" t="s">
        <v>132</v>
      </c>
      <c r="AU382" s="187" t="s">
        <v>77</v>
      </c>
      <c r="AV382" s="11" t="s">
        <v>75</v>
      </c>
      <c r="AW382" s="11" t="s">
        <v>32</v>
      </c>
      <c r="AX382" s="11" t="s">
        <v>68</v>
      </c>
      <c r="AY382" s="187" t="s">
        <v>122</v>
      </c>
    </row>
    <row r="383" spans="2:51" s="12" customFormat="1" ht="13.5">
      <c r="B383" s="193"/>
      <c r="D383" s="186" t="s">
        <v>132</v>
      </c>
      <c r="E383" s="194" t="s">
        <v>5</v>
      </c>
      <c r="F383" s="195" t="s">
        <v>371</v>
      </c>
      <c r="H383" s="196">
        <v>1588.567</v>
      </c>
      <c r="I383" s="197"/>
      <c r="L383" s="193"/>
      <c r="M383" s="198"/>
      <c r="N383" s="199"/>
      <c r="O383" s="199"/>
      <c r="P383" s="199"/>
      <c r="Q383" s="199"/>
      <c r="R383" s="199"/>
      <c r="S383" s="199"/>
      <c r="T383" s="200"/>
      <c r="AT383" s="194" t="s">
        <v>132</v>
      </c>
      <c r="AU383" s="194" t="s">
        <v>77</v>
      </c>
      <c r="AV383" s="12" t="s">
        <v>77</v>
      </c>
      <c r="AW383" s="12" t="s">
        <v>32</v>
      </c>
      <c r="AX383" s="12" t="s">
        <v>68</v>
      </c>
      <c r="AY383" s="194" t="s">
        <v>122</v>
      </c>
    </row>
    <row r="384" spans="2:51" s="11" customFormat="1" ht="13.5">
      <c r="B384" s="185"/>
      <c r="D384" s="186" t="s">
        <v>132</v>
      </c>
      <c r="E384" s="187" t="s">
        <v>5</v>
      </c>
      <c r="F384" s="188" t="s">
        <v>372</v>
      </c>
      <c r="H384" s="187" t="s">
        <v>5</v>
      </c>
      <c r="I384" s="189"/>
      <c r="L384" s="185"/>
      <c r="M384" s="190"/>
      <c r="N384" s="191"/>
      <c r="O384" s="191"/>
      <c r="P384" s="191"/>
      <c r="Q384" s="191"/>
      <c r="R384" s="191"/>
      <c r="S384" s="191"/>
      <c r="T384" s="192"/>
      <c r="AT384" s="187" t="s">
        <v>132</v>
      </c>
      <c r="AU384" s="187" t="s">
        <v>77</v>
      </c>
      <c r="AV384" s="11" t="s">
        <v>75</v>
      </c>
      <c r="AW384" s="11" t="s">
        <v>32</v>
      </c>
      <c r="AX384" s="11" t="s">
        <v>68</v>
      </c>
      <c r="AY384" s="187" t="s">
        <v>122</v>
      </c>
    </row>
    <row r="385" spans="2:51" s="12" customFormat="1" ht="13.5">
      <c r="B385" s="193"/>
      <c r="D385" s="186" t="s">
        <v>132</v>
      </c>
      <c r="E385" s="194" t="s">
        <v>5</v>
      </c>
      <c r="F385" s="195" t="s">
        <v>373</v>
      </c>
      <c r="H385" s="196">
        <v>76.252</v>
      </c>
      <c r="I385" s="197"/>
      <c r="L385" s="193"/>
      <c r="M385" s="198"/>
      <c r="N385" s="199"/>
      <c r="O385" s="199"/>
      <c r="P385" s="199"/>
      <c r="Q385" s="199"/>
      <c r="R385" s="199"/>
      <c r="S385" s="199"/>
      <c r="T385" s="200"/>
      <c r="AT385" s="194" t="s">
        <v>132</v>
      </c>
      <c r="AU385" s="194" t="s">
        <v>77</v>
      </c>
      <c r="AV385" s="12" t="s">
        <v>77</v>
      </c>
      <c r="AW385" s="12" t="s">
        <v>32</v>
      </c>
      <c r="AX385" s="12" t="s">
        <v>68</v>
      </c>
      <c r="AY385" s="194" t="s">
        <v>122</v>
      </c>
    </row>
    <row r="386" spans="2:51" s="13" customFormat="1" ht="13.5">
      <c r="B386" s="201"/>
      <c r="D386" s="186" t="s">
        <v>132</v>
      </c>
      <c r="E386" s="202" t="s">
        <v>5</v>
      </c>
      <c r="F386" s="203" t="s">
        <v>149</v>
      </c>
      <c r="H386" s="204">
        <v>1664.819</v>
      </c>
      <c r="I386" s="205"/>
      <c r="L386" s="201"/>
      <c r="M386" s="206"/>
      <c r="N386" s="207"/>
      <c r="O386" s="207"/>
      <c r="P386" s="207"/>
      <c r="Q386" s="207"/>
      <c r="R386" s="207"/>
      <c r="S386" s="207"/>
      <c r="T386" s="208"/>
      <c r="AT386" s="202" t="s">
        <v>132</v>
      </c>
      <c r="AU386" s="202" t="s">
        <v>77</v>
      </c>
      <c r="AV386" s="13" t="s">
        <v>130</v>
      </c>
      <c r="AW386" s="13" t="s">
        <v>32</v>
      </c>
      <c r="AX386" s="13" t="s">
        <v>75</v>
      </c>
      <c r="AY386" s="202" t="s">
        <v>122</v>
      </c>
    </row>
    <row r="387" spans="2:65" s="1" customFormat="1" ht="25.5" customHeight="1">
      <c r="B387" s="172"/>
      <c r="C387" s="173" t="s">
        <v>224</v>
      </c>
      <c r="D387" s="173" t="s">
        <v>126</v>
      </c>
      <c r="E387" s="174" t="s">
        <v>374</v>
      </c>
      <c r="F387" s="175" t="s">
        <v>375</v>
      </c>
      <c r="G387" s="176" t="s">
        <v>157</v>
      </c>
      <c r="H387" s="177">
        <v>6659.276</v>
      </c>
      <c r="I387" s="178">
        <v>10.06</v>
      </c>
      <c r="J387" s="179">
        <f>ROUND(I387*H387,2)</f>
        <v>66992.32</v>
      </c>
      <c r="K387" s="175" t="s">
        <v>5</v>
      </c>
      <c r="L387" s="40"/>
      <c r="M387" s="180" t="s">
        <v>5</v>
      </c>
      <c r="N387" s="181" t="s">
        <v>39</v>
      </c>
      <c r="O387" s="41"/>
      <c r="P387" s="182">
        <f>O387*H387</f>
        <v>0</v>
      </c>
      <c r="Q387" s="182">
        <v>0</v>
      </c>
      <c r="R387" s="182">
        <f>Q387*H387</f>
        <v>0</v>
      </c>
      <c r="S387" s="182">
        <v>0</v>
      </c>
      <c r="T387" s="183">
        <f>S387*H387</f>
        <v>0</v>
      </c>
      <c r="AR387" s="23" t="s">
        <v>130</v>
      </c>
      <c r="AT387" s="23" t="s">
        <v>126</v>
      </c>
      <c r="AU387" s="23" t="s">
        <v>77</v>
      </c>
      <c r="AY387" s="23" t="s">
        <v>122</v>
      </c>
      <c r="BE387" s="184">
        <f>IF(N387="základní",J387,0)</f>
        <v>66992.32</v>
      </c>
      <c r="BF387" s="184">
        <f>IF(N387="snížená",J387,0)</f>
        <v>0</v>
      </c>
      <c r="BG387" s="184">
        <f>IF(N387="zákl. přenesená",J387,0)</f>
        <v>0</v>
      </c>
      <c r="BH387" s="184">
        <f>IF(N387="sníž. přenesená",J387,0)</f>
        <v>0</v>
      </c>
      <c r="BI387" s="184">
        <f>IF(N387="nulová",J387,0)</f>
        <v>0</v>
      </c>
      <c r="BJ387" s="23" t="s">
        <v>75</v>
      </c>
      <c r="BK387" s="184">
        <f>ROUND(I387*H387,2)</f>
        <v>66992.32</v>
      </c>
      <c r="BL387" s="23" t="s">
        <v>130</v>
      </c>
      <c r="BM387" s="23" t="s">
        <v>376</v>
      </c>
    </row>
    <row r="388" spans="2:51" s="11" customFormat="1" ht="13.5">
      <c r="B388" s="185"/>
      <c r="D388" s="186" t="s">
        <v>132</v>
      </c>
      <c r="E388" s="187" t="s">
        <v>5</v>
      </c>
      <c r="F388" s="188" t="s">
        <v>370</v>
      </c>
      <c r="H388" s="187" t="s">
        <v>5</v>
      </c>
      <c r="I388" s="189"/>
      <c r="L388" s="185"/>
      <c r="M388" s="190"/>
      <c r="N388" s="191"/>
      <c r="O388" s="191"/>
      <c r="P388" s="191"/>
      <c r="Q388" s="191"/>
      <c r="R388" s="191"/>
      <c r="S388" s="191"/>
      <c r="T388" s="192"/>
      <c r="AT388" s="187" t="s">
        <v>132</v>
      </c>
      <c r="AU388" s="187" t="s">
        <v>77</v>
      </c>
      <c r="AV388" s="11" t="s">
        <v>75</v>
      </c>
      <c r="AW388" s="11" t="s">
        <v>32</v>
      </c>
      <c r="AX388" s="11" t="s">
        <v>68</v>
      </c>
      <c r="AY388" s="187" t="s">
        <v>122</v>
      </c>
    </row>
    <row r="389" spans="2:51" s="12" customFormat="1" ht="13.5">
      <c r="B389" s="193"/>
      <c r="D389" s="186" t="s">
        <v>132</v>
      </c>
      <c r="E389" s="194" t="s">
        <v>5</v>
      </c>
      <c r="F389" s="195" t="s">
        <v>377</v>
      </c>
      <c r="H389" s="196">
        <v>6354.268</v>
      </c>
      <c r="I389" s="197"/>
      <c r="L389" s="193"/>
      <c r="M389" s="198"/>
      <c r="N389" s="199"/>
      <c r="O389" s="199"/>
      <c r="P389" s="199"/>
      <c r="Q389" s="199"/>
      <c r="R389" s="199"/>
      <c r="S389" s="199"/>
      <c r="T389" s="200"/>
      <c r="AT389" s="194" t="s">
        <v>132</v>
      </c>
      <c r="AU389" s="194" t="s">
        <v>77</v>
      </c>
      <c r="AV389" s="12" t="s">
        <v>77</v>
      </c>
      <c r="AW389" s="12" t="s">
        <v>32</v>
      </c>
      <c r="AX389" s="12" t="s">
        <v>68</v>
      </c>
      <c r="AY389" s="194" t="s">
        <v>122</v>
      </c>
    </row>
    <row r="390" spans="2:51" s="11" customFormat="1" ht="13.5">
      <c r="B390" s="185"/>
      <c r="D390" s="186" t="s">
        <v>132</v>
      </c>
      <c r="E390" s="187" t="s">
        <v>5</v>
      </c>
      <c r="F390" s="188" t="s">
        <v>372</v>
      </c>
      <c r="H390" s="187" t="s">
        <v>5</v>
      </c>
      <c r="I390" s="189"/>
      <c r="L390" s="185"/>
      <c r="M390" s="190"/>
      <c r="N390" s="191"/>
      <c r="O390" s="191"/>
      <c r="P390" s="191"/>
      <c r="Q390" s="191"/>
      <c r="R390" s="191"/>
      <c r="S390" s="191"/>
      <c r="T390" s="192"/>
      <c r="AT390" s="187" t="s">
        <v>132</v>
      </c>
      <c r="AU390" s="187" t="s">
        <v>77</v>
      </c>
      <c r="AV390" s="11" t="s">
        <v>75</v>
      </c>
      <c r="AW390" s="11" t="s">
        <v>32</v>
      </c>
      <c r="AX390" s="11" t="s">
        <v>68</v>
      </c>
      <c r="AY390" s="187" t="s">
        <v>122</v>
      </c>
    </row>
    <row r="391" spans="2:51" s="12" customFormat="1" ht="13.5">
      <c r="B391" s="193"/>
      <c r="D391" s="186" t="s">
        <v>132</v>
      </c>
      <c r="E391" s="194" t="s">
        <v>5</v>
      </c>
      <c r="F391" s="195" t="s">
        <v>378</v>
      </c>
      <c r="H391" s="196">
        <v>305.008</v>
      </c>
      <c r="I391" s="197"/>
      <c r="L391" s="193"/>
      <c r="M391" s="198"/>
      <c r="N391" s="199"/>
      <c r="O391" s="199"/>
      <c r="P391" s="199"/>
      <c r="Q391" s="199"/>
      <c r="R391" s="199"/>
      <c r="S391" s="199"/>
      <c r="T391" s="200"/>
      <c r="AT391" s="194" t="s">
        <v>132</v>
      </c>
      <c r="AU391" s="194" t="s">
        <v>77</v>
      </c>
      <c r="AV391" s="12" t="s">
        <v>77</v>
      </c>
      <c r="AW391" s="12" t="s">
        <v>32</v>
      </c>
      <c r="AX391" s="12" t="s">
        <v>68</v>
      </c>
      <c r="AY391" s="194" t="s">
        <v>122</v>
      </c>
    </row>
    <row r="392" spans="2:51" s="13" customFormat="1" ht="13.5">
      <c r="B392" s="201"/>
      <c r="D392" s="186" t="s">
        <v>132</v>
      </c>
      <c r="E392" s="202" t="s">
        <v>5</v>
      </c>
      <c r="F392" s="203" t="s">
        <v>149</v>
      </c>
      <c r="H392" s="204">
        <v>6659.276</v>
      </c>
      <c r="I392" s="205"/>
      <c r="L392" s="201"/>
      <c r="M392" s="219"/>
      <c r="N392" s="220"/>
      <c r="O392" s="220"/>
      <c r="P392" s="220"/>
      <c r="Q392" s="220"/>
      <c r="R392" s="220"/>
      <c r="S392" s="220"/>
      <c r="T392" s="221"/>
      <c r="AT392" s="202" t="s">
        <v>132</v>
      </c>
      <c r="AU392" s="202" t="s">
        <v>77</v>
      </c>
      <c r="AV392" s="13" t="s">
        <v>130</v>
      </c>
      <c r="AW392" s="13" t="s">
        <v>32</v>
      </c>
      <c r="AX392" s="13" t="s">
        <v>75</v>
      </c>
      <c r="AY392" s="202" t="s">
        <v>122</v>
      </c>
    </row>
    <row r="393" spans="2:12" s="1" customFormat="1" ht="6.95" customHeight="1">
      <c r="B393" s="55"/>
      <c r="C393" s="56"/>
      <c r="D393" s="56"/>
      <c r="E393" s="56"/>
      <c r="F393" s="56"/>
      <c r="G393" s="56"/>
      <c r="H393" s="56"/>
      <c r="I393" s="126"/>
      <c r="J393" s="56"/>
      <c r="K393" s="56"/>
      <c r="L393" s="40"/>
    </row>
  </sheetData>
  <autoFilter ref="C84:K392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66"/>
  <sheetViews>
    <sheetView showGridLines="0" tabSelected="1" workbookViewId="0" topLeftCell="A1">
      <pane ySplit="1" topLeftCell="A2" activePane="bottomLeft" state="frozen"/>
      <selection pane="topLeft" activeCell="W17" sqref="W17:X17"/>
      <selection pane="bottomLeft" activeCell="W17" sqref="W17:X1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84</v>
      </c>
      <c r="G1" s="344" t="s">
        <v>85</v>
      </c>
      <c r="H1" s="344"/>
      <c r="I1" s="102"/>
      <c r="J1" s="101" t="s">
        <v>86</v>
      </c>
      <c r="K1" s="100" t="s">
        <v>87</v>
      </c>
      <c r="L1" s="101" t="s">
        <v>88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23" t="s">
        <v>80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77</v>
      </c>
    </row>
    <row r="4" spans="2:46" ht="36.95" customHeight="1">
      <c r="B4" s="27"/>
      <c r="C4" s="28"/>
      <c r="D4" s="29" t="s">
        <v>89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16.5" customHeight="1">
      <c r="B7" s="27"/>
      <c r="C7" s="28"/>
      <c r="D7" s="28"/>
      <c r="E7" s="345" t="str">
        <f>'Rekapitulace stavby'!K6</f>
        <v>III-18035 Dnešice-oprava</v>
      </c>
      <c r="F7" s="346"/>
      <c r="G7" s="346"/>
      <c r="H7" s="346"/>
      <c r="I7" s="104"/>
      <c r="J7" s="28"/>
      <c r="K7" s="30"/>
    </row>
    <row r="8" spans="2:11" s="1" customFormat="1" ht="15">
      <c r="B8" s="40"/>
      <c r="C8" s="41"/>
      <c r="D8" s="36" t="s">
        <v>90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347" t="s">
        <v>379</v>
      </c>
      <c r="F9" s="348"/>
      <c r="G9" s="348"/>
      <c r="H9" s="348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6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6" t="s">
        <v>25</v>
      </c>
      <c r="J12" s="107" t="str">
        <f>'Rekapitulace stavby'!AN8</f>
        <v>10. 3. 2018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6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6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06" t="s">
        <v>28</v>
      </c>
      <c r="J17" s="34" t="str">
        <f>IF('Rekapitulace stavby'!AN13="Vyplň údaj","",IF('Rekapitulace stavby'!AN13="","",'Rekapitulace stavby'!AN13))</f>
        <v>480 35 599</v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>SWIETELSKY stavební s.r.o. odštěpný závod Dopravní stavby ZÁPAD</v>
      </c>
      <c r="F18" s="41"/>
      <c r="G18" s="41"/>
      <c r="H18" s="41"/>
      <c r="I18" s="106" t="s">
        <v>29</v>
      </c>
      <c r="J18" s="34" t="str">
        <f>IF('Rekapitulace stavby'!AN14="Vyplň údaj","",IF('Rekapitulace stavby'!AN14="","",'Rekapitulace stavby'!AN14))</f>
        <v>CZ48035599</v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31</v>
      </c>
      <c r="E20" s="41"/>
      <c r="F20" s="41"/>
      <c r="G20" s="41"/>
      <c r="H20" s="41"/>
      <c r="I20" s="106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06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33</v>
      </c>
      <c r="E23" s="41"/>
      <c r="F23" s="41"/>
      <c r="G23" s="41"/>
      <c r="H23" s="41"/>
      <c r="I23" s="105"/>
      <c r="J23" s="41"/>
      <c r="K23" s="44"/>
    </row>
    <row r="24" spans="2:11" s="6" customFormat="1" ht="16.5" customHeight="1">
      <c r="B24" s="108"/>
      <c r="C24" s="109"/>
      <c r="D24" s="109"/>
      <c r="E24" s="336" t="s">
        <v>5</v>
      </c>
      <c r="F24" s="336"/>
      <c r="G24" s="336"/>
      <c r="H24" s="336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34</v>
      </c>
      <c r="E27" s="41"/>
      <c r="F27" s="41"/>
      <c r="G27" s="41"/>
      <c r="H27" s="41"/>
      <c r="I27" s="105"/>
      <c r="J27" s="115">
        <f>ROUND(J84,2)</f>
        <v>289458.7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36</v>
      </c>
      <c r="G29" s="41"/>
      <c r="H29" s="41"/>
      <c r="I29" s="116" t="s">
        <v>35</v>
      </c>
      <c r="J29" s="45" t="s">
        <v>37</v>
      </c>
      <c r="K29" s="44"/>
    </row>
    <row r="30" spans="2:11" s="1" customFormat="1" ht="14.45" customHeight="1">
      <c r="B30" s="40"/>
      <c r="C30" s="41"/>
      <c r="D30" s="48" t="s">
        <v>38</v>
      </c>
      <c r="E30" s="48" t="s">
        <v>39</v>
      </c>
      <c r="F30" s="117">
        <f>ROUND(SUM(BE84:BE265),2)</f>
        <v>289458.7</v>
      </c>
      <c r="G30" s="41"/>
      <c r="H30" s="41"/>
      <c r="I30" s="118">
        <v>0.21</v>
      </c>
      <c r="J30" s="117">
        <f>ROUND(ROUND((SUM(BE84:BE265)),2)*I30,2)</f>
        <v>60786.33</v>
      </c>
      <c r="K30" s="44"/>
    </row>
    <row r="31" spans="2:11" s="1" customFormat="1" ht="14.45" customHeight="1">
      <c r="B31" s="40"/>
      <c r="C31" s="41"/>
      <c r="D31" s="41"/>
      <c r="E31" s="48" t="s">
        <v>40</v>
      </c>
      <c r="F31" s="117">
        <f>ROUND(SUM(BF84:BF265),2)</f>
        <v>0</v>
      </c>
      <c r="G31" s="41"/>
      <c r="H31" s="41"/>
      <c r="I31" s="118">
        <v>0.15</v>
      </c>
      <c r="J31" s="117">
        <f>ROUND(ROUND((SUM(BF84:BF265)),2)*I31,2)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41</v>
      </c>
      <c r="F32" s="117">
        <f>ROUND(SUM(BG84:BG265),2)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42</v>
      </c>
      <c r="F33" s="117">
        <f>ROUND(SUM(BH84:BH265),2)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43</v>
      </c>
      <c r="F34" s="117">
        <f>ROUND(SUM(BI84:BI265),2)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44</v>
      </c>
      <c r="E36" s="70"/>
      <c r="F36" s="70"/>
      <c r="G36" s="121" t="s">
        <v>45</v>
      </c>
      <c r="H36" s="122" t="s">
        <v>46</v>
      </c>
      <c r="I36" s="123"/>
      <c r="J36" s="124">
        <f>SUM(J27:J34)</f>
        <v>350245.03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92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16.5" customHeight="1">
      <c r="B45" s="40"/>
      <c r="C45" s="41"/>
      <c r="D45" s="41"/>
      <c r="E45" s="345" t="str">
        <f>E7</f>
        <v>III-18035 Dnešice-oprava</v>
      </c>
      <c r="F45" s="346"/>
      <c r="G45" s="346"/>
      <c r="H45" s="346"/>
      <c r="I45" s="105"/>
      <c r="J45" s="41"/>
      <c r="K45" s="44"/>
    </row>
    <row r="46" spans="2:11" s="1" customFormat="1" ht="14.45" customHeight="1">
      <c r="B46" s="40"/>
      <c r="C46" s="36" t="s">
        <v>90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17.25" customHeight="1">
      <c r="B47" s="40"/>
      <c r="C47" s="41"/>
      <c r="D47" s="41"/>
      <c r="E47" s="347" t="str">
        <f>E9</f>
        <v>SO 104 - Ostatní úpr - SO 104 - Ostatní úpravy</v>
      </c>
      <c r="F47" s="348"/>
      <c r="G47" s="348"/>
      <c r="H47" s="348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06" t="s">
        <v>25</v>
      </c>
      <c r="J49" s="107" t="str">
        <f>IF(J12="","",J12)</f>
        <v>10. 3. 2018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06" t="s">
        <v>31</v>
      </c>
      <c r="J51" s="336" t="str">
        <f>E21</f>
        <v xml:space="preserve"> 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>SWIETELSKY stavební s.r.o. odštěpný závod Dopravní stavby ZÁPAD</v>
      </c>
      <c r="G52" s="41"/>
      <c r="H52" s="41"/>
      <c r="I52" s="105"/>
      <c r="J52" s="340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93</v>
      </c>
      <c r="D54" s="119"/>
      <c r="E54" s="119"/>
      <c r="F54" s="119"/>
      <c r="G54" s="119"/>
      <c r="H54" s="119"/>
      <c r="I54" s="130"/>
      <c r="J54" s="131" t="s">
        <v>94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95</v>
      </c>
      <c r="D56" s="41"/>
      <c r="E56" s="41"/>
      <c r="F56" s="41"/>
      <c r="G56" s="41"/>
      <c r="H56" s="41"/>
      <c r="I56" s="105"/>
      <c r="J56" s="115">
        <f>J84</f>
        <v>289458.7</v>
      </c>
      <c r="K56" s="44"/>
      <c r="AU56" s="23" t="s">
        <v>96</v>
      </c>
    </row>
    <row r="57" spans="2:11" s="7" customFormat="1" ht="24.95" customHeight="1">
      <c r="B57" s="134"/>
      <c r="C57" s="135"/>
      <c r="D57" s="136" t="s">
        <v>97</v>
      </c>
      <c r="E57" s="137"/>
      <c r="F57" s="137"/>
      <c r="G57" s="137"/>
      <c r="H57" s="137"/>
      <c r="I57" s="138"/>
      <c r="J57" s="139">
        <f>J85</f>
        <v>289458.7</v>
      </c>
      <c r="K57" s="140"/>
    </row>
    <row r="58" spans="2:11" s="8" customFormat="1" ht="19.9" customHeight="1">
      <c r="B58" s="141"/>
      <c r="C58" s="142"/>
      <c r="D58" s="143" t="s">
        <v>98</v>
      </c>
      <c r="E58" s="144"/>
      <c r="F58" s="144"/>
      <c r="G58" s="144"/>
      <c r="H58" s="144"/>
      <c r="I58" s="145"/>
      <c r="J58" s="146">
        <f>J86</f>
        <v>50082.21</v>
      </c>
      <c r="K58" s="147"/>
    </row>
    <row r="59" spans="2:11" s="8" customFormat="1" ht="14.85" customHeight="1">
      <c r="B59" s="141"/>
      <c r="C59" s="142"/>
      <c r="D59" s="143" t="s">
        <v>99</v>
      </c>
      <c r="E59" s="144"/>
      <c r="F59" s="144"/>
      <c r="G59" s="144"/>
      <c r="H59" s="144"/>
      <c r="I59" s="145"/>
      <c r="J59" s="146">
        <f>J87</f>
        <v>50082.21</v>
      </c>
      <c r="K59" s="147"/>
    </row>
    <row r="60" spans="2:11" s="8" customFormat="1" ht="19.9" customHeight="1">
      <c r="B60" s="141"/>
      <c r="C60" s="142"/>
      <c r="D60" s="143" t="s">
        <v>100</v>
      </c>
      <c r="E60" s="144"/>
      <c r="F60" s="144"/>
      <c r="G60" s="144"/>
      <c r="H60" s="144"/>
      <c r="I60" s="145"/>
      <c r="J60" s="146">
        <f>J127</f>
        <v>204562.7</v>
      </c>
      <c r="K60" s="147"/>
    </row>
    <row r="61" spans="2:11" s="8" customFormat="1" ht="14.85" customHeight="1">
      <c r="B61" s="141"/>
      <c r="C61" s="142"/>
      <c r="D61" s="143" t="s">
        <v>102</v>
      </c>
      <c r="E61" s="144"/>
      <c r="F61" s="144"/>
      <c r="G61" s="144"/>
      <c r="H61" s="144"/>
      <c r="I61" s="145"/>
      <c r="J61" s="146">
        <f>J140</f>
        <v>77504.21</v>
      </c>
      <c r="K61" s="147"/>
    </row>
    <row r="62" spans="2:11" s="8" customFormat="1" ht="19.9" customHeight="1">
      <c r="B62" s="141"/>
      <c r="C62" s="142"/>
      <c r="D62" s="143" t="s">
        <v>103</v>
      </c>
      <c r="E62" s="144"/>
      <c r="F62" s="144"/>
      <c r="G62" s="144"/>
      <c r="H62" s="144"/>
      <c r="I62" s="145"/>
      <c r="J62" s="146">
        <f>J225</f>
        <v>24244.66</v>
      </c>
      <c r="K62" s="147"/>
    </row>
    <row r="63" spans="2:11" s="8" customFormat="1" ht="14.85" customHeight="1">
      <c r="B63" s="141"/>
      <c r="C63" s="142"/>
      <c r="D63" s="143" t="s">
        <v>104</v>
      </c>
      <c r="E63" s="144"/>
      <c r="F63" s="144"/>
      <c r="G63" s="144"/>
      <c r="H63" s="144"/>
      <c r="I63" s="145"/>
      <c r="J63" s="146">
        <f>J226</f>
        <v>24244.66</v>
      </c>
      <c r="K63" s="147"/>
    </row>
    <row r="64" spans="2:11" s="8" customFormat="1" ht="19.9" customHeight="1">
      <c r="B64" s="141"/>
      <c r="C64" s="142"/>
      <c r="D64" s="143" t="s">
        <v>105</v>
      </c>
      <c r="E64" s="144"/>
      <c r="F64" s="144"/>
      <c r="G64" s="144"/>
      <c r="H64" s="144"/>
      <c r="I64" s="145"/>
      <c r="J64" s="146">
        <f>J249</f>
        <v>10569.130000000001</v>
      </c>
      <c r="K64" s="147"/>
    </row>
    <row r="65" spans="2:11" s="1" customFormat="1" ht="21.75" customHeight="1">
      <c r="B65" s="40"/>
      <c r="C65" s="41"/>
      <c r="D65" s="41"/>
      <c r="E65" s="41"/>
      <c r="F65" s="41"/>
      <c r="G65" s="41"/>
      <c r="H65" s="41"/>
      <c r="I65" s="105"/>
      <c r="J65" s="41"/>
      <c r="K65" s="44"/>
    </row>
    <row r="66" spans="2:11" s="1" customFormat="1" ht="6.95" customHeight="1">
      <c r="B66" s="55"/>
      <c r="C66" s="56"/>
      <c r="D66" s="56"/>
      <c r="E66" s="56"/>
      <c r="F66" s="56"/>
      <c r="G66" s="56"/>
      <c r="H66" s="56"/>
      <c r="I66" s="126"/>
      <c r="J66" s="56"/>
      <c r="K66" s="57"/>
    </row>
    <row r="70" spans="2:12" s="1" customFormat="1" ht="6.95" customHeight="1">
      <c r="B70" s="58"/>
      <c r="C70" s="59"/>
      <c r="D70" s="59"/>
      <c r="E70" s="59"/>
      <c r="F70" s="59"/>
      <c r="G70" s="59"/>
      <c r="H70" s="59"/>
      <c r="I70" s="127"/>
      <c r="J70" s="59"/>
      <c r="K70" s="59"/>
      <c r="L70" s="40"/>
    </row>
    <row r="71" spans="2:12" s="1" customFormat="1" ht="36.95" customHeight="1">
      <c r="B71" s="40"/>
      <c r="C71" s="60" t="s">
        <v>106</v>
      </c>
      <c r="L71" s="40"/>
    </row>
    <row r="72" spans="2:12" s="1" customFormat="1" ht="6.95" customHeight="1">
      <c r="B72" s="40"/>
      <c r="L72" s="40"/>
    </row>
    <row r="73" spans="2:12" s="1" customFormat="1" ht="14.45" customHeight="1">
      <c r="B73" s="40"/>
      <c r="C73" s="62" t="s">
        <v>19</v>
      </c>
      <c r="L73" s="40"/>
    </row>
    <row r="74" spans="2:12" s="1" customFormat="1" ht="16.5" customHeight="1">
      <c r="B74" s="40"/>
      <c r="E74" s="341" t="str">
        <f>E7</f>
        <v>III-18035 Dnešice-oprava</v>
      </c>
      <c r="F74" s="342"/>
      <c r="G74" s="342"/>
      <c r="H74" s="342"/>
      <c r="L74" s="40"/>
    </row>
    <row r="75" spans="2:12" s="1" customFormat="1" ht="14.45" customHeight="1">
      <c r="B75" s="40"/>
      <c r="C75" s="62" t="s">
        <v>90</v>
      </c>
      <c r="L75" s="40"/>
    </row>
    <row r="76" spans="2:12" s="1" customFormat="1" ht="17.25" customHeight="1">
      <c r="B76" s="40"/>
      <c r="E76" s="310" t="str">
        <f>E9</f>
        <v>SO 104 - Ostatní úpr - SO 104 - Ostatní úpravy</v>
      </c>
      <c r="F76" s="343"/>
      <c r="G76" s="343"/>
      <c r="H76" s="343"/>
      <c r="L76" s="40"/>
    </row>
    <row r="77" spans="2:12" s="1" customFormat="1" ht="6.95" customHeight="1">
      <c r="B77" s="40"/>
      <c r="L77" s="40"/>
    </row>
    <row r="78" spans="2:12" s="1" customFormat="1" ht="18" customHeight="1">
      <c r="B78" s="40"/>
      <c r="C78" s="62" t="s">
        <v>23</v>
      </c>
      <c r="F78" s="148" t="str">
        <f>F12</f>
        <v xml:space="preserve"> </v>
      </c>
      <c r="I78" s="149" t="s">
        <v>25</v>
      </c>
      <c r="J78" s="66" t="str">
        <f>IF(J12="","",J12)</f>
        <v>10. 3. 2018</v>
      </c>
      <c r="L78" s="40"/>
    </row>
    <row r="79" spans="2:12" s="1" customFormat="1" ht="6.95" customHeight="1">
      <c r="B79" s="40"/>
      <c r="L79" s="40"/>
    </row>
    <row r="80" spans="2:12" s="1" customFormat="1" ht="15">
      <c r="B80" s="40"/>
      <c r="C80" s="62" t="s">
        <v>27</v>
      </c>
      <c r="F80" s="148" t="str">
        <f>E15</f>
        <v xml:space="preserve"> </v>
      </c>
      <c r="I80" s="149" t="s">
        <v>31</v>
      </c>
      <c r="J80" s="148" t="str">
        <f>E21</f>
        <v xml:space="preserve"> </v>
      </c>
      <c r="L80" s="40"/>
    </row>
    <row r="81" spans="2:12" s="1" customFormat="1" ht="14.45" customHeight="1">
      <c r="B81" s="40"/>
      <c r="C81" s="62" t="s">
        <v>30</v>
      </c>
      <c r="F81" s="148" t="str">
        <f>IF(E18="","",E18)</f>
        <v>SWIETELSKY stavební s.r.o. odštěpný závod Dopravní stavby ZÁPAD</v>
      </c>
      <c r="L81" s="40"/>
    </row>
    <row r="82" spans="2:12" s="1" customFormat="1" ht="10.35" customHeight="1">
      <c r="B82" s="40"/>
      <c r="L82" s="40"/>
    </row>
    <row r="83" spans="2:20" s="9" customFormat="1" ht="29.25" customHeight="1">
      <c r="B83" s="150"/>
      <c r="C83" s="151" t="s">
        <v>107</v>
      </c>
      <c r="D83" s="152" t="s">
        <v>53</v>
      </c>
      <c r="E83" s="152" t="s">
        <v>49</v>
      </c>
      <c r="F83" s="152" t="s">
        <v>108</v>
      </c>
      <c r="G83" s="152" t="s">
        <v>109</v>
      </c>
      <c r="H83" s="152" t="s">
        <v>110</v>
      </c>
      <c r="I83" s="153" t="s">
        <v>111</v>
      </c>
      <c r="J83" s="152" t="s">
        <v>94</v>
      </c>
      <c r="K83" s="154" t="s">
        <v>112</v>
      </c>
      <c r="L83" s="150"/>
      <c r="M83" s="72" t="s">
        <v>113</v>
      </c>
      <c r="N83" s="73" t="s">
        <v>38</v>
      </c>
      <c r="O83" s="73" t="s">
        <v>114</v>
      </c>
      <c r="P83" s="73" t="s">
        <v>115</v>
      </c>
      <c r="Q83" s="73" t="s">
        <v>116</v>
      </c>
      <c r="R83" s="73" t="s">
        <v>117</v>
      </c>
      <c r="S83" s="73" t="s">
        <v>118</v>
      </c>
      <c r="T83" s="74" t="s">
        <v>119</v>
      </c>
    </row>
    <row r="84" spans="2:63" s="1" customFormat="1" ht="29.25" customHeight="1">
      <c r="B84" s="40"/>
      <c r="C84" s="76" t="s">
        <v>95</v>
      </c>
      <c r="J84" s="155">
        <f>BK84</f>
        <v>289458.7</v>
      </c>
      <c r="L84" s="40"/>
      <c r="M84" s="75"/>
      <c r="N84" s="67"/>
      <c r="O84" s="67"/>
      <c r="P84" s="156">
        <f>P85</f>
        <v>0</v>
      </c>
      <c r="Q84" s="67"/>
      <c r="R84" s="156">
        <f>R85</f>
        <v>1.8664800000000001</v>
      </c>
      <c r="S84" s="67"/>
      <c r="T84" s="157">
        <f>T85</f>
        <v>0</v>
      </c>
      <c r="AT84" s="23" t="s">
        <v>67</v>
      </c>
      <c r="AU84" s="23" t="s">
        <v>96</v>
      </c>
      <c r="BK84" s="158">
        <f>BK85</f>
        <v>289458.7</v>
      </c>
    </row>
    <row r="85" spans="2:63" s="10" customFormat="1" ht="37.35" customHeight="1">
      <c r="B85" s="159"/>
      <c r="D85" s="160" t="s">
        <v>67</v>
      </c>
      <c r="E85" s="161" t="s">
        <v>120</v>
      </c>
      <c r="F85" s="161" t="s">
        <v>121</v>
      </c>
      <c r="I85" s="162"/>
      <c r="J85" s="163">
        <f>BK85</f>
        <v>289458.7</v>
      </c>
      <c r="L85" s="159"/>
      <c r="M85" s="164"/>
      <c r="N85" s="165"/>
      <c r="O85" s="165"/>
      <c r="P85" s="166">
        <f>P86+P127+P225+P249</f>
        <v>0</v>
      </c>
      <c r="Q85" s="165"/>
      <c r="R85" s="166">
        <f>R86+R127+R225+R249</f>
        <v>1.8664800000000001</v>
      </c>
      <c r="S85" s="165"/>
      <c r="T85" s="167">
        <f>T86+T127+T225+T249</f>
        <v>0</v>
      </c>
      <c r="AR85" s="160" t="s">
        <v>75</v>
      </c>
      <c r="AT85" s="168" t="s">
        <v>67</v>
      </c>
      <c r="AU85" s="168" t="s">
        <v>68</v>
      </c>
      <c r="AY85" s="160" t="s">
        <v>122</v>
      </c>
      <c r="BK85" s="169">
        <f>BK86+BK127+BK225+BK249</f>
        <v>289458.7</v>
      </c>
    </row>
    <row r="86" spans="2:63" s="10" customFormat="1" ht="19.9" customHeight="1">
      <c r="B86" s="159"/>
      <c r="D86" s="160" t="s">
        <v>67</v>
      </c>
      <c r="E86" s="170" t="s">
        <v>75</v>
      </c>
      <c r="F86" s="170" t="s">
        <v>123</v>
      </c>
      <c r="I86" s="162"/>
      <c r="J86" s="171">
        <f>BK86</f>
        <v>50082.21</v>
      </c>
      <c r="L86" s="159"/>
      <c r="M86" s="164"/>
      <c r="N86" s="165"/>
      <c r="O86" s="165"/>
      <c r="P86" s="166">
        <f>P87</f>
        <v>0</v>
      </c>
      <c r="Q86" s="165"/>
      <c r="R86" s="166">
        <f>R87</f>
        <v>1.8664800000000001</v>
      </c>
      <c r="S86" s="165"/>
      <c r="T86" s="167">
        <f>T87</f>
        <v>0</v>
      </c>
      <c r="AR86" s="160" t="s">
        <v>75</v>
      </c>
      <c r="AT86" s="168" t="s">
        <v>67</v>
      </c>
      <c r="AU86" s="168" t="s">
        <v>75</v>
      </c>
      <c r="AY86" s="160" t="s">
        <v>122</v>
      </c>
      <c r="BK86" s="169">
        <f>BK87</f>
        <v>50082.21</v>
      </c>
    </row>
    <row r="87" spans="2:63" s="10" customFormat="1" ht="14.85" customHeight="1">
      <c r="B87" s="159"/>
      <c r="D87" s="160" t="s">
        <v>67</v>
      </c>
      <c r="E87" s="170" t="s">
        <v>124</v>
      </c>
      <c r="F87" s="170" t="s">
        <v>125</v>
      </c>
      <c r="I87" s="162"/>
      <c r="J87" s="171">
        <f>BK87</f>
        <v>50082.21</v>
      </c>
      <c r="L87" s="159"/>
      <c r="M87" s="164"/>
      <c r="N87" s="165"/>
      <c r="O87" s="165"/>
      <c r="P87" s="166">
        <f>SUM(P88:P126)</f>
        <v>0</v>
      </c>
      <c r="Q87" s="165"/>
      <c r="R87" s="166">
        <f>SUM(R88:R126)</f>
        <v>1.8664800000000001</v>
      </c>
      <c r="S87" s="165"/>
      <c r="T87" s="167">
        <f>SUM(T88:T126)</f>
        <v>0</v>
      </c>
      <c r="AR87" s="160" t="s">
        <v>75</v>
      </c>
      <c r="AT87" s="168" t="s">
        <v>67</v>
      </c>
      <c r="AU87" s="168" t="s">
        <v>77</v>
      </c>
      <c r="AY87" s="160" t="s">
        <v>122</v>
      </c>
      <c r="BK87" s="169">
        <f>SUM(BK88:BK126)</f>
        <v>50082.21</v>
      </c>
    </row>
    <row r="88" spans="2:65" s="1" customFormat="1" ht="16.5" customHeight="1">
      <c r="B88" s="172"/>
      <c r="C88" s="173" t="s">
        <v>75</v>
      </c>
      <c r="D88" s="173" t="s">
        <v>126</v>
      </c>
      <c r="E88" s="174" t="s">
        <v>150</v>
      </c>
      <c r="F88" s="175" t="s">
        <v>151</v>
      </c>
      <c r="G88" s="176" t="s">
        <v>152</v>
      </c>
      <c r="H88" s="177">
        <v>22.771</v>
      </c>
      <c r="I88" s="178">
        <v>146.44</v>
      </c>
      <c r="J88" s="179">
        <f>ROUND(I88*H88,2)</f>
        <v>3334.59</v>
      </c>
      <c r="K88" s="175" t="s">
        <v>5</v>
      </c>
      <c r="L88" s="40"/>
      <c r="M88" s="180" t="s">
        <v>5</v>
      </c>
      <c r="N88" s="181" t="s">
        <v>39</v>
      </c>
      <c r="O88" s="41"/>
      <c r="P88" s="182">
        <f>O88*H88</f>
        <v>0</v>
      </c>
      <c r="Q88" s="182">
        <v>0</v>
      </c>
      <c r="R88" s="182">
        <f>Q88*H88</f>
        <v>0</v>
      </c>
      <c r="S88" s="182">
        <v>0</v>
      </c>
      <c r="T88" s="183">
        <f>S88*H88</f>
        <v>0</v>
      </c>
      <c r="AR88" s="23" t="s">
        <v>130</v>
      </c>
      <c r="AT88" s="23" t="s">
        <v>126</v>
      </c>
      <c r="AU88" s="23" t="s">
        <v>131</v>
      </c>
      <c r="AY88" s="23" t="s">
        <v>122</v>
      </c>
      <c r="BE88" s="184">
        <f>IF(N88="základní",J88,0)</f>
        <v>3334.59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23" t="s">
        <v>75</v>
      </c>
      <c r="BK88" s="184">
        <f>ROUND(I88*H88,2)</f>
        <v>3334.59</v>
      </c>
      <c r="BL88" s="23" t="s">
        <v>130</v>
      </c>
      <c r="BM88" s="23" t="s">
        <v>77</v>
      </c>
    </row>
    <row r="89" spans="2:51" s="11" customFormat="1" ht="13.5">
      <c r="B89" s="185"/>
      <c r="D89" s="186" t="s">
        <v>132</v>
      </c>
      <c r="E89" s="187" t="s">
        <v>5</v>
      </c>
      <c r="F89" s="188" t="s">
        <v>380</v>
      </c>
      <c r="H89" s="187" t="s">
        <v>5</v>
      </c>
      <c r="I89" s="189"/>
      <c r="L89" s="185"/>
      <c r="M89" s="190"/>
      <c r="N89" s="191"/>
      <c r="O89" s="191"/>
      <c r="P89" s="191"/>
      <c r="Q89" s="191"/>
      <c r="R89" s="191"/>
      <c r="S89" s="191"/>
      <c r="T89" s="192"/>
      <c r="AT89" s="187" t="s">
        <v>132</v>
      </c>
      <c r="AU89" s="187" t="s">
        <v>131</v>
      </c>
      <c r="AV89" s="11" t="s">
        <v>75</v>
      </c>
      <c r="AW89" s="11" t="s">
        <v>32</v>
      </c>
      <c r="AX89" s="11" t="s">
        <v>68</v>
      </c>
      <c r="AY89" s="187" t="s">
        <v>122</v>
      </c>
    </row>
    <row r="90" spans="2:51" s="11" customFormat="1" ht="13.5">
      <c r="B90" s="185"/>
      <c r="D90" s="186" t="s">
        <v>132</v>
      </c>
      <c r="E90" s="187" t="s">
        <v>5</v>
      </c>
      <c r="F90" s="188" t="s">
        <v>381</v>
      </c>
      <c r="H90" s="187" t="s">
        <v>5</v>
      </c>
      <c r="I90" s="189"/>
      <c r="L90" s="185"/>
      <c r="M90" s="190"/>
      <c r="N90" s="191"/>
      <c r="O90" s="191"/>
      <c r="P90" s="191"/>
      <c r="Q90" s="191"/>
      <c r="R90" s="191"/>
      <c r="S90" s="191"/>
      <c r="T90" s="192"/>
      <c r="AT90" s="187" t="s">
        <v>132</v>
      </c>
      <c r="AU90" s="187" t="s">
        <v>131</v>
      </c>
      <c r="AV90" s="11" t="s">
        <v>75</v>
      </c>
      <c r="AW90" s="11" t="s">
        <v>32</v>
      </c>
      <c r="AX90" s="11" t="s">
        <v>68</v>
      </c>
      <c r="AY90" s="187" t="s">
        <v>122</v>
      </c>
    </row>
    <row r="91" spans="2:51" s="12" customFormat="1" ht="27">
      <c r="B91" s="193"/>
      <c r="D91" s="186" t="s">
        <v>132</v>
      </c>
      <c r="E91" s="194" t="s">
        <v>5</v>
      </c>
      <c r="F91" s="195" t="s">
        <v>382</v>
      </c>
      <c r="H91" s="196">
        <v>22.771</v>
      </c>
      <c r="I91" s="197"/>
      <c r="L91" s="193"/>
      <c r="M91" s="198"/>
      <c r="N91" s="199"/>
      <c r="O91" s="199"/>
      <c r="P91" s="199"/>
      <c r="Q91" s="199"/>
      <c r="R91" s="199"/>
      <c r="S91" s="199"/>
      <c r="T91" s="200"/>
      <c r="AT91" s="194" t="s">
        <v>132</v>
      </c>
      <c r="AU91" s="194" t="s">
        <v>131</v>
      </c>
      <c r="AV91" s="12" t="s">
        <v>77</v>
      </c>
      <c r="AW91" s="12" t="s">
        <v>32</v>
      </c>
      <c r="AX91" s="12" t="s">
        <v>68</v>
      </c>
      <c r="AY91" s="194" t="s">
        <v>122</v>
      </c>
    </row>
    <row r="92" spans="2:51" s="13" customFormat="1" ht="13.5">
      <c r="B92" s="201"/>
      <c r="D92" s="186" t="s">
        <v>132</v>
      </c>
      <c r="E92" s="202" t="s">
        <v>5</v>
      </c>
      <c r="F92" s="203" t="s">
        <v>149</v>
      </c>
      <c r="H92" s="204">
        <v>22.771</v>
      </c>
      <c r="I92" s="205"/>
      <c r="L92" s="201"/>
      <c r="M92" s="206"/>
      <c r="N92" s="207"/>
      <c r="O92" s="207"/>
      <c r="P92" s="207"/>
      <c r="Q92" s="207"/>
      <c r="R92" s="207"/>
      <c r="S92" s="207"/>
      <c r="T92" s="208"/>
      <c r="AT92" s="202" t="s">
        <v>132</v>
      </c>
      <c r="AU92" s="202" t="s">
        <v>131</v>
      </c>
      <c r="AV92" s="13" t="s">
        <v>130</v>
      </c>
      <c r="AW92" s="13" t="s">
        <v>32</v>
      </c>
      <c r="AX92" s="13" t="s">
        <v>75</v>
      </c>
      <c r="AY92" s="202" t="s">
        <v>122</v>
      </c>
    </row>
    <row r="93" spans="2:65" s="1" customFormat="1" ht="16.5" customHeight="1">
      <c r="B93" s="172"/>
      <c r="C93" s="173" t="s">
        <v>77</v>
      </c>
      <c r="D93" s="173" t="s">
        <v>126</v>
      </c>
      <c r="E93" s="174" t="s">
        <v>155</v>
      </c>
      <c r="F93" s="175" t="s">
        <v>156</v>
      </c>
      <c r="G93" s="176" t="s">
        <v>157</v>
      </c>
      <c r="H93" s="177">
        <v>38.711</v>
      </c>
      <c r="I93" s="178">
        <v>163.72</v>
      </c>
      <c r="J93" s="179">
        <f>ROUND(I93*H93,2)</f>
        <v>6337.76</v>
      </c>
      <c r="K93" s="175" t="s">
        <v>5</v>
      </c>
      <c r="L93" s="40"/>
      <c r="M93" s="180" t="s">
        <v>5</v>
      </c>
      <c r="N93" s="181" t="s">
        <v>39</v>
      </c>
      <c r="O93" s="41"/>
      <c r="P93" s="182">
        <f>O93*H93</f>
        <v>0</v>
      </c>
      <c r="Q93" s="182">
        <v>0</v>
      </c>
      <c r="R93" s="182">
        <f>Q93*H93</f>
        <v>0</v>
      </c>
      <c r="S93" s="182">
        <v>0</v>
      </c>
      <c r="T93" s="183">
        <f>S93*H93</f>
        <v>0</v>
      </c>
      <c r="AR93" s="23" t="s">
        <v>130</v>
      </c>
      <c r="AT93" s="23" t="s">
        <v>126</v>
      </c>
      <c r="AU93" s="23" t="s">
        <v>131</v>
      </c>
      <c r="AY93" s="23" t="s">
        <v>122</v>
      </c>
      <c r="BE93" s="184">
        <f>IF(N93="základní",J93,0)</f>
        <v>6337.76</v>
      </c>
      <c r="BF93" s="184">
        <f>IF(N93="snížená",J93,0)</f>
        <v>0</v>
      </c>
      <c r="BG93" s="184">
        <f>IF(N93="zákl. přenesená",J93,0)</f>
        <v>0</v>
      </c>
      <c r="BH93" s="184">
        <f>IF(N93="sníž. přenesená",J93,0)</f>
        <v>0</v>
      </c>
      <c r="BI93" s="184">
        <f>IF(N93="nulová",J93,0)</f>
        <v>0</v>
      </c>
      <c r="BJ93" s="23" t="s">
        <v>75</v>
      </c>
      <c r="BK93" s="184">
        <f>ROUND(I93*H93,2)</f>
        <v>6337.76</v>
      </c>
      <c r="BL93" s="23" t="s">
        <v>130</v>
      </c>
      <c r="BM93" s="23" t="s">
        <v>130</v>
      </c>
    </row>
    <row r="94" spans="2:51" s="11" customFormat="1" ht="13.5">
      <c r="B94" s="185"/>
      <c r="D94" s="186" t="s">
        <v>132</v>
      </c>
      <c r="E94" s="187" t="s">
        <v>5</v>
      </c>
      <c r="F94" s="188" t="s">
        <v>380</v>
      </c>
      <c r="H94" s="187" t="s">
        <v>5</v>
      </c>
      <c r="I94" s="189"/>
      <c r="L94" s="185"/>
      <c r="M94" s="190"/>
      <c r="N94" s="191"/>
      <c r="O94" s="191"/>
      <c r="P94" s="191"/>
      <c r="Q94" s="191"/>
      <c r="R94" s="191"/>
      <c r="S94" s="191"/>
      <c r="T94" s="192"/>
      <c r="AT94" s="187" t="s">
        <v>132</v>
      </c>
      <c r="AU94" s="187" t="s">
        <v>131</v>
      </c>
      <c r="AV94" s="11" t="s">
        <v>75</v>
      </c>
      <c r="AW94" s="11" t="s">
        <v>32</v>
      </c>
      <c r="AX94" s="11" t="s">
        <v>68</v>
      </c>
      <c r="AY94" s="187" t="s">
        <v>122</v>
      </c>
    </row>
    <row r="95" spans="2:51" s="11" customFormat="1" ht="13.5">
      <c r="B95" s="185"/>
      <c r="D95" s="186" t="s">
        <v>132</v>
      </c>
      <c r="E95" s="187" t="s">
        <v>5</v>
      </c>
      <c r="F95" s="188" t="s">
        <v>381</v>
      </c>
      <c r="H95" s="187" t="s">
        <v>5</v>
      </c>
      <c r="I95" s="189"/>
      <c r="L95" s="185"/>
      <c r="M95" s="190"/>
      <c r="N95" s="191"/>
      <c r="O95" s="191"/>
      <c r="P95" s="191"/>
      <c r="Q95" s="191"/>
      <c r="R95" s="191"/>
      <c r="S95" s="191"/>
      <c r="T95" s="192"/>
      <c r="AT95" s="187" t="s">
        <v>132</v>
      </c>
      <c r="AU95" s="187" t="s">
        <v>131</v>
      </c>
      <c r="AV95" s="11" t="s">
        <v>75</v>
      </c>
      <c r="AW95" s="11" t="s">
        <v>32</v>
      </c>
      <c r="AX95" s="11" t="s">
        <v>68</v>
      </c>
      <c r="AY95" s="187" t="s">
        <v>122</v>
      </c>
    </row>
    <row r="96" spans="2:51" s="12" customFormat="1" ht="27">
      <c r="B96" s="193"/>
      <c r="D96" s="186" t="s">
        <v>132</v>
      </c>
      <c r="E96" s="194" t="s">
        <v>5</v>
      </c>
      <c r="F96" s="195" t="s">
        <v>383</v>
      </c>
      <c r="H96" s="196">
        <v>38.711</v>
      </c>
      <c r="I96" s="197"/>
      <c r="L96" s="193"/>
      <c r="M96" s="198"/>
      <c r="N96" s="199"/>
      <c r="O96" s="199"/>
      <c r="P96" s="199"/>
      <c r="Q96" s="199"/>
      <c r="R96" s="199"/>
      <c r="S96" s="199"/>
      <c r="T96" s="200"/>
      <c r="AT96" s="194" t="s">
        <v>132</v>
      </c>
      <c r="AU96" s="194" t="s">
        <v>131</v>
      </c>
      <c r="AV96" s="12" t="s">
        <v>77</v>
      </c>
      <c r="AW96" s="12" t="s">
        <v>32</v>
      </c>
      <c r="AX96" s="12" t="s">
        <v>68</v>
      </c>
      <c r="AY96" s="194" t="s">
        <v>122</v>
      </c>
    </row>
    <row r="97" spans="2:51" s="13" customFormat="1" ht="13.5">
      <c r="B97" s="201"/>
      <c r="D97" s="186" t="s">
        <v>132</v>
      </c>
      <c r="E97" s="202" t="s">
        <v>5</v>
      </c>
      <c r="F97" s="203" t="s">
        <v>149</v>
      </c>
      <c r="H97" s="204">
        <v>38.711</v>
      </c>
      <c r="I97" s="205"/>
      <c r="L97" s="201"/>
      <c r="M97" s="206"/>
      <c r="N97" s="207"/>
      <c r="O97" s="207"/>
      <c r="P97" s="207"/>
      <c r="Q97" s="207"/>
      <c r="R97" s="207"/>
      <c r="S97" s="207"/>
      <c r="T97" s="208"/>
      <c r="AT97" s="202" t="s">
        <v>132</v>
      </c>
      <c r="AU97" s="202" t="s">
        <v>131</v>
      </c>
      <c r="AV97" s="13" t="s">
        <v>130</v>
      </c>
      <c r="AW97" s="13" t="s">
        <v>32</v>
      </c>
      <c r="AX97" s="13" t="s">
        <v>75</v>
      </c>
      <c r="AY97" s="202" t="s">
        <v>122</v>
      </c>
    </row>
    <row r="98" spans="2:65" s="1" customFormat="1" ht="16.5" customHeight="1">
      <c r="B98" s="172"/>
      <c r="C98" s="173" t="s">
        <v>131</v>
      </c>
      <c r="D98" s="173" t="s">
        <v>126</v>
      </c>
      <c r="E98" s="174" t="s">
        <v>384</v>
      </c>
      <c r="F98" s="175" t="s">
        <v>385</v>
      </c>
      <c r="G98" s="176" t="s">
        <v>129</v>
      </c>
      <c r="H98" s="177">
        <v>227.713</v>
      </c>
      <c r="I98" s="178">
        <v>15.54</v>
      </c>
      <c r="J98" s="179">
        <f>ROUND(I98*H98,2)</f>
        <v>3538.66</v>
      </c>
      <c r="K98" s="175" t="s">
        <v>5</v>
      </c>
      <c r="L98" s="40"/>
      <c r="M98" s="180" t="s">
        <v>5</v>
      </c>
      <c r="N98" s="181" t="s">
        <v>39</v>
      </c>
      <c r="O98" s="41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AR98" s="23" t="s">
        <v>130</v>
      </c>
      <c r="AT98" s="23" t="s">
        <v>126</v>
      </c>
      <c r="AU98" s="23" t="s">
        <v>131</v>
      </c>
      <c r="AY98" s="23" t="s">
        <v>122</v>
      </c>
      <c r="BE98" s="184">
        <f>IF(N98="základní",J98,0)</f>
        <v>3538.66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23" t="s">
        <v>75</v>
      </c>
      <c r="BK98" s="184">
        <f>ROUND(I98*H98,2)</f>
        <v>3538.66</v>
      </c>
      <c r="BL98" s="23" t="s">
        <v>130</v>
      </c>
      <c r="BM98" s="23" t="s">
        <v>158</v>
      </c>
    </row>
    <row r="99" spans="2:51" s="11" customFormat="1" ht="13.5">
      <c r="B99" s="185"/>
      <c r="D99" s="186" t="s">
        <v>132</v>
      </c>
      <c r="E99" s="187" t="s">
        <v>5</v>
      </c>
      <c r="F99" s="188" t="s">
        <v>380</v>
      </c>
      <c r="H99" s="187" t="s">
        <v>5</v>
      </c>
      <c r="I99" s="189"/>
      <c r="L99" s="185"/>
      <c r="M99" s="190"/>
      <c r="N99" s="191"/>
      <c r="O99" s="191"/>
      <c r="P99" s="191"/>
      <c r="Q99" s="191"/>
      <c r="R99" s="191"/>
      <c r="S99" s="191"/>
      <c r="T99" s="192"/>
      <c r="AT99" s="187" t="s">
        <v>132</v>
      </c>
      <c r="AU99" s="187" t="s">
        <v>131</v>
      </c>
      <c r="AV99" s="11" t="s">
        <v>75</v>
      </c>
      <c r="AW99" s="11" t="s">
        <v>32</v>
      </c>
      <c r="AX99" s="11" t="s">
        <v>68</v>
      </c>
      <c r="AY99" s="187" t="s">
        <v>122</v>
      </c>
    </row>
    <row r="100" spans="2:51" s="11" customFormat="1" ht="13.5">
      <c r="B100" s="185"/>
      <c r="D100" s="186" t="s">
        <v>132</v>
      </c>
      <c r="E100" s="187" t="s">
        <v>5</v>
      </c>
      <c r="F100" s="188" t="s">
        <v>381</v>
      </c>
      <c r="H100" s="187" t="s">
        <v>5</v>
      </c>
      <c r="I100" s="189"/>
      <c r="L100" s="185"/>
      <c r="M100" s="190"/>
      <c r="N100" s="191"/>
      <c r="O100" s="191"/>
      <c r="P100" s="191"/>
      <c r="Q100" s="191"/>
      <c r="R100" s="191"/>
      <c r="S100" s="191"/>
      <c r="T100" s="192"/>
      <c r="AT100" s="187" t="s">
        <v>132</v>
      </c>
      <c r="AU100" s="187" t="s">
        <v>131</v>
      </c>
      <c r="AV100" s="11" t="s">
        <v>75</v>
      </c>
      <c r="AW100" s="11" t="s">
        <v>32</v>
      </c>
      <c r="AX100" s="11" t="s">
        <v>68</v>
      </c>
      <c r="AY100" s="187" t="s">
        <v>122</v>
      </c>
    </row>
    <row r="101" spans="2:51" s="12" customFormat="1" ht="27">
      <c r="B101" s="193"/>
      <c r="D101" s="186" t="s">
        <v>132</v>
      </c>
      <c r="E101" s="194" t="s">
        <v>5</v>
      </c>
      <c r="F101" s="195" t="s">
        <v>386</v>
      </c>
      <c r="H101" s="196">
        <v>227.713</v>
      </c>
      <c r="I101" s="197"/>
      <c r="L101" s="193"/>
      <c r="M101" s="198"/>
      <c r="N101" s="199"/>
      <c r="O101" s="199"/>
      <c r="P101" s="199"/>
      <c r="Q101" s="199"/>
      <c r="R101" s="199"/>
      <c r="S101" s="199"/>
      <c r="T101" s="200"/>
      <c r="AT101" s="194" t="s">
        <v>132</v>
      </c>
      <c r="AU101" s="194" t="s">
        <v>131</v>
      </c>
      <c r="AV101" s="12" t="s">
        <v>77</v>
      </c>
      <c r="AW101" s="12" t="s">
        <v>32</v>
      </c>
      <c r="AX101" s="12" t="s">
        <v>68</v>
      </c>
      <c r="AY101" s="194" t="s">
        <v>122</v>
      </c>
    </row>
    <row r="102" spans="2:51" s="13" customFormat="1" ht="13.5">
      <c r="B102" s="201"/>
      <c r="D102" s="186" t="s">
        <v>132</v>
      </c>
      <c r="E102" s="202" t="s">
        <v>5</v>
      </c>
      <c r="F102" s="203" t="s">
        <v>149</v>
      </c>
      <c r="H102" s="204">
        <v>227.713</v>
      </c>
      <c r="I102" s="205"/>
      <c r="L102" s="201"/>
      <c r="M102" s="206"/>
      <c r="N102" s="207"/>
      <c r="O102" s="207"/>
      <c r="P102" s="207"/>
      <c r="Q102" s="207"/>
      <c r="R102" s="207"/>
      <c r="S102" s="207"/>
      <c r="T102" s="208"/>
      <c r="AT102" s="202" t="s">
        <v>132</v>
      </c>
      <c r="AU102" s="202" t="s">
        <v>131</v>
      </c>
      <c r="AV102" s="13" t="s">
        <v>130</v>
      </c>
      <c r="AW102" s="13" t="s">
        <v>32</v>
      </c>
      <c r="AX102" s="13" t="s">
        <v>75</v>
      </c>
      <c r="AY102" s="202" t="s">
        <v>122</v>
      </c>
    </row>
    <row r="103" spans="2:65" s="1" customFormat="1" ht="16.5" customHeight="1">
      <c r="B103" s="172"/>
      <c r="C103" s="173" t="s">
        <v>130</v>
      </c>
      <c r="D103" s="173" t="s">
        <v>126</v>
      </c>
      <c r="E103" s="174" t="s">
        <v>190</v>
      </c>
      <c r="F103" s="175" t="s">
        <v>191</v>
      </c>
      <c r="G103" s="176" t="s">
        <v>192</v>
      </c>
      <c r="H103" s="177">
        <v>1</v>
      </c>
      <c r="I103" s="178">
        <v>11697.04</v>
      </c>
      <c r="J103" s="179">
        <f>ROUND(I103*H103,2)</f>
        <v>11697.04</v>
      </c>
      <c r="K103" s="175" t="s">
        <v>5</v>
      </c>
      <c r="L103" s="40"/>
      <c r="M103" s="180" t="s">
        <v>5</v>
      </c>
      <c r="N103" s="181" t="s">
        <v>39</v>
      </c>
      <c r="O103" s="41"/>
      <c r="P103" s="182">
        <f>O103*H103</f>
        <v>0</v>
      </c>
      <c r="Q103" s="182">
        <v>0</v>
      </c>
      <c r="R103" s="182">
        <f>Q103*H103</f>
        <v>0</v>
      </c>
      <c r="S103" s="182">
        <v>0</v>
      </c>
      <c r="T103" s="183">
        <f>S103*H103</f>
        <v>0</v>
      </c>
      <c r="AR103" s="23" t="s">
        <v>130</v>
      </c>
      <c r="AT103" s="23" t="s">
        <v>126</v>
      </c>
      <c r="AU103" s="23" t="s">
        <v>131</v>
      </c>
      <c r="AY103" s="23" t="s">
        <v>122</v>
      </c>
      <c r="BE103" s="184">
        <f>IF(N103="základní",J103,0)</f>
        <v>11697.04</v>
      </c>
      <c r="BF103" s="184">
        <f>IF(N103="snížená",J103,0)</f>
        <v>0</v>
      </c>
      <c r="BG103" s="184">
        <f>IF(N103="zákl. přenesená",J103,0)</f>
        <v>0</v>
      </c>
      <c r="BH103" s="184">
        <f>IF(N103="sníž. přenesená",J103,0)</f>
        <v>0</v>
      </c>
      <c r="BI103" s="184">
        <f>IF(N103="nulová",J103,0)</f>
        <v>0</v>
      </c>
      <c r="BJ103" s="23" t="s">
        <v>75</v>
      </c>
      <c r="BK103" s="184">
        <f>ROUND(I103*H103,2)</f>
        <v>11697.04</v>
      </c>
      <c r="BL103" s="23" t="s">
        <v>130</v>
      </c>
      <c r="BM103" s="23" t="s">
        <v>387</v>
      </c>
    </row>
    <row r="104" spans="2:51" s="11" customFormat="1" ht="13.5">
      <c r="B104" s="185"/>
      <c r="D104" s="186" t="s">
        <v>132</v>
      </c>
      <c r="E104" s="187" t="s">
        <v>5</v>
      </c>
      <c r="F104" s="188" t="s">
        <v>388</v>
      </c>
      <c r="H104" s="187" t="s">
        <v>5</v>
      </c>
      <c r="I104" s="189"/>
      <c r="L104" s="185"/>
      <c r="M104" s="190"/>
      <c r="N104" s="191"/>
      <c r="O104" s="191"/>
      <c r="P104" s="191"/>
      <c r="Q104" s="191"/>
      <c r="R104" s="191"/>
      <c r="S104" s="191"/>
      <c r="T104" s="192"/>
      <c r="AT104" s="187" t="s">
        <v>132</v>
      </c>
      <c r="AU104" s="187" t="s">
        <v>131</v>
      </c>
      <c r="AV104" s="11" t="s">
        <v>75</v>
      </c>
      <c r="AW104" s="11" t="s">
        <v>32</v>
      </c>
      <c r="AX104" s="11" t="s">
        <v>68</v>
      </c>
      <c r="AY104" s="187" t="s">
        <v>122</v>
      </c>
    </row>
    <row r="105" spans="2:51" s="12" customFormat="1" ht="13.5">
      <c r="B105" s="193"/>
      <c r="D105" s="186" t="s">
        <v>132</v>
      </c>
      <c r="E105" s="194" t="s">
        <v>5</v>
      </c>
      <c r="F105" s="195" t="s">
        <v>75</v>
      </c>
      <c r="H105" s="196">
        <v>1</v>
      </c>
      <c r="I105" s="197"/>
      <c r="L105" s="193"/>
      <c r="M105" s="198"/>
      <c r="N105" s="199"/>
      <c r="O105" s="199"/>
      <c r="P105" s="199"/>
      <c r="Q105" s="199"/>
      <c r="R105" s="199"/>
      <c r="S105" s="199"/>
      <c r="T105" s="200"/>
      <c r="AT105" s="194" t="s">
        <v>132</v>
      </c>
      <c r="AU105" s="194" t="s">
        <v>131</v>
      </c>
      <c r="AV105" s="12" t="s">
        <v>77</v>
      </c>
      <c r="AW105" s="12" t="s">
        <v>32</v>
      </c>
      <c r="AX105" s="12" t="s">
        <v>68</v>
      </c>
      <c r="AY105" s="194" t="s">
        <v>122</v>
      </c>
    </row>
    <row r="106" spans="2:51" s="13" customFormat="1" ht="13.5">
      <c r="B106" s="201"/>
      <c r="D106" s="186" t="s">
        <v>132</v>
      </c>
      <c r="E106" s="202" t="s">
        <v>5</v>
      </c>
      <c r="F106" s="203" t="s">
        <v>149</v>
      </c>
      <c r="H106" s="204">
        <v>1</v>
      </c>
      <c r="I106" s="205"/>
      <c r="L106" s="201"/>
      <c r="M106" s="206"/>
      <c r="N106" s="207"/>
      <c r="O106" s="207"/>
      <c r="P106" s="207"/>
      <c r="Q106" s="207"/>
      <c r="R106" s="207"/>
      <c r="S106" s="207"/>
      <c r="T106" s="208"/>
      <c r="AT106" s="202" t="s">
        <v>132</v>
      </c>
      <c r="AU106" s="202" t="s">
        <v>131</v>
      </c>
      <c r="AV106" s="13" t="s">
        <v>130</v>
      </c>
      <c r="AW106" s="13" t="s">
        <v>32</v>
      </c>
      <c r="AX106" s="13" t="s">
        <v>75</v>
      </c>
      <c r="AY106" s="202" t="s">
        <v>122</v>
      </c>
    </row>
    <row r="107" spans="2:65" s="1" customFormat="1" ht="25.5" customHeight="1">
      <c r="B107" s="172"/>
      <c r="C107" s="173" t="s">
        <v>167</v>
      </c>
      <c r="D107" s="173" t="s">
        <v>126</v>
      </c>
      <c r="E107" s="174" t="s">
        <v>207</v>
      </c>
      <c r="F107" s="175" t="s">
        <v>389</v>
      </c>
      <c r="G107" s="176" t="s">
        <v>192</v>
      </c>
      <c r="H107" s="177">
        <v>6</v>
      </c>
      <c r="I107" s="178">
        <v>1014.35</v>
      </c>
      <c r="J107" s="179">
        <f>ROUND(I107*H107,2)</f>
        <v>6086.1</v>
      </c>
      <c r="K107" s="175" t="s">
        <v>390</v>
      </c>
      <c r="L107" s="40"/>
      <c r="M107" s="180" t="s">
        <v>5</v>
      </c>
      <c r="N107" s="181" t="s">
        <v>39</v>
      </c>
      <c r="O107" s="41"/>
      <c r="P107" s="182">
        <f>O107*H107</f>
        <v>0</v>
      </c>
      <c r="Q107" s="182">
        <v>0.31108</v>
      </c>
      <c r="R107" s="182">
        <f>Q107*H107</f>
        <v>1.8664800000000001</v>
      </c>
      <c r="S107" s="182">
        <v>0</v>
      </c>
      <c r="T107" s="183">
        <f>S107*H107</f>
        <v>0</v>
      </c>
      <c r="AR107" s="23" t="s">
        <v>130</v>
      </c>
      <c r="AT107" s="23" t="s">
        <v>126</v>
      </c>
      <c r="AU107" s="23" t="s">
        <v>131</v>
      </c>
      <c r="AY107" s="23" t="s">
        <v>122</v>
      </c>
      <c r="BE107" s="184">
        <f>IF(N107="základní",J107,0)</f>
        <v>6086.1</v>
      </c>
      <c r="BF107" s="184">
        <f>IF(N107="snížená",J107,0)</f>
        <v>0</v>
      </c>
      <c r="BG107" s="184">
        <f>IF(N107="zákl. přenesená",J107,0)</f>
        <v>0</v>
      </c>
      <c r="BH107" s="184">
        <f>IF(N107="sníž. přenesená",J107,0)</f>
        <v>0</v>
      </c>
      <c r="BI107" s="184">
        <f>IF(N107="nulová",J107,0)</f>
        <v>0</v>
      </c>
      <c r="BJ107" s="23" t="s">
        <v>75</v>
      </c>
      <c r="BK107" s="184">
        <f>ROUND(I107*H107,2)</f>
        <v>6086.1</v>
      </c>
      <c r="BL107" s="23" t="s">
        <v>130</v>
      </c>
      <c r="BM107" s="23" t="s">
        <v>391</v>
      </c>
    </row>
    <row r="108" spans="2:51" s="11" customFormat="1" ht="13.5">
      <c r="B108" s="185"/>
      <c r="D108" s="186" t="s">
        <v>132</v>
      </c>
      <c r="E108" s="187" t="s">
        <v>5</v>
      </c>
      <c r="F108" s="188" t="s">
        <v>392</v>
      </c>
      <c r="H108" s="187" t="s">
        <v>5</v>
      </c>
      <c r="I108" s="189"/>
      <c r="L108" s="185"/>
      <c r="M108" s="190"/>
      <c r="N108" s="191"/>
      <c r="O108" s="191"/>
      <c r="P108" s="191"/>
      <c r="Q108" s="191"/>
      <c r="R108" s="191"/>
      <c r="S108" s="191"/>
      <c r="T108" s="192"/>
      <c r="AT108" s="187" t="s">
        <v>132</v>
      </c>
      <c r="AU108" s="187" t="s">
        <v>131</v>
      </c>
      <c r="AV108" s="11" t="s">
        <v>75</v>
      </c>
      <c r="AW108" s="11" t="s">
        <v>32</v>
      </c>
      <c r="AX108" s="11" t="s">
        <v>68</v>
      </c>
      <c r="AY108" s="187" t="s">
        <v>122</v>
      </c>
    </row>
    <row r="109" spans="2:51" s="12" customFormat="1" ht="13.5">
      <c r="B109" s="193"/>
      <c r="D109" s="186" t="s">
        <v>132</v>
      </c>
      <c r="E109" s="194" t="s">
        <v>5</v>
      </c>
      <c r="F109" s="195" t="s">
        <v>393</v>
      </c>
      <c r="H109" s="196">
        <v>6</v>
      </c>
      <c r="I109" s="197"/>
      <c r="L109" s="193"/>
      <c r="M109" s="198"/>
      <c r="N109" s="199"/>
      <c r="O109" s="199"/>
      <c r="P109" s="199"/>
      <c r="Q109" s="199"/>
      <c r="R109" s="199"/>
      <c r="S109" s="199"/>
      <c r="T109" s="200"/>
      <c r="AT109" s="194" t="s">
        <v>132</v>
      </c>
      <c r="AU109" s="194" t="s">
        <v>131</v>
      </c>
      <c r="AV109" s="12" t="s">
        <v>77</v>
      </c>
      <c r="AW109" s="12" t="s">
        <v>32</v>
      </c>
      <c r="AX109" s="12" t="s">
        <v>68</v>
      </c>
      <c r="AY109" s="194" t="s">
        <v>122</v>
      </c>
    </row>
    <row r="110" spans="2:51" s="13" customFormat="1" ht="13.5">
      <c r="B110" s="201"/>
      <c r="D110" s="186" t="s">
        <v>132</v>
      </c>
      <c r="E110" s="202" t="s">
        <v>5</v>
      </c>
      <c r="F110" s="203" t="s">
        <v>149</v>
      </c>
      <c r="H110" s="204">
        <v>6</v>
      </c>
      <c r="I110" s="205"/>
      <c r="L110" s="201"/>
      <c r="M110" s="206"/>
      <c r="N110" s="207"/>
      <c r="O110" s="207"/>
      <c r="P110" s="207"/>
      <c r="Q110" s="207"/>
      <c r="R110" s="207"/>
      <c r="S110" s="207"/>
      <c r="T110" s="208"/>
      <c r="AT110" s="202" t="s">
        <v>132</v>
      </c>
      <c r="AU110" s="202" t="s">
        <v>131</v>
      </c>
      <c r="AV110" s="13" t="s">
        <v>130</v>
      </c>
      <c r="AW110" s="13" t="s">
        <v>32</v>
      </c>
      <c r="AX110" s="13" t="s">
        <v>75</v>
      </c>
      <c r="AY110" s="202" t="s">
        <v>122</v>
      </c>
    </row>
    <row r="111" spans="2:65" s="1" customFormat="1" ht="16.5" customHeight="1">
      <c r="B111" s="172"/>
      <c r="C111" s="173" t="s">
        <v>158</v>
      </c>
      <c r="D111" s="173" t="s">
        <v>126</v>
      </c>
      <c r="E111" s="174" t="s">
        <v>394</v>
      </c>
      <c r="F111" s="175" t="s">
        <v>395</v>
      </c>
      <c r="G111" s="176" t="s">
        <v>180</v>
      </c>
      <c r="H111" s="177">
        <v>11.67</v>
      </c>
      <c r="I111" s="178">
        <v>1014.35</v>
      </c>
      <c r="J111" s="179">
        <f>ROUND(I111*H111,2)</f>
        <v>11837.46</v>
      </c>
      <c r="K111" s="175" t="s">
        <v>5</v>
      </c>
      <c r="L111" s="40"/>
      <c r="M111" s="180" t="s">
        <v>5</v>
      </c>
      <c r="N111" s="181" t="s">
        <v>39</v>
      </c>
      <c r="O111" s="41"/>
      <c r="P111" s="182">
        <f>O111*H111</f>
        <v>0</v>
      </c>
      <c r="Q111" s="182">
        <v>0</v>
      </c>
      <c r="R111" s="182">
        <f>Q111*H111</f>
        <v>0</v>
      </c>
      <c r="S111" s="182">
        <v>0</v>
      </c>
      <c r="T111" s="183">
        <f>S111*H111</f>
        <v>0</v>
      </c>
      <c r="AR111" s="23" t="s">
        <v>130</v>
      </c>
      <c r="AT111" s="23" t="s">
        <v>126</v>
      </c>
      <c r="AU111" s="23" t="s">
        <v>131</v>
      </c>
      <c r="AY111" s="23" t="s">
        <v>122</v>
      </c>
      <c r="BE111" s="184">
        <f>IF(N111="základní",J111,0)</f>
        <v>11837.46</v>
      </c>
      <c r="BF111" s="184">
        <f>IF(N111="snížená",J111,0)</f>
        <v>0</v>
      </c>
      <c r="BG111" s="184">
        <f>IF(N111="zákl. přenesená",J111,0)</f>
        <v>0</v>
      </c>
      <c r="BH111" s="184">
        <f>IF(N111="sníž. přenesená",J111,0)</f>
        <v>0</v>
      </c>
      <c r="BI111" s="184">
        <f>IF(N111="nulová",J111,0)</f>
        <v>0</v>
      </c>
      <c r="BJ111" s="23" t="s">
        <v>75</v>
      </c>
      <c r="BK111" s="184">
        <f>ROUND(I111*H111,2)</f>
        <v>11837.46</v>
      </c>
      <c r="BL111" s="23" t="s">
        <v>130</v>
      </c>
      <c r="BM111" s="23" t="s">
        <v>164</v>
      </c>
    </row>
    <row r="112" spans="2:51" s="11" customFormat="1" ht="13.5">
      <c r="B112" s="185"/>
      <c r="D112" s="186" t="s">
        <v>132</v>
      </c>
      <c r="E112" s="187" t="s">
        <v>5</v>
      </c>
      <c r="F112" s="188" t="s">
        <v>396</v>
      </c>
      <c r="H112" s="187" t="s">
        <v>5</v>
      </c>
      <c r="I112" s="189"/>
      <c r="L112" s="185"/>
      <c r="M112" s="190"/>
      <c r="N112" s="191"/>
      <c r="O112" s="191"/>
      <c r="P112" s="191"/>
      <c r="Q112" s="191"/>
      <c r="R112" s="191"/>
      <c r="S112" s="191"/>
      <c r="T112" s="192"/>
      <c r="AT112" s="187" t="s">
        <v>132</v>
      </c>
      <c r="AU112" s="187" t="s">
        <v>131</v>
      </c>
      <c r="AV112" s="11" t="s">
        <v>75</v>
      </c>
      <c r="AW112" s="11" t="s">
        <v>32</v>
      </c>
      <c r="AX112" s="11" t="s">
        <v>68</v>
      </c>
      <c r="AY112" s="187" t="s">
        <v>122</v>
      </c>
    </row>
    <row r="113" spans="2:51" s="12" customFormat="1" ht="13.5">
      <c r="B113" s="193"/>
      <c r="D113" s="186" t="s">
        <v>132</v>
      </c>
      <c r="E113" s="194" t="s">
        <v>5</v>
      </c>
      <c r="F113" s="195" t="s">
        <v>397</v>
      </c>
      <c r="H113" s="196">
        <v>4.72</v>
      </c>
      <c r="I113" s="197"/>
      <c r="L113" s="193"/>
      <c r="M113" s="198"/>
      <c r="N113" s="199"/>
      <c r="O113" s="199"/>
      <c r="P113" s="199"/>
      <c r="Q113" s="199"/>
      <c r="R113" s="199"/>
      <c r="S113" s="199"/>
      <c r="T113" s="200"/>
      <c r="AT113" s="194" t="s">
        <v>132</v>
      </c>
      <c r="AU113" s="194" t="s">
        <v>131</v>
      </c>
      <c r="AV113" s="12" t="s">
        <v>77</v>
      </c>
      <c r="AW113" s="12" t="s">
        <v>32</v>
      </c>
      <c r="AX113" s="12" t="s">
        <v>68</v>
      </c>
      <c r="AY113" s="194" t="s">
        <v>122</v>
      </c>
    </row>
    <row r="114" spans="2:51" s="11" customFormat="1" ht="13.5">
      <c r="B114" s="185"/>
      <c r="D114" s="186" t="s">
        <v>132</v>
      </c>
      <c r="E114" s="187" t="s">
        <v>5</v>
      </c>
      <c r="F114" s="188" t="s">
        <v>398</v>
      </c>
      <c r="H114" s="187" t="s">
        <v>5</v>
      </c>
      <c r="I114" s="189"/>
      <c r="L114" s="185"/>
      <c r="M114" s="190"/>
      <c r="N114" s="191"/>
      <c r="O114" s="191"/>
      <c r="P114" s="191"/>
      <c r="Q114" s="191"/>
      <c r="R114" s="191"/>
      <c r="S114" s="191"/>
      <c r="T114" s="192"/>
      <c r="AT114" s="187" t="s">
        <v>132</v>
      </c>
      <c r="AU114" s="187" t="s">
        <v>131</v>
      </c>
      <c r="AV114" s="11" t="s">
        <v>75</v>
      </c>
      <c r="AW114" s="11" t="s">
        <v>32</v>
      </c>
      <c r="AX114" s="11" t="s">
        <v>68</v>
      </c>
      <c r="AY114" s="187" t="s">
        <v>122</v>
      </c>
    </row>
    <row r="115" spans="2:51" s="12" customFormat="1" ht="13.5">
      <c r="B115" s="193"/>
      <c r="D115" s="186" t="s">
        <v>132</v>
      </c>
      <c r="E115" s="194" t="s">
        <v>5</v>
      </c>
      <c r="F115" s="195" t="s">
        <v>399</v>
      </c>
      <c r="H115" s="196">
        <v>6.95</v>
      </c>
      <c r="I115" s="197"/>
      <c r="L115" s="193"/>
      <c r="M115" s="198"/>
      <c r="N115" s="199"/>
      <c r="O115" s="199"/>
      <c r="P115" s="199"/>
      <c r="Q115" s="199"/>
      <c r="R115" s="199"/>
      <c r="S115" s="199"/>
      <c r="T115" s="200"/>
      <c r="AT115" s="194" t="s">
        <v>132</v>
      </c>
      <c r="AU115" s="194" t="s">
        <v>131</v>
      </c>
      <c r="AV115" s="12" t="s">
        <v>77</v>
      </c>
      <c r="AW115" s="12" t="s">
        <v>32</v>
      </c>
      <c r="AX115" s="12" t="s">
        <v>68</v>
      </c>
      <c r="AY115" s="194" t="s">
        <v>122</v>
      </c>
    </row>
    <row r="116" spans="2:51" s="13" customFormat="1" ht="13.5">
      <c r="B116" s="201"/>
      <c r="D116" s="186" t="s">
        <v>132</v>
      </c>
      <c r="E116" s="202" t="s">
        <v>5</v>
      </c>
      <c r="F116" s="203" t="s">
        <v>149</v>
      </c>
      <c r="H116" s="204">
        <v>11.67</v>
      </c>
      <c r="I116" s="205"/>
      <c r="L116" s="201"/>
      <c r="M116" s="206"/>
      <c r="N116" s="207"/>
      <c r="O116" s="207"/>
      <c r="P116" s="207"/>
      <c r="Q116" s="207"/>
      <c r="R116" s="207"/>
      <c r="S116" s="207"/>
      <c r="T116" s="208"/>
      <c r="AT116" s="202" t="s">
        <v>132</v>
      </c>
      <c r="AU116" s="202" t="s">
        <v>131</v>
      </c>
      <c r="AV116" s="13" t="s">
        <v>130</v>
      </c>
      <c r="AW116" s="13" t="s">
        <v>32</v>
      </c>
      <c r="AX116" s="13" t="s">
        <v>75</v>
      </c>
      <c r="AY116" s="202" t="s">
        <v>122</v>
      </c>
    </row>
    <row r="117" spans="2:65" s="1" customFormat="1" ht="16.5" customHeight="1">
      <c r="B117" s="172"/>
      <c r="C117" s="173" t="s">
        <v>177</v>
      </c>
      <c r="D117" s="173" t="s">
        <v>126</v>
      </c>
      <c r="E117" s="174" t="s">
        <v>222</v>
      </c>
      <c r="F117" s="175" t="s">
        <v>223</v>
      </c>
      <c r="G117" s="176" t="s">
        <v>157</v>
      </c>
      <c r="H117" s="177">
        <v>38.711</v>
      </c>
      <c r="I117" s="178">
        <v>44.42</v>
      </c>
      <c r="J117" s="179">
        <f>ROUND(I117*H117,2)</f>
        <v>1719.54</v>
      </c>
      <c r="K117" s="175" t="s">
        <v>5</v>
      </c>
      <c r="L117" s="40"/>
      <c r="M117" s="180" t="s">
        <v>5</v>
      </c>
      <c r="N117" s="181" t="s">
        <v>39</v>
      </c>
      <c r="O117" s="41"/>
      <c r="P117" s="182">
        <f>O117*H117</f>
        <v>0</v>
      </c>
      <c r="Q117" s="182">
        <v>0</v>
      </c>
      <c r="R117" s="182">
        <f>Q117*H117</f>
        <v>0</v>
      </c>
      <c r="S117" s="182">
        <v>0</v>
      </c>
      <c r="T117" s="183">
        <f>S117*H117</f>
        <v>0</v>
      </c>
      <c r="AR117" s="23" t="s">
        <v>130</v>
      </c>
      <c r="AT117" s="23" t="s">
        <v>126</v>
      </c>
      <c r="AU117" s="23" t="s">
        <v>131</v>
      </c>
      <c r="AY117" s="23" t="s">
        <v>122</v>
      </c>
      <c r="BE117" s="184">
        <f>IF(N117="základní",J117,0)</f>
        <v>1719.54</v>
      </c>
      <c r="BF117" s="184">
        <f>IF(N117="snížená",J117,0)</f>
        <v>0</v>
      </c>
      <c r="BG117" s="184">
        <f>IF(N117="zákl. přenesená",J117,0)</f>
        <v>0</v>
      </c>
      <c r="BH117" s="184">
        <f>IF(N117="sníž. přenesená",J117,0)</f>
        <v>0</v>
      </c>
      <c r="BI117" s="184">
        <f>IF(N117="nulová",J117,0)</f>
        <v>0</v>
      </c>
      <c r="BJ117" s="23" t="s">
        <v>75</v>
      </c>
      <c r="BK117" s="184">
        <f>ROUND(I117*H117,2)</f>
        <v>1719.54</v>
      </c>
      <c r="BL117" s="23" t="s">
        <v>130</v>
      </c>
      <c r="BM117" s="23" t="s">
        <v>170</v>
      </c>
    </row>
    <row r="118" spans="2:51" s="11" customFormat="1" ht="13.5">
      <c r="B118" s="185"/>
      <c r="D118" s="186" t="s">
        <v>132</v>
      </c>
      <c r="E118" s="187" t="s">
        <v>5</v>
      </c>
      <c r="F118" s="188" t="s">
        <v>380</v>
      </c>
      <c r="H118" s="187" t="s">
        <v>5</v>
      </c>
      <c r="I118" s="189"/>
      <c r="L118" s="185"/>
      <c r="M118" s="190"/>
      <c r="N118" s="191"/>
      <c r="O118" s="191"/>
      <c r="P118" s="191"/>
      <c r="Q118" s="191"/>
      <c r="R118" s="191"/>
      <c r="S118" s="191"/>
      <c r="T118" s="192"/>
      <c r="AT118" s="187" t="s">
        <v>132</v>
      </c>
      <c r="AU118" s="187" t="s">
        <v>131</v>
      </c>
      <c r="AV118" s="11" t="s">
        <v>75</v>
      </c>
      <c r="AW118" s="11" t="s">
        <v>32</v>
      </c>
      <c r="AX118" s="11" t="s">
        <v>68</v>
      </c>
      <c r="AY118" s="187" t="s">
        <v>122</v>
      </c>
    </row>
    <row r="119" spans="2:51" s="11" customFormat="1" ht="13.5">
      <c r="B119" s="185"/>
      <c r="D119" s="186" t="s">
        <v>132</v>
      </c>
      <c r="E119" s="187" t="s">
        <v>5</v>
      </c>
      <c r="F119" s="188" t="s">
        <v>381</v>
      </c>
      <c r="H119" s="187" t="s">
        <v>5</v>
      </c>
      <c r="I119" s="189"/>
      <c r="L119" s="185"/>
      <c r="M119" s="190"/>
      <c r="N119" s="191"/>
      <c r="O119" s="191"/>
      <c r="P119" s="191"/>
      <c r="Q119" s="191"/>
      <c r="R119" s="191"/>
      <c r="S119" s="191"/>
      <c r="T119" s="192"/>
      <c r="AT119" s="187" t="s">
        <v>132</v>
      </c>
      <c r="AU119" s="187" t="s">
        <v>131</v>
      </c>
      <c r="AV119" s="11" t="s">
        <v>75</v>
      </c>
      <c r="AW119" s="11" t="s">
        <v>32</v>
      </c>
      <c r="AX119" s="11" t="s">
        <v>68</v>
      </c>
      <c r="AY119" s="187" t="s">
        <v>122</v>
      </c>
    </row>
    <row r="120" spans="2:51" s="12" customFormat="1" ht="27">
      <c r="B120" s="193"/>
      <c r="D120" s="186" t="s">
        <v>132</v>
      </c>
      <c r="E120" s="194" t="s">
        <v>5</v>
      </c>
      <c r="F120" s="195" t="s">
        <v>383</v>
      </c>
      <c r="H120" s="196">
        <v>38.711</v>
      </c>
      <c r="I120" s="197"/>
      <c r="L120" s="193"/>
      <c r="M120" s="198"/>
      <c r="N120" s="199"/>
      <c r="O120" s="199"/>
      <c r="P120" s="199"/>
      <c r="Q120" s="199"/>
      <c r="R120" s="199"/>
      <c r="S120" s="199"/>
      <c r="T120" s="200"/>
      <c r="AT120" s="194" t="s">
        <v>132</v>
      </c>
      <c r="AU120" s="194" t="s">
        <v>131</v>
      </c>
      <c r="AV120" s="12" t="s">
        <v>77</v>
      </c>
      <c r="AW120" s="12" t="s">
        <v>32</v>
      </c>
      <c r="AX120" s="12" t="s">
        <v>68</v>
      </c>
      <c r="AY120" s="194" t="s">
        <v>122</v>
      </c>
    </row>
    <row r="121" spans="2:51" s="13" customFormat="1" ht="13.5">
      <c r="B121" s="201"/>
      <c r="D121" s="186" t="s">
        <v>132</v>
      </c>
      <c r="E121" s="202" t="s">
        <v>5</v>
      </c>
      <c r="F121" s="203" t="s">
        <v>149</v>
      </c>
      <c r="H121" s="204">
        <v>38.711</v>
      </c>
      <c r="I121" s="205"/>
      <c r="L121" s="201"/>
      <c r="M121" s="206"/>
      <c r="N121" s="207"/>
      <c r="O121" s="207"/>
      <c r="P121" s="207"/>
      <c r="Q121" s="207"/>
      <c r="R121" s="207"/>
      <c r="S121" s="207"/>
      <c r="T121" s="208"/>
      <c r="AT121" s="202" t="s">
        <v>132</v>
      </c>
      <c r="AU121" s="202" t="s">
        <v>131</v>
      </c>
      <c r="AV121" s="13" t="s">
        <v>130</v>
      </c>
      <c r="AW121" s="13" t="s">
        <v>32</v>
      </c>
      <c r="AX121" s="13" t="s">
        <v>75</v>
      </c>
      <c r="AY121" s="202" t="s">
        <v>122</v>
      </c>
    </row>
    <row r="122" spans="2:65" s="1" customFormat="1" ht="16.5" customHeight="1">
      <c r="B122" s="172"/>
      <c r="C122" s="173" t="s">
        <v>164</v>
      </c>
      <c r="D122" s="173" t="s">
        <v>126</v>
      </c>
      <c r="E122" s="174" t="s">
        <v>227</v>
      </c>
      <c r="F122" s="175" t="s">
        <v>228</v>
      </c>
      <c r="G122" s="176" t="s">
        <v>157</v>
      </c>
      <c r="H122" s="177">
        <v>735.513</v>
      </c>
      <c r="I122" s="178">
        <v>7.52</v>
      </c>
      <c r="J122" s="179">
        <f>ROUND(I122*H122,2)</f>
        <v>5531.06</v>
      </c>
      <c r="K122" s="175" t="s">
        <v>5</v>
      </c>
      <c r="L122" s="40"/>
      <c r="M122" s="180" t="s">
        <v>5</v>
      </c>
      <c r="N122" s="181" t="s">
        <v>39</v>
      </c>
      <c r="O122" s="41"/>
      <c r="P122" s="182">
        <f>O122*H122</f>
        <v>0</v>
      </c>
      <c r="Q122" s="182">
        <v>0</v>
      </c>
      <c r="R122" s="182">
        <f>Q122*H122</f>
        <v>0</v>
      </c>
      <c r="S122" s="182">
        <v>0</v>
      </c>
      <c r="T122" s="183">
        <f>S122*H122</f>
        <v>0</v>
      </c>
      <c r="AR122" s="23" t="s">
        <v>130</v>
      </c>
      <c r="AT122" s="23" t="s">
        <v>126</v>
      </c>
      <c r="AU122" s="23" t="s">
        <v>131</v>
      </c>
      <c r="AY122" s="23" t="s">
        <v>122</v>
      </c>
      <c r="BE122" s="184">
        <f>IF(N122="základní",J122,0)</f>
        <v>5531.06</v>
      </c>
      <c r="BF122" s="184">
        <f>IF(N122="snížená",J122,0)</f>
        <v>0</v>
      </c>
      <c r="BG122" s="184">
        <f>IF(N122="zákl. přenesená",J122,0)</f>
        <v>0</v>
      </c>
      <c r="BH122" s="184">
        <f>IF(N122="sníž. přenesená",J122,0)</f>
        <v>0</v>
      </c>
      <c r="BI122" s="184">
        <f>IF(N122="nulová",J122,0)</f>
        <v>0</v>
      </c>
      <c r="BJ122" s="23" t="s">
        <v>75</v>
      </c>
      <c r="BK122" s="184">
        <f>ROUND(I122*H122,2)</f>
        <v>5531.06</v>
      </c>
      <c r="BL122" s="23" t="s">
        <v>130</v>
      </c>
      <c r="BM122" s="23" t="s">
        <v>175</v>
      </c>
    </row>
    <row r="123" spans="2:51" s="11" customFormat="1" ht="13.5">
      <c r="B123" s="185"/>
      <c r="D123" s="186" t="s">
        <v>132</v>
      </c>
      <c r="E123" s="187" t="s">
        <v>5</v>
      </c>
      <c r="F123" s="188" t="s">
        <v>380</v>
      </c>
      <c r="H123" s="187" t="s">
        <v>5</v>
      </c>
      <c r="I123" s="189"/>
      <c r="L123" s="185"/>
      <c r="M123" s="190"/>
      <c r="N123" s="191"/>
      <c r="O123" s="191"/>
      <c r="P123" s="191"/>
      <c r="Q123" s="191"/>
      <c r="R123" s="191"/>
      <c r="S123" s="191"/>
      <c r="T123" s="192"/>
      <c r="AT123" s="187" t="s">
        <v>132</v>
      </c>
      <c r="AU123" s="187" t="s">
        <v>131</v>
      </c>
      <c r="AV123" s="11" t="s">
        <v>75</v>
      </c>
      <c r="AW123" s="11" t="s">
        <v>32</v>
      </c>
      <c r="AX123" s="11" t="s">
        <v>68</v>
      </c>
      <c r="AY123" s="187" t="s">
        <v>122</v>
      </c>
    </row>
    <row r="124" spans="2:51" s="11" customFormat="1" ht="13.5">
      <c r="B124" s="185"/>
      <c r="D124" s="186" t="s">
        <v>132</v>
      </c>
      <c r="E124" s="187" t="s">
        <v>5</v>
      </c>
      <c r="F124" s="188" t="s">
        <v>381</v>
      </c>
      <c r="H124" s="187" t="s">
        <v>5</v>
      </c>
      <c r="I124" s="189"/>
      <c r="L124" s="185"/>
      <c r="M124" s="190"/>
      <c r="N124" s="191"/>
      <c r="O124" s="191"/>
      <c r="P124" s="191"/>
      <c r="Q124" s="191"/>
      <c r="R124" s="191"/>
      <c r="S124" s="191"/>
      <c r="T124" s="192"/>
      <c r="AT124" s="187" t="s">
        <v>132</v>
      </c>
      <c r="AU124" s="187" t="s">
        <v>131</v>
      </c>
      <c r="AV124" s="11" t="s">
        <v>75</v>
      </c>
      <c r="AW124" s="11" t="s">
        <v>32</v>
      </c>
      <c r="AX124" s="11" t="s">
        <v>68</v>
      </c>
      <c r="AY124" s="187" t="s">
        <v>122</v>
      </c>
    </row>
    <row r="125" spans="2:51" s="12" customFormat="1" ht="27">
      <c r="B125" s="193"/>
      <c r="D125" s="186" t="s">
        <v>132</v>
      </c>
      <c r="E125" s="194" t="s">
        <v>5</v>
      </c>
      <c r="F125" s="195" t="s">
        <v>400</v>
      </c>
      <c r="H125" s="196">
        <v>735.513</v>
      </c>
      <c r="I125" s="197"/>
      <c r="L125" s="193"/>
      <c r="M125" s="198"/>
      <c r="N125" s="199"/>
      <c r="O125" s="199"/>
      <c r="P125" s="199"/>
      <c r="Q125" s="199"/>
      <c r="R125" s="199"/>
      <c r="S125" s="199"/>
      <c r="T125" s="200"/>
      <c r="AT125" s="194" t="s">
        <v>132</v>
      </c>
      <c r="AU125" s="194" t="s">
        <v>131</v>
      </c>
      <c r="AV125" s="12" t="s">
        <v>77</v>
      </c>
      <c r="AW125" s="12" t="s">
        <v>32</v>
      </c>
      <c r="AX125" s="12" t="s">
        <v>68</v>
      </c>
      <c r="AY125" s="194" t="s">
        <v>122</v>
      </c>
    </row>
    <row r="126" spans="2:51" s="13" customFormat="1" ht="13.5">
      <c r="B126" s="201"/>
      <c r="D126" s="186" t="s">
        <v>132</v>
      </c>
      <c r="E126" s="202" t="s">
        <v>5</v>
      </c>
      <c r="F126" s="203" t="s">
        <v>149</v>
      </c>
      <c r="H126" s="204">
        <v>735.513</v>
      </c>
      <c r="I126" s="205"/>
      <c r="L126" s="201"/>
      <c r="M126" s="206"/>
      <c r="N126" s="207"/>
      <c r="O126" s="207"/>
      <c r="P126" s="207"/>
      <c r="Q126" s="207"/>
      <c r="R126" s="207"/>
      <c r="S126" s="207"/>
      <c r="T126" s="208"/>
      <c r="AT126" s="202" t="s">
        <v>132</v>
      </c>
      <c r="AU126" s="202" t="s">
        <v>131</v>
      </c>
      <c r="AV126" s="13" t="s">
        <v>130</v>
      </c>
      <c r="AW126" s="13" t="s">
        <v>32</v>
      </c>
      <c r="AX126" s="13" t="s">
        <v>75</v>
      </c>
      <c r="AY126" s="202" t="s">
        <v>122</v>
      </c>
    </row>
    <row r="127" spans="2:63" s="10" customFormat="1" ht="29.85" customHeight="1">
      <c r="B127" s="159"/>
      <c r="D127" s="160" t="s">
        <v>67</v>
      </c>
      <c r="E127" s="170" t="s">
        <v>167</v>
      </c>
      <c r="F127" s="170" t="s">
        <v>234</v>
      </c>
      <c r="I127" s="162"/>
      <c r="J127" s="171">
        <f>BK127</f>
        <v>204562.7</v>
      </c>
      <c r="L127" s="159"/>
      <c r="M127" s="164"/>
      <c r="N127" s="165"/>
      <c r="O127" s="165"/>
      <c r="P127" s="166">
        <f>P128+SUM(P129:P140)</f>
        <v>0</v>
      </c>
      <c r="Q127" s="165"/>
      <c r="R127" s="166">
        <f>R128+SUM(R129:R140)</f>
        <v>0</v>
      </c>
      <c r="S127" s="165"/>
      <c r="T127" s="167">
        <f>T128+SUM(T129:T140)</f>
        <v>0</v>
      </c>
      <c r="AR127" s="160" t="s">
        <v>75</v>
      </c>
      <c r="AT127" s="168" t="s">
        <v>67</v>
      </c>
      <c r="AU127" s="168" t="s">
        <v>75</v>
      </c>
      <c r="AY127" s="160" t="s">
        <v>122</v>
      </c>
      <c r="BK127" s="169">
        <f>BK128+SUM(BK129:BK140)</f>
        <v>204562.7</v>
      </c>
    </row>
    <row r="128" spans="2:65" s="1" customFormat="1" ht="16.5" customHeight="1">
      <c r="B128" s="172"/>
      <c r="C128" s="173" t="s">
        <v>196</v>
      </c>
      <c r="D128" s="173" t="s">
        <v>126</v>
      </c>
      <c r="E128" s="174" t="s">
        <v>235</v>
      </c>
      <c r="F128" s="175" t="s">
        <v>236</v>
      </c>
      <c r="G128" s="176" t="s">
        <v>129</v>
      </c>
      <c r="H128" s="177">
        <v>538.919</v>
      </c>
      <c r="I128" s="178">
        <v>115.52</v>
      </c>
      <c r="J128" s="179">
        <f>ROUND(I128*H128,2)</f>
        <v>62255.92</v>
      </c>
      <c r="K128" s="175" t="s">
        <v>5</v>
      </c>
      <c r="L128" s="40"/>
      <c r="M128" s="180" t="s">
        <v>5</v>
      </c>
      <c r="N128" s="181" t="s">
        <v>39</v>
      </c>
      <c r="O128" s="41"/>
      <c r="P128" s="182">
        <f>O128*H128</f>
        <v>0</v>
      </c>
      <c r="Q128" s="182">
        <v>0</v>
      </c>
      <c r="R128" s="182">
        <f>Q128*H128</f>
        <v>0</v>
      </c>
      <c r="S128" s="182">
        <v>0</v>
      </c>
      <c r="T128" s="183">
        <f>S128*H128</f>
        <v>0</v>
      </c>
      <c r="AR128" s="23" t="s">
        <v>130</v>
      </c>
      <c r="AT128" s="23" t="s">
        <v>126</v>
      </c>
      <c r="AU128" s="23" t="s">
        <v>77</v>
      </c>
      <c r="AY128" s="23" t="s">
        <v>122</v>
      </c>
      <c r="BE128" s="184">
        <f>IF(N128="základní",J128,0)</f>
        <v>62255.92</v>
      </c>
      <c r="BF128" s="184">
        <f>IF(N128="snížená",J128,0)</f>
        <v>0</v>
      </c>
      <c r="BG128" s="184">
        <f>IF(N128="zákl. přenesená",J128,0)</f>
        <v>0</v>
      </c>
      <c r="BH128" s="184">
        <f>IF(N128="sníž. přenesená",J128,0)</f>
        <v>0</v>
      </c>
      <c r="BI128" s="184">
        <f>IF(N128="nulová",J128,0)</f>
        <v>0</v>
      </c>
      <c r="BJ128" s="23" t="s">
        <v>75</v>
      </c>
      <c r="BK128" s="184">
        <f>ROUND(I128*H128,2)</f>
        <v>62255.92</v>
      </c>
      <c r="BL128" s="23" t="s">
        <v>130</v>
      </c>
      <c r="BM128" s="23" t="s">
        <v>181</v>
      </c>
    </row>
    <row r="129" spans="2:51" s="11" customFormat="1" ht="13.5">
      <c r="B129" s="185"/>
      <c r="D129" s="186" t="s">
        <v>132</v>
      </c>
      <c r="E129" s="187" t="s">
        <v>5</v>
      </c>
      <c r="F129" s="188" t="s">
        <v>380</v>
      </c>
      <c r="H129" s="187" t="s">
        <v>5</v>
      </c>
      <c r="I129" s="189"/>
      <c r="L129" s="185"/>
      <c r="M129" s="190"/>
      <c r="N129" s="191"/>
      <c r="O129" s="191"/>
      <c r="P129" s="191"/>
      <c r="Q129" s="191"/>
      <c r="R129" s="191"/>
      <c r="S129" s="191"/>
      <c r="T129" s="192"/>
      <c r="AT129" s="187" t="s">
        <v>132</v>
      </c>
      <c r="AU129" s="187" t="s">
        <v>77</v>
      </c>
      <c r="AV129" s="11" t="s">
        <v>75</v>
      </c>
      <c r="AW129" s="11" t="s">
        <v>32</v>
      </c>
      <c r="AX129" s="11" t="s">
        <v>68</v>
      </c>
      <c r="AY129" s="187" t="s">
        <v>122</v>
      </c>
    </row>
    <row r="130" spans="2:51" s="11" customFormat="1" ht="13.5">
      <c r="B130" s="185"/>
      <c r="D130" s="186" t="s">
        <v>132</v>
      </c>
      <c r="E130" s="187" t="s">
        <v>5</v>
      </c>
      <c r="F130" s="188" t="s">
        <v>381</v>
      </c>
      <c r="H130" s="187" t="s">
        <v>5</v>
      </c>
      <c r="I130" s="189"/>
      <c r="L130" s="185"/>
      <c r="M130" s="190"/>
      <c r="N130" s="191"/>
      <c r="O130" s="191"/>
      <c r="P130" s="191"/>
      <c r="Q130" s="191"/>
      <c r="R130" s="191"/>
      <c r="S130" s="191"/>
      <c r="T130" s="192"/>
      <c r="AT130" s="187" t="s">
        <v>132</v>
      </c>
      <c r="AU130" s="187" t="s">
        <v>77</v>
      </c>
      <c r="AV130" s="11" t="s">
        <v>75</v>
      </c>
      <c r="AW130" s="11" t="s">
        <v>32</v>
      </c>
      <c r="AX130" s="11" t="s">
        <v>68</v>
      </c>
      <c r="AY130" s="187" t="s">
        <v>122</v>
      </c>
    </row>
    <row r="131" spans="2:51" s="12" customFormat="1" ht="27">
      <c r="B131" s="193"/>
      <c r="D131" s="186" t="s">
        <v>132</v>
      </c>
      <c r="E131" s="194" t="s">
        <v>5</v>
      </c>
      <c r="F131" s="195" t="s">
        <v>386</v>
      </c>
      <c r="H131" s="196">
        <v>227.713</v>
      </c>
      <c r="I131" s="197"/>
      <c r="L131" s="193"/>
      <c r="M131" s="198"/>
      <c r="N131" s="199"/>
      <c r="O131" s="199"/>
      <c r="P131" s="199"/>
      <c r="Q131" s="199"/>
      <c r="R131" s="199"/>
      <c r="S131" s="199"/>
      <c r="T131" s="200"/>
      <c r="AT131" s="194" t="s">
        <v>132</v>
      </c>
      <c r="AU131" s="194" t="s">
        <v>77</v>
      </c>
      <c r="AV131" s="12" t="s">
        <v>77</v>
      </c>
      <c r="AW131" s="12" t="s">
        <v>32</v>
      </c>
      <c r="AX131" s="12" t="s">
        <v>68</v>
      </c>
      <c r="AY131" s="194" t="s">
        <v>122</v>
      </c>
    </row>
    <row r="132" spans="2:51" s="11" customFormat="1" ht="13.5">
      <c r="B132" s="185"/>
      <c r="D132" s="186" t="s">
        <v>132</v>
      </c>
      <c r="E132" s="187" t="s">
        <v>5</v>
      </c>
      <c r="F132" s="188" t="s">
        <v>401</v>
      </c>
      <c r="H132" s="187" t="s">
        <v>5</v>
      </c>
      <c r="I132" s="189"/>
      <c r="L132" s="185"/>
      <c r="M132" s="190"/>
      <c r="N132" s="191"/>
      <c r="O132" s="191"/>
      <c r="P132" s="191"/>
      <c r="Q132" s="191"/>
      <c r="R132" s="191"/>
      <c r="S132" s="191"/>
      <c r="T132" s="192"/>
      <c r="AT132" s="187" t="s">
        <v>132</v>
      </c>
      <c r="AU132" s="187" t="s">
        <v>77</v>
      </c>
      <c r="AV132" s="11" t="s">
        <v>75</v>
      </c>
      <c r="AW132" s="11" t="s">
        <v>32</v>
      </c>
      <c r="AX132" s="11" t="s">
        <v>68</v>
      </c>
      <c r="AY132" s="187" t="s">
        <v>122</v>
      </c>
    </row>
    <row r="133" spans="2:51" s="12" customFormat="1" ht="27">
      <c r="B133" s="193"/>
      <c r="D133" s="186" t="s">
        <v>132</v>
      </c>
      <c r="E133" s="194" t="s">
        <v>5</v>
      </c>
      <c r="F133" s="195" t="s">
        <v>402</v>
      </c>
      <c r="H133" s="196">
        <v>311.206</v>
      </c>
      <c r="I133" s="197"/>
      <c r="L133" s="193"/>
      <c r="M133" s="198"/>
      <c r="N133" s="199"/>
      <c r="O133" s="199"/>
      <c r="P133" s="199"/>
      <c r="Q133" s="199"/>
      <c r="R133" s="199"/>
      <c r="S133" s="199"/>
      <c r="T133" s="200"/>
      <c r="AT133" s="194" t="s">
        <v>132</v>
      </c>
      <c r="AU133" s="194" t="s">
        <v>77</v>
      </c>
      <c r="AV133" s="12" t="s">
        <v>77</v>
      </c>
      <c r="AW133" s="12" t="s">
        <v>32</v>
      </c>
      <c r="AX133" s="12" t="s">
        <v>68</v>
      </c>
      <c r="AY133" s="194" t="s">
        <v>122</v>
      </c>
    </row>
    <row r="134" spans="2:51" s="13" customFormat="1" ht="13.5">
      <c r="B134" s="201"/>
      <c r="D134" s="186" t="s">
        <v>132</v>
      </c>
      <c r="E134" s="202" t="s">
        <v>5</v>
      </c>
      <c r="F134" s="203" t="s">
        <v>149</v>
      </c>
      <c r="H134" s="204">
        <v>538.919</v>
      </c>
      <c r="I134" s="205"/>
      <c r="L134" s="201"/>
      <c r="M134" s="206"/>
      <c r="N134" s="207"/>
      <c r="O134" s="207"/>
      <c r="P134" s="207"/>
      <c r="Q134" s="207"/>
      <c r="R134" s="207"/>
      <c r="S134" s="207"/>
      <c r="T134" s="208"/>
      <c r="AT134" s="202" t="s">
        <v>132</v>
      </c>
      <c r="AU134" s="202" t="s">
        <v>77</v>
      </c>
      <c r="AV134" s="13" t="s">
        <v>130</v>
      </c>
      <c r="AW134" s="13" t="s">
        <v>32</v>
      </c>
      <c r="AX134" s="13" t="s">
        <v>75</v>
      </c>
      <c r="AY134" s="202" t="s">
        <v>122</v>
      </c>
    </row>
    <row r="135" spans="2:65" s="1" customFormat="1" ht="25.5" customHeight="1">
      <c r="B135" s="172"/>
      <c r="C135" s="173" t="s">
        <v>170</v>
      </c>
      <c r="D135" s="173" t="s">
        <v>126</v>
      </c>
      <c r="E135" s="174" t="s">
        <v>257</v>
      </c>
      <c r="F135" s="175" t="s">
        <v>258</v>
      </c>
      <c r="G135" s="176" t="s">
        <v>129</v>
      </c>
      <c r="H135" s="177">
        <v>227.713</v>
      </c>
      <c r="I135" s="178">
        <v>284.58</v>
      </c>
      <c r="J135" s="179">
        <f>ROUND(I135*H135,2)</f>
        <v>64802.57</v>
      </c>
      <c r="K135" s="175" t="s">
        <v>5</v>
      </c>
      <c r="L135" s="40"/>
      <c r="M135" s="180" t="s">
        <v>5</v>
      </c>
      <c r="N135" s="181" t="s">
        <v>39</v>
      </c>
      <c r="O135" s="41"/>
      <c r="P135" s="182">
        <f>O135*H135</f>
        <v>0</v>
      </c>
      <c r="Q135" s="182">
        <v>0</v>
      </c>
      <c r="R135" s="182">
        <f>Q135*H135</f>
        <v>0</v>
      </c>
      <c r="S135" s="182">
        <v>0</v>
      </c>
      <c r="T135" s="183">
        <f>S135*H135</f>
        <v>0</v>
      </c>
      <c r="AR135" s="23" t="s">
        <v>130</v>
      </c>
      <c r="AT135" s="23" t="s">
        <v>126</v>
      </c>
      <c r="AU135" s="23" t="s">
        <v>77</v>
      </c>
      <c r="AY135" s="23" t="s">
        <v>122</v>
      </c>
      <c r="BE135" s="184">
        <f>IF(N135="základní",J135,0)</f>
        <v>64802.57</v>
      </c>
      <c r="BF135" s="184">
        <f>IF(N135="snížená",J135,0)</f>
        <v>0</v>
      </c>
      <c r="BG135" s="184">
        <f>IF(N135="zákl. přenesená",J135,0)</f>
        <v>0</v>
      </c>
      <c r="BH135" s="184">
        <f>IF(N135="sníž. přenesená",J135,0)</f>
        <v>0</v>
      </c>
      <c r="BI135" s="184">
        <f>IF(N135="nulová",J135,0)</f>
        <v>0</v>
      </c>
      <c r="BJ135" s="23" t="s">
        <v>75</v>
      </c>
      <c r="BK135" s="184">
        <f>ROUND(I135*H135,2)</f>
        <v>64802.57</v>
      </c>
      <c r="BL135" s="23" t="s">
        <v>130</v>
      </c>
      <c r="BM135" s="23" t="s">
        <v>193</v>
      </c>
    </row>
    <row r="136" spans="2:51" s="11" customFormat="1" ht="13.5">
      <c r="B136" s="185"/>
      <c r="D136" s="186" t="s">
        <v>132</v>
      </c>
      <c r="E136" s="187" t="s">
        <v>5</v>
      </c>
      <c r="F136" s="188" t="s">
        <v>380</v>
      </c>
      <c r="H136" s="187" t="s">
        <v>5</v>
      </c>
      <c r="I136" s="189"/>
      <c r="L136" s="185"/>
      <c r="M136" s="190"/>
      <c r="N136" s="191"/>
      <c r="O136" s="191"/>
      <c r="P136" s="191"/>
      <c r="Q136" s="191"/>
      <c r="R136" s="191"/>
      <c r="S136" s="191"/>
      <c r="T136" s="192"/>
      <c r="AT136" s="187" t="s">
        <v>132</v>
      </c>
      <c r="AU136" s="187" t="s">
        <v>77</v>
      </c>
      <c r="AV136" s="11" t="s">
        <v>75</v>
      </c>
      <c r="AW136" s="11" t="s">
        <v>32</v>
      </c>
      <c r="AX136" s="11" t="s">
        <v>68</v>
      </c>
      <c r="AY136" s="187" t="s">
        <v>122</v>
      </c>
    </row>
    <row r="137" spans="2:51" s="11" customFormat="1" ht="13.5">
      <c r="B137" s="185"/>
      <c r="D137" s="186" t="s">
        <v>132</v>
      </c>
      <c r="E137" s="187" t="s">
        <v>5</v>
      </c>
      <c r="F137" s="188" t="s">
        <v>381</v>
      </c>
      <c r="H137" s="187" t="s">
        <v>5</v>
      </c>
      <c r="I137" s="189"/>
      <c r="L137" s="185"/>
      <c r="M137" s="190"/>
      <c r="N137" s="191"/>
      <c r="O137" s="191"/>
      <c r="P137" s="191"/>
      <c r="Q137" s="191"/>
      <c r="R137" s="191"/>
      <c r="S137" s="191"/>
      <c r="T137" s="192"/>
      <c r="AT137" s="187" t="s">
        <v>132</v>
      </c>
      <c r="AU137" s="187" t="s">
        <v>77</v>
      </c>
      <c r="AV137" s="11" t="s">
        <v>75</v>
      </c>
      <c r="AW137" s="11" t="s">
        <v>32</v>
      </c>
      <c r="AX137" s="11" t="s">
        <v>68</v>
      </c>
      <c r="AY137" s="187" t="s">
        <v>122</v>
      </c>
    </row>
    <row r="138" spans="2:51" s="12" customFormat="1" ht="27">
      <c r="B138" s="193"/>
      <c r="D138" s="186" t="s">
        <v>132</v>
      </c>
      <c r="E138" s="194" t="s">
        <v>5</v>
      </c>
      <c r="F138" s="195" t="s">
        <v>386</v>
      </c>
      <c r="H138" s="196">
        <v>227.713</v>
      </c>
      <c r="I138" s="197"/>
      <c r="L138" s="193"/>
      <c r="M138" s="198"/>
      <c r="N138" s="199"/>
      <c r="O138" s="199"/>
      <c r="P138" s="199"/>
      <c r="Q138" s="199"/>
      <c r="R138" s="199"/>
      <c r="S138" s="199"/>
      <c r="T138" s="200"/>
      <c r="AT138" s="194" t="s">
        <v>132</v>
      </c>
      <c r="AU138" s="194" t="s">
        <v>77</v>
      </c>
      <c r="AV138" s="12" t="s">
        <v>77</v>
      </c>
      <c r="AW138" s="12" t="s">
        <v>32</v>
      </c>
      <c r="AX138" s="12" t="s">
        <v>68</v>
      </c>
      <c r="AY138" s="194" t="s">
        <v>122</v>
      </c>
    </row>
    <row r="139" spans="2:51" s="13" customFormat="1" ht="13.5">
      <c r="B139" s="201"/>
      <c r="D139" s="186" t="s">
        <v>132</v>
      </c>
      <c r="E139" s="202" t="s">
        <v>5</v>
      </c>
      <c r="F139" s="203" t="s">
        <v>149</v>
      </c>
      <c r="H139" s="204">
        <v>227.713</v>
      </c>
      <c r="I139" s="205"/>
      <c r="L139" s="201"/>
      <c r="M139" s="206"/>
      <c r="N139" s="207"/>
      <c r="O139" s="207"/>
      <c r="P139" s="207"/>
      <c r="Q139" s="207"/>
      <c r="R139" s="207"/>
      <c r="S139" s="207"/>
      <c r="T139" s="208"/>
      <c r="AT139" s="202" t="s">
        <v>132</v>
      </c>
      <c r="AU139" s="202" t="s">
        <v>77</v>
      </c>
      <c r="AV139" s="13" t="s">
        <v>130</v>
      </c>
      <c r="AW139" s="13" t="s">
        <v>32</v>
      </c>
      <c r="AX139" s="13" t="s">
        <v>75</v>
      </c>
      <c r="AY139" s="202" t="s">
        <v>122</v>
      </c>
    </row>
    <row r="140" spans="2:63" s="10" customFormat="1" ht="22.35" customHeight="1">
      <c r="B140" s="159"/>
      <c r="D140" s="160" t="s">
        <v>67</v>
      </c>
      <c r="E140" s="170" t="s">
        <v>301</v>
      </c>
      <c r="F140" s="170" t="s">
        <v>302</v>
      </c>
      <c r="I140" s="162"/>
      <c r="J140" s="171">
        <f>BK140</f>
        <v>77504.21</v>
      </c>
      <c r="L140" s="159"/>
      <c r="M140" s="164"/>
      <c r="N140" s="165"/>
      <c r="O140" s="165"/>
      <c r="P140" s="166">
        <f>SUM(P141:P224)</f>
        <v>0</v>
      </c>
      <c r="Q140" s="165"/>
      <c r="R140" s="166">
        <f>SUM(R141:R224)</f>
        <v>0</v>
      </c>
      <c r="S140" s="165"/>
      <c r="T140" s="167">
        <f>SUM(T141:T224)</f>
        <v>0</v>
      </c>
      <c r="AR140" s="160" t="s">
        <v>75</v>
      </c>
      <c r="AT140" s="168" t="s">
        <v>67</v>
      </c>
      <c r="AU140" s="168" t="s">
        <v>77</v>
      </c>
      <c r="AY140" s="160" t="s">
        <v>122</v>
      </c>
      <c r="BK140" s="169">
        <f>SUM(BK141:BK224)</f>
        <v>77504.21</v>
      </c>
    </row>
    <row r="141" spans="2:65" s="1" customFormat="1" ht="16.5" customHeight="1">
      <c r="B141" s="172"/>
      <c r="C141" s="209" t="s">
        <v>124</v>
      </c>
      <c r="D141" s="209" t="s">
        <v>171</v>
      </c>
      <c r="E141" s="210" t="s">
        <v>403</v>
      </c>
      <c r="F141" s="211" t="s">
        <v>404</v>
      </c>
      <c r="G141" s="212" t="s">
        <v>192</v>
      </c>
      <c r="H141" s="213">
        <v>62</v>
      </c>
      <c r="I141" s="214">
        <v>94.53</v>
      </c>
      <c r="J141" s="215">
        <f>ROUND(I141*H141,2)</f>
        <v>5860.86</v>
      </c>
      <c r="K141" s="211" t="s">
        <v>5</v>
      </c>
      <c r="L141" s="216"/>
      <c r="M141" s="217" t="s">
        <v>5</v>
      </c>
      <c r="N141" s="218" t="s">
        <v>39</v>
      </c>
      <c r="O141" s="41"/>
      <c r="P141" s="182">
        <f>O141*H141</f>
        <v>0</v>
      </c>
      <c r="Q141" s="182">
        <v>0</v>
      </c>
      <c r="R141" s="182">
        <f>Q141*H141</f>
        <v>0</v>
      </c>
      <c r="S141" s="182">
        <v>0</v>
      </c>
      <c r="T141" s="183">
        <f>S141*H141</f>
        <v>0</v>
      </c>
      <c r="AR141" s="23" t="s">
        <v>164</v>
      </c>
      <c r="AT141" s="23" t="s">
        <v>171</v>
      </c>
      <c r="AU141" s="23" t="s">
        <v>131</v>
      </c>
      <c r="AY141" s="23" t="s">
        <v>122</v>
      </c>
      <c r="BE141" s="184">
        <f>IF(N141="základní",J141,0)</f>
        <v>5860.86</v>
      </c>
      <c r="BF141" s="184">
        <f>IF(N141="snížená",J141,0)</f>
        <v>0</v>
      </c>
      <c r="BG141" s="184">
        <f>IF(N141="zákl. přenesená",J141,0)</f>
        <v>0</v>
      </c>
      <c r="BH141" s="184">
        <f>IF(N141="sníž. přenesená",J141,0)</f>
        <v>0</v>
      </c>
      <c r="BI141" s="184">
        <f>IF(N141="nulová",J141,0)</f>
        <v>0</v>
      </c>
      <c r="BJ141" s="23" t="s">
        <v>75</v>
      </c>
      <c r="BK141" s="184">
        <f>ROUND(I141*H141,2)</f>
        <v>5860.86</v>
      </c>
      <c r="BL141" s="23" t="s">
        <v>130</v>
      </c>
      <c r="BM141" s="23" t="s">
        <v>199</v>
      </c>
    </row>
    <row r="142" spans="2:51" s="11" customFormat="1" ht="13.5">
      <c r="B142" s="185"/>
      <c r="D142" s="186" t="s">
        <v>132</v>
      </c>
      <c r="E142" s="187" t="s">
        <v>5</v>
      </c>
      <c r="F142" s="188" t="s">
        <v>325</v>
      </c>
      <c r="H142" s="187" t="s">
        <v>5</v>
      </c>
      <c r="I142" s="189"/>
      <c r="L142" s="185"/>
      <c r="M142" s="190"/>
      <c r="N142" s="191"/>
      <c r="O142" s="191"/>
      <c r="P142" s="191"/>
      <c r="Q142" s="191"/>
      <c r="R142" s="191"/>
      <c r="S142" s="191"/>
      <c r="T142" s="192"/>
      <c r="AT142" s="187" t="s">
        <v>132</v>
      </c>
      <c r="AU142" s="187" t="s">
        <v>131</v>
      </c>
      <c r="AV142" s="11" t="s">
        <v>75</v>
      </c>
      <c r="AW142" s="11" t="s">
        <v>32</v>
      </c>
      <c r="AX142" s="11" t="s">
        <v>68</v>
      </c>
      <c r="AY142" s="187" t="s">
        <v>122</v>
      </c>
    </row>
    <row r="143" spans="2:51" s="12" customFormat="1" ht="13.5">
      <c r="B143" s="193"/>
      <c r="D143" s="186" t="s">
        <v>132</v>
      </c>
      <c r="E143" s="194" t="s">
        <v>5</v>
      </c>
      <c r="F143" s="195" t="s">
        <v>405</v>
      </c>
      <c r="H143" s="196">
        <v>9.5</v>
      </c>
      <c r="I143" s="197"/>
      <c r="L143" s="193"/>
      <c r="M143" s="198"/>
      <c r="N143" s="199"/>
      <c r="O143" s="199"/>
      <c r="P143" s="199"/>
      <c r="Q143" s="199"/>
      <c r="R143" s="199"/>
      <c r="S143" s="199"/>
      <c r="T143" s="200"/>
      <c r="AT143" s="194" t="s">
        <v>132</v>
      </c>
      <c r="AU143" s="194" t="s">
        <v>131</v>
      </c>
      <c r="AV143" s="12" t="s">
        <v>77</v>
      </c>
      <c r="AW143" s="12" t="s">
        <v>32</v>
      </c>
      <c r="AX143" s="12" t="s">
        <v>68</v>
      </c>
      <c r="AY143" s="194" t="s">
        <v>122</v>
      </c>
    </row>
    <row r="144" spans="2:51" s="11" customFormat="1" ht="13.5">
      <c r="B144" s="185"/>
      <c r="D144" s="186" t="s">
        <v>132</v>
      </c>
      <c r="E144" s="187" t="s">
        <v>5</v>
      </c>
      <c r="F144" s="188" t="s">
        <v>398</v>
      </c>
      <c r="H144" s="187" t="s">
        <v>5</v>
      </c>
      <c r="I144" s="189"/>
      <c r="L144" s="185"/>
      <c r="M144" s="190"/>
      <c r="N144" s="191"/>
      <c r="O144" s="191"/>
      <c r="P144" s="191"/>
      <c r="Q144" s="191"/>
      <c r="R144" s="191"/>
      <c r="S144" s="191"/>
      <c r="T144" s="192"/>
      <c r="AT144" s="187" t="s">
        <v>132</v>
      </c>
      <c r="AU144" s="187" t="s">
        <v>131</v>
      </c>
      <c r="AV144" s="11" t="s">
        <v>75</v>
      </c>
      <c r="AW144" s="11" t="s">
        <v>32</v>
      </c>
      <c r="AX144" s="11" t="s">
        <v>68</v>
      </c>
      <c r="AY144" s="187" t="s">
        <v>122</v>
      </c>
    </row>
    <row r="145" spans="2:51" s="12" customFormat="1" ht="13.5">
      <c r="B145" s="193"/>
      <c r="D145" s="186" t="s">
        <v>132</v>
      </c>
      <c r="E145" s="194" t="s">
        <v>5</v>
      </c>
      <c r="F145" s="195" t="s">
        <v>406</v>
      </c>
      <c r="H145" s="196">
        <v>11.5</v>
      </c>
      <c r="I145" s="197"/>
      <c r="L145" s="193"/>
      <c r="M145" s="198"/>
      <c r="N145" s="199"/>
      <c r="O145" s="199"/>
      <c r="P145" s="199"/>
      <c r="Q145" s="199"/>
      <c r="R145" s="199"/>
      <c r="S145" s="199"/>
      <c r="T145" s="200"/>
      <c r="AT145" s="194" t="s">
        <v>132</v>
      </c>
      <c r="AU145" s="194" t="s">
        <v>131</v>
      </c>
      <c r="AV145" s="12" t="s">
        <v>77</v>
      </c>
      <c r="AW145" s="12" t="s">
        <v>32</v>
      </c>
      <c r="AX145" s="12" t="s">
        <v>68</v>
      </c>
      <c r="AY145" s="194" t="s">
        <v>122</v>
      </c>
    </row>
    <row r="146" spans="2:51" s="11" customFormat="1" ht="13.5">
      <c r="B146" s="185"/>
      <c r="D146" s="186" t="s">
        <v>132</v>
      </c>
      <c r="E146" s="187" t="s">
        <v>5</v>
      </c>
      <c r="F146" s="188" t="s">
        <v>288</v>
      </c>
      <c r="H146" s="187" t="s">
        <v>5</v>
      </c>
      <c r="I146" s="189"/>
      <c r="L146" s="185"/>
      <c r="M146" s="190"/>
      <c r="N146" s="191"/>
      <c r="O146" s="191"/>
      <c r="P146" s="191"/>
      <c r="Q146" s="191"/>
      <c r="R146" s="191"/>
      <c r="S146" s="191"/>
      <c r="T146" s="192"/>
      <c r="AT146" s="187" t="s">
        <v>132</v>
      </c>
      <c r="AU146" s="187" t="s">
        <v>131</v>
      </c>
      <c r="AV146" s="11" t="s">
        <v>75</v>
      </c>
      <c r="AW146" s="11" t="s">
        <v>32</v>
      </c>
      <c r="AX146" s="11" t="s">
        <v>68</v>
      </c>
      <c r="AY146" s="187" t="s">
        <v>122</v>
      </c>
    </row>
    <row r="147" spans="2:51" s="12" customFormat="1" ht="13.5">
      <c r="B147" s="193"/>
      <c r="D147" s="186" t="s">
        <v>132</v>
      </c>
      <c r="E147" s="194" t="s">
        <v>5</v>
      </c>
      <c r="F147" s="195" t="s">
        <v>130</v>
      </c>
      <c r="H147" s="196">
        <v>4</v>
      </c>
      <c r="I147" s="197"/>
      <c r="L147" s="193"/>
      <c r="M147" s="198"/>
      <c r="N147" s="199"/>
      <c r="O147" s="199"/>
      <c r="P147" s="199"/>
      <c r="Q147" s="199"/>
      <c r="R147" s="199"/>
      <c r="S147" s="199"/>
      <c r="T147" s="200"/>
      <c r="AT147" s="194" t="s">
        <v>132</v>
      </c>
      <c r="AU147" s="194" t="s">
        <v>131</v>
      </c>
      <c r="AV147" s="12" t="s">
        <v>77</v>
      </c>
      <c r="AW147" s="12" t="s">
        <v>32</v>
      </c>
      <c r="AX147" s="12" t="s">
        <v>68</v>
      </c>
      <c r="AY147" s="194" t="s">
        <v>122</v>
      </c>
    </row>
    <row r="148" spans="2:51" s="11" customFormat="1" ht="13.5">
      <c r="B148" s="185"/>
      <c r="D148" s="186" t="s">
        <v>132</v>
      </c>
      <c r="E148" s="187" t="s">
        <v>5</v>
      </c>
      <c r="F148" s="188" t="s">
        <v>407</v>
      </c>
      <c r="H148" s="187" t="s">
        <v>5</v>
      </c>
      <c r="I148" s="189"/>
      <c r="L148" s="185"/>
      <c r="M148" s="190"/>
      <c r="N148" s="191"/>
      <c r="O148" s="191"/>
      <c r="P148" s="191"/>
      <c r="Q148" s="191"/>
      <c r="R148" s="191"/>
      <c r="S148" s="191"/>
      <c r="T148" s="192"/>
      <c r="AT148" s="187" t="s">
        <v>132</v>
      </c>
      <c r="AU148" s="187" t="s">
        <v>131</v>
      </c>
      <c r="AV148" s="11" t="s">
        <v>75</v>
      </c>
      <c r="AW148" s="11" t="s">
        <v>32</v>
      </c>
      <c r="AX148" s="11" t="s">
        <v>68</v>
      </c>
      <c r="AY148" s="187" t="s">
        <v>122</v>
      </c>
    </row>
    <row r="149" spans="2:51" s="12" customFormat="1" ht="13.5">
      <c r="B149" s="193"/>
      <c r="D149" s="186" t="s">
        <v>132</v>
      </c>
      <c r="E149" s="194" t="s">
        <v>5</v>
      </c>
      <c r="F149" s="195" t="s">
        <v>131</v>
      </c>
      <c r="H149" s="196">
        <v>3</v>
      </c>
      <c r="I149" s="197"/>
      <c r="L149" s="193"/>
      <c r="M149" s="198"/>
      <c r="N149" s="199"/>
      <c r="O149" s="199"/>
      <c r="P149" s="199"/>
      <c r="Q149" s="199"/>
      <c r="R149" s="199"/>
      <c r="S149" s="199"/>
      <c r="T149" s="200"/>
      <c r="AT149" s="194" t="s">
        <v>132</v>
      </c>
      <c r="AU149" s="194" t="s">
        <v>131</v>
      </c>
      <c r="AV149" s="12" t="s">
        <v>77</v>
      </c>
      <c r="AW149" s="12" t="s">
        <v>32</v>
      </c>
      <c r="AX149" s="12" t="s">
        <v>68</v>
      </c>
      <c r="AY149" s="194" t="s">
        <v>122</v>
      </c>
    </row>
    <row r="150" spans="2:51" s="11" customFormat="1" ht="13.5">
      <c r="B150" s="185"/>
      <c r="D150" s="186" t="s">
        <v>132</v>
      </c>
      <c r="E150" s="187" t="s">
        <v>5</v>
      </c>
      <c r="F150" s="188" t="s">
        <v>408</v>
      </c>
      <c r="H150" s="187" t="s">
        <v>5</v>
      </c>
      <c r="I150" s="189"/>
      <c r="L150" s="185"/>
      <c r="M150" s="190"/>
      <c r="N150" s="191"/>
      <c r="O150" s="191"/>
      <c r="P150" s="191"/>
      <c r="Q150" s="191"/>
      <c r="R150" s="191"/>
      <c r="S150" s="191"/>
      <c r="T150" s="192"/>
      <c r="AT150" s="187" t="s">
        <v>132</v>
      </c>
      <c r="AU150" s="187" t="s">
        <v>131</v>
      </c>
      <c r="AV150" s="11" t="s">
        <v>75</v>
      </c>
      <c r="AW150" s="11" t="s">
        <v>32</v>
      </c>
      <c r="AX150" s="11" t="s">
        <v>68</v>
      </c>
      <c r="AY150" s="187" t="s">
        <v>122</v>
      </c>
    </row>
    <row r="151" spans="2:51" s="12" customFormat="1" ht="13.5">
      <c r="B151" s="193"/>
      <c r="D151" s="186" t="s">
        <v>132</v>
      </c>
      <c r="E151" s="194" t="s">
        <v>5</v>
      </c>
      <c r="F151" s="195" t="s">
        <v>409</v>
      </c>
      <c r="H151" s="196">
        <v>3</v>
      </c>
      <c r="I151" s="197"/>
      <c r="L151" s="193"/>
      <c r="M151" s="198"/>
      <c r="N151" s="199"/>
      <c r="O151" s="199"/>
      <c r="P151" s="199"/>
      <c r="Q151" s="199"/>
      <c r="R151" s="199"/>
      <c r="S151" s="199"/>
      <c r="T151" s="200"/>
      <c r="AT151" s="194" t="s">
        <v>132</v>
      </c>
      <c r="AU151" s="194" t="s">
        <v>131</v>
      </c>
      <c r="AV151" s="12" t="s">
        <v>77</v>
      </c>
      <c r="AW151" s="12" t="s">
        <v>32</v>
      </c>
      <c r="AX151" s="12" t="s">
        <v>68</v>
      </c>
      <c r="AY151" s="194" t="s">
        <v>122</v>
      </c>
    </row>
    <row r="152" spans="2:51" s="11" customFormat="1" ht="13.5">
      <c r="B152" s="185"/>
      <c r="D152" s="186" t="s">
        <v>132</v>
      </c>
      <c r="E152" s="187" t="s">
        <v>5</v>
      </c>
      <c r="F152" s="188" t="s">
        <v>396</v>
      </c>
      <c r="H152" s="187" t="s">
        <v>5</v>
      </c>
      <c r="I152" s="189"/>
      <c r="L152" s="185"/>
      <c r="M152" s="190"/>
      <c r="N152" s="191"/>
      <c r="O152" s="191"/>
      <c r="P152" s="191"/>
      <c r="Q152" s="191"/>
      <c r="R152" s="191"/>
      <c r="S152" s="191"/>
      <c r="T152" s="192"/>
      <c r="AT152" s="187" t="s">
        <v>132</v>
      </c>
      <c r="AU152" s="187" t="s">
        <v>131</v>
      </c>
      <c r="AV152" s="11" t="s">
        <v>75</v>
      </c>
      <c r="AW152" s="11" t="s">
        <v>32</v>
      </c>
      <c r="AX152" s="11" t="s">
        <v>68</v>
      </c>
      <c r="AY152" s="187" t="s">
        <v>122</v>
      </c>
    </row>
    <row r="153" spans="2:51" s="12" customFormat="1" ht="13.5">
      <c r="B153" s="193"/>
      <c r="D153" s="186" t="s">
        <v>132</v>
      </c>
      <c r="E153" s="194" t="s">
        <v>5</v>
      </c>
      <c r="F153" s="195" t="s">
        <v>410</v>
      </c>
      <c r="H153" s="196">
        <v>4.5</v>
      </c>
      <c r="I153" s="197"/>
      <c r="L153" s="193"/>
      <c r="M153" s="198"/>
      <c r="N153" s="199"/>
      <c r="O153" s="199"/>
      <c r="P153" s="199"/>
      <c r="Q153" s="199"/>
      <c r="R153" s="199"/>
      <c r="S153" s="199"/>
      <c r="T153" s="200"/>
      <c r="AT153" s="194" t="s">
        <v>132</v>
      </c>
      <c r="AU153" s="194" t="s">
        <v>131</v>
      </c>
      <c r="AV153" s="12" t="s">
        <v>77</v>
      </c>
      <c r="AW153" s="12" t="s">
        <v>32</v>
      </c>
      <c r="AX153" s="12" t="s">
        <v>68</v>
      </c>
      <c r="AY153" s="194" t="s">
        <v>122</v>
      </c>
    </row>
    <row r="154" spans="2:51" s="11" customFormat="1" ht="13.5">
      <c r="B154" s="185"/>
      <c r="D154" s="186" t="s">
        <v>132</v>
      </c>
      <c r="E154" s="187" t="s">
        <v>5</v>
      </c>
      <c r="F154" s="188" t="s">
        <v>411</v>
      </c>
      <c r="H154" s="187" t="s">
        <v>5</v>
      </c>
      <c r="I154" s="189"/>
      <c r="L154" s="185"/>
      <c r="M154" s="190"/>
      <c r="N154" s="191"/>
      <c r="O154" s="191"/>
      <c r="P154" s="191"/>
      <c r="Q154" s="191"/>
      <c r="R154" s="191"/>
      <c r="S154" s="191"/>
      <c r="T154" s="192"/>
      <c r="AT154" s="187" t="s">
        <v>132</v>
      </c>
      <c r="AU154" s="187" t="s">
        <v>131</v>
      </c>
      <c r="AV154" s="11" t="s">
        <v>75</v>
      </c>
      <c r="AW154" s="11" t="s">
        <v>32</v>
      </c>
      <c r="AX154" s="11" t="s">
        <v>68</v>
      </c>
      <c r="AY154" s="187" t="s">
        <v>122</v>
      </c>
    </row>
    <row r="155" spans="2:51" s="12" customFormat="1" ht="13.5">
      <c r="B155" s="193"/>
      <c r="D155" s="186" t="s">
        <v>132</v>
      </c>
      <c r="E155" s="194" t="s">
        <v>5</v>
      </c>
      <c r="F155" s="195" t="s">
        <v>412</v>
      </c>
      <c r="H155" s="196">
        <v>13</v>
      </c>
      <c r="I155" s="197"/>
      <c r="L155" s="193"/>
      <c r="M155" s="198"/>
      <c r="N155" s="199"/>
      <c r="O155" s="199"/>
      <c r="P155" s="199"/>
      <c r="Q155" s="199"/>
      <c r="R155" s="199"/>
      <c r="S155" s="199"/>
      <c r="T155" s="200"/>
      <c r="AT155" s="194" t="s">
        <v>132</v>
      </c>
      <c r="AU155" s="194" t="s">
        <v>131</v>
      </c>
      <c r="AV155" s="12" t="s">
        <v>77</v>
      </c>
      <c r="AW155" s="12" t="s">
        <v>32</v>
      </c>
      <c r="AX155" s="12" t="s">
        <v>68</v>
      </c>
      <c r="AY155" s="194" t="s">
        <v>122</v>
      </c>
    </row>
    <row r="156" spans="2:51" s="11" customFormat="1" ht="13.5">
      <c r="B156" s="185"/>
      <c r="D156" s="186" t="s">
        <v>132</v>
      </c>
      <c r="E156" s="187" t="s">
        <v>5</v>
      </c>
      <c r="F156" s="188" t="s">
        <v>413</v>
      </c>
      <c r="H156" s="187" t="s">
        <v>5</v>
      </c>
      <c r="I156" s="189"/>
      <c r="L156" s="185"/>
      <c r="M156" s="190"/>
      <c r="N156" s="191"/>
      <c r="O156" s="191"/>
      <c r="P156" s="191"/>
      <c r="Q156" s="191"/>
      <c r="R156" s="191"/>
      <c r="S156" s="191"/>
      <c r="T156" s="192"/>
      <c r="AT156" s="187" t="s">
        <v>132</v>
      </c>
      <c r="AU156" s="187" t="s">
        <v>131</v>
      </c>
      <c r="AV156" s="11" t="s">
        <v>75</v>
      </c>
      <c r="AW156" s="11" t="s">
        <v>32</v>
      </c>
      <c r="AX156" s="11" t="s">
        <v>68</v>
      </c>
      <c r="AY156" s="187" t="s">
        <v>122</v>
      </c>
    </row>
    <row r="157" spans="2:51" s="12" customFormat="1" ht="13.5">
      <c r="B157" s="193"/>
      <c r="D157" s="186" t="s">
        <v>132</v>
      </c>
      <c r="E157" s="194" t="s">
        <v>5</v>
      </c>
      <c r="F157" s="195" t="s">
        <v>414</v>
      </c>
      <c r="H157" s="196">
        <v>13.5</v>
      </c>
      <c r="I157" s="197"/>
      <c r="L157" s="193"/>
      <c r="M157" s="198"/>
      <c r="N157" s="199"/>
      <c r="O157" s="199"/>
      <c r="P157" s="199"/>
      <c r="Q157" s="199"/>
      <c r="R157" s="199"/>
      <c r="S157" s="199"/>
      <c r="T157" s="200"/>
      <c r="AT157" s="194" t="s">
        <v>132</v>
      </c>
      <c r="AU157" s="194" t="s">
        <v>131</v>
      </c>
      <c r="AV157" s="12" t="s">
        <v>77</v>
      </c>
      <c r="AW157" s="12" t="s">
        <v>32</v>
      </c>
      <c r="AX157" s="12" t="s">
        <v>68</v>
      </c>
      <c r="AY157" s="194" t="s">
        <v>122</v>
      </c>
    </row>
    <row r="158" spans="2:51" s="13" customFormat="1" ht="13.5">
      <c r="B158" s="201"/>
      <c r="D158" s="186" t="s">
        <v>132</v>
      </c>
      <c r="E158" s="202" t="s">
        <v>5</v>
      </c>
      <c r="F158" s="203" t="s">
        <v>149</v>
      </c>
      <c r="H158" s="204">
        <v>62</v>
      </c>
      <c r="I158" s="205"/>
      <c r="L158" s="201"/>
      <c r="M158" s="206"/>
      <c r="N158" s="207"/>
      <c r="O158" s="207"/>
      <c r="P158" s="207"/>
      <c r="Q158" s="207"/>
      <c r="R158" s="207"/>
      <c r="S158" s="207"/>
      <c r="T158" s="208"/>
      <c r="AT158" s="202" t="s">
        <v>132</v>
      </c>
      <c r="AU158" s="202" t="s">
        <v>131</v>
      </c>
      <c r="AV158" s="13" t="s">
        <v>130</v>
      </c>
      <c r="AW158" s="13" t="s">
        <v>32</v>
      </c>
      <c r="AX158" s="13" t="s">
        <v>75</v>
      </c>
      <c r="AY158" s="202" t="s">
        <v>122</v>
      </c>
    </row>
    <row r="159" spans="2:65" s="1" customFormat="1" ht="16.5" customHeight="1">
      <c r="B159" s="172"/>
      <c r="C159" s="209" t="s">
        <v>175</v>
      </c>
      <c r="D159" s="209" t="s">
        <v>171</v>
      </c>
      <c r="E159" s="210" t="s">
        <v>303</v>
      </c>
      <c r="F159" s="211" t="s">
        <v>304</v>
      </c>
      <c r="G159" s="212" t="s">
        <v>192</v>
      </c>
      <c r="H159" s="213">
        <v>35.75</v>
      </c>
      <c r="I159" s="214">
        <v>112.76</v>
      </c>
      <c r="J159" s="215">
        <f>ROUND(I159*H159,2)</f>
        <v>4031.17</v>
      </c>
      <c r="K159" s="211" t="s">
        <v>5</v>
      </c>
      <c r="L159" s="216"/>
      <c r="M159" s="217" t="s">
        <v>5</v>
      </c>
      <c r="N159" s="218" t="s">
        <v>39</v>
      </c>
      <c r="O159" s="41"/>
      <c r="P159" s="182">
        <f>O159*H159</f>
        <v>0</v>
      </c>
      <c r="Q159" s="182">
        <v>0</v>
      </c>
      <c r="R159" s="182">
        <f>Q159*H159</f>
        <v>0</v>
      </c>
      <c r="S159" s="182">
        <v>0</v>
      </c>
      <c r="T159" s="183">
        <f>S159*H159</f>
        <v>0</v>
      </c>
      <c r="AR159" s="23" t="s">
        <v>164</v>
      </c>
      <c r="AT159" s="23" t="s">
        <v>171</v>
      </c>
      <c r="AU159" s="23" t="s">
        <v>131</v>
      </c>
      <c r="AY159" s="23" t="s">
        <v>122</v>
      </c>
      <c r="BE159" s="184">
        <f>IF(N159="základní",J159,0)</f>
        <v>4031.17</v>
      </c>
      <c r="BF159" s="184">
        <f>IF(N159="snížená",J159,0)</f>
        <v>0</v>
      </c>
      <c r="BG159" s="184">
        <f>IF(N159="zákl. přenesená",J159,0)</f>
        <v>0</v>
      </c>
      <c r="BH159" s="184">
        <f>IF(N159="sníž. přenesená",J159,0)</f>
        <v>0</v>
      </c>
      <c r="BI159" s="184">
        <f>IF(N159="nulová",J159,0)</f>
        <v>0</v>
      </c>
      <c r="BJ159" s="23" t="s">
        <v>75</v>
      </c>
      <c r="BK159" s="184">
        <f>ROUND(I159*H159,2)</f>
        <v>4031.17</v>
      </c>
      <c r="BL159" s="23" t="s">
        <v>130</v>
      </c>
      <c r="BM159" s="23" t="s">
        <v>204</v>
      </c>
    </row>
    <row r="160" spans="2:51" s="11" customFormat="1" ht="13.5">
      <c r="B160" s="185"/>
      <c r="D160" s="186" t="s">
        <v>132</v>
      </c>
      <c r="E160" s="187" t="s">
        <v>5</v>
      </c>
      <c r="F160" s="188" t="s">
        <v>415</v>
      </c>
      <c r="H160" s="187" t="s">
        <v>5</v>
      </c>
      <c r="I160" s="189"/>
      <c r="L160" s="185"/>
      <c r="M160" s="190"/>
      <c r="N160" s="191"/>
      <c r="O160" s="191"/>
      <c r="P160" s="191"/>
      <c r="Q160" s="191"/>
      <c r="R160" s="191"/>
      <c r="S160" s="191"/>
      <c r="T160" s="192"/>
      <c r="AT160" s="187" t="s">
        <v>132</v>
      </c>
      <c r="AU160" s="187" t="s">
        <v>131</v>
      </c>
      <c r="AV160" s="11" t="s">
        <v>75</v>
      </c>
      <c r="AW160" s="11" t="s">
        <v>32</v>
      </c>
      <c r="AX160" s="11" t="s">
        <v>68</v>
      </c>
      <c r="AY160" s="187" t="s">
        <v>122</v>
      </c>
    </row>
    <row r="161" spans="2:51" s="12" customFormat="1" ht="13.5">
      <c r="B161" s="193"/>
      <c r="D161" s="186" t="s">
        <v>132</v>
      </c>
      <c r="E161" s="194" t="s">
        <v>5</v>
      </c>
      <c r="F161" s="195" t="s">
        <v>416</v>
      </c>
      <c r="H161" s="196">
        <v>35.75</v>
      </c>
      <c r="I161" s="197"/>
      <c r="L161" s="193"/>
      <c r="M161" s="198"/>
      <c r="N161" s="199"/>
      <c r="O161" s="199"/>
      <c r="P161" s="199"/>
      <c r="Q161" s="199"/>
      <c r="R161" s="199"/>
      <c r="S161" s="199"/>
      <c r="T161" s="200"/>
      <c r="AT161" s="194" t="s">
        <v>132</v>
      </c>
      <c r="AU161" s="194" t="s">
        <v>131</v>
      </c>
      <c r="AV161" s="12" t="s">
        <v>77</v>
      </c>
      <c r="AW161" s="12" t="s">
        <v>32</v>
      </c>
      <c r="AX161" s="12" t="s">
        <v>68</v>
      </c>
      <c r="AY161" s="194" t="s">
        <v>122</v>
      </c>
    </row>
    <row r="162" spans="2:51" s="13" customFormat="1" ht="13.5">
      <c r="B162" s="201"/>
      <c r="D162" s="186" t="s">
        <v>132</v>
      </c>
      <c r="E162" s="202" t="s">
        <v>5</v>
      </c>
      <c r="F162" s="203" t="s">
        <v>149</v>
      </c>
      <c r="H162" s="204">
        <v>35.75</v>
      </c>
      <c r="I162" s="205"/>
      <c r="L162" s="201"/>
      <c r="M162" s="206"/>
      <c r="N162" s="207"/>
      <c r="O162" s="207"/>
      <c r="P162" s="207"/>
      <c r="Q162" s="207"/>
      <c r="R162" s="207"/>
      <c r="S162" s="207"/>
      <c r="T162" s="208"/>
      <c r="AT162" s="202" t="s">
        <v>132</v>
      </c>
      <c r="AU162" s="202" t="s">
        <v>131</v>
      </c>
      <c r="AV162" s="13" t="s">
        <v>130</v>
      </c>
      <c r="AW162" s="13" t="s">
        <v>32</v>
      </c>
      <c r="AX162" s="13" t="s">
        <v>75</v>
      </c>
      <c r="AY162" s="202" t="s">
        <v>122</v>
      </c>
    </row>
    <row r="163" spans="2:65" s="1" customFormat="1" ht="25.5" customHeight="1">
      <c r="B163" s="172"/>
      <c r="C163" s="173" t="s">
        <v>221</v>
      </c>
      <c r="D163" s="173" t="s">
        <v>126</v>
      </c>
      <c r="E163" s="174" t="s">
        <v>417</v>
      </c>
      <c r="F163" s="175" t="s">
        <v>418</v>
      </c>
      <c r="G163" s="176" t="s">
        <v>129</v>
      </c>
      <c r="H163" s="177">
        <v>4.2</v>
      </c>
      <c r="I163" s="178">
        <v>52.83</v>
      </c>
      <c r="J163" s="179">
        <f>ROUND(I163*H163,2)</f>
        <v>221.89</v>
      </c>
      <c r="K163" s="175" t="s">
        <v>5</v>
      </c>
      <c r="L163" s="40"/>
      <c r="M163" s="180" t="s">
        <v>5</v>
      </c>
      <c r="N163" s="181" t="s">
        <v>39</v>
      </c>
      <c r="O163" s="41"/>
      <c r="P163" s="182">
        <f>O163*H163</f>
        <v>0</v>
      </c>
      <c r="Q163" s="182">
        <v>0</v>
      </c>
      <c r="R163" s="182">
        <f>Q163*H163</f>
        <v>0</v>
      </c>
      <c r="S163" s="182">
        <v>0</v>
      </c>
      <c r="T163" s="183">
        <f>S163*H163</f>
        <v>0</v>
      </c>
      <c r="AR163" s="23" t="s">
        <v>130</v>
      </c>
      <c r="AT163" s="23" t="s">
        <v>126</v>
      </c>
      <c r="AU163" s="23" t="s">
        <v>131</v>
      </c>
      <c r="AY163" s="23" t="s">
        <v>122</v>
      </c>
      <c r="BE163" s="184">
        <f>IF(N163="základní",J163,0)</f>
        <v>221.89</v>
      </c>
      <c r="BF163" s="184">
        <f>IF(N163="snížená",J163,0)</f>
        <v>0</v>
      </c>
      <c r="BG163" s="184">
        <f>IF(N163="zákl. přenesená",J163,0)</f>
        <v>0</v>
      </c>
      <c r="BH163" s="184">
        <f>IF(N163="sníž. přenesená",J163,0)</f>
        <v>0</v>
      </c>
      <c r="BI163" s="184">
        <f>IF(N163="nulová",J163,0)</f>
        <v>0</v>
      </c>
      <c r="BJ163" s="23" t="s">
        <v>75</v>
      </c>
      <c r="BK163" s="184">
        <f>ROUND(I163*H163,2)</f>
        <v>221.89</v>
      </c>
      <c r="BL163" s="23" t="s">
        <v>130</v>
      </c>
      <c r="BM163" s="23" t="s">
        <v>209</v>
      </c>
    </row>
    <row r="164" spans="2:51" s="11" customFormat="1" ht="13.5">
      <c r="B164" s="185"/>
      <c r="D164" s="186" t="s">
        <v>132</v>
      </c>
      <c r="E164" s="187" t="s">
        <v>5</v>
      </c>
      <c r="F164" s="188" t="s">
        <v>309</v>
      </c>
      <c r="H164" s="187" t="s">
        <v>5</v>
      </c>
      <c r="I164" s="189"/>
      <c r="L164" s="185"/>
      <c r="M164" s="190"/>
      <c r="N164" s="191"/>
      <c r="O164" s="191"/>
      <c r="P164" s="191"/>
      <c r="Q164" s="191"/>
      <c r="R164" s="191"/>
      <c r="S164" s="191"/>
      <c r="T164" s="192"/>
      <c r="AT164" s="187" t="s">
        <v>132</v>
      </c>
      <c r="AU164" s="187" t="s">
        <v>131</v>
      </c>
      <c r="AV164" s="11" t="s">
        <v>75</v>
      </c>
      <c r="AW164" s="11" t="s">
        <v>32</v>
      </c>
      <c r="AX164" s="11" t="s">
        <v>68</v>
      </c>
      <c r="AY164" s="187" t="s">
        <v>122</v>
      </c>
    </row>
    <row r="165" spans="2:51" s="12" customFormat="1" ht="13.5">
      <c r="B165" s="193"/>
      <c r="D165" s="186" t="s">
        <v>132</v>
      </c>
      <c r="E165" s="194" t="s">
        <v>5</v>
      </c>
      <c r="F165" s="195" t="s">
        <v>419</v>
      </c>
      <c r="H165" s="196">
        <v>4.2</v>
      </c>
      <c r="I165" s="197"/>
      <c r="L165" s="193"/>
      <c r="M165" s="198"/>
      <c r="N165" s="199"/>
      <c r="O165" s="199"/>
      <c r="P165" s="199"/>
      <c r="Q165" s="199"/>
      <c r="R165" s="199"/>
      <c r="S165" s="199"/>
      <c r="T165" s="200"/>
      <c r="AT165" s="194" t="s">
        <v>132</v>
      </c>
      <c r="AU165" s="194" t="s">
        <v>131</v>
      </c>
      <c r="AV165" s="12" t="s">
        <v>77</v>
      </c>
      <c r="AW165" s="12" t="s">
        <v>32</v>
      </c>
      <c r="AX165" s="12" t="s">
        <v>68</v>
      </c>
      <c r="AY165" s="194" t="s">
        <v>122</v>
      </c>
    </row>
    <row r="166" spans="2:51" s="13" customFormat="1" ht="13.5">
      <c r="B166" s="201"/>
      <c r="D166" s="186" t="s">
        <v>132</v>
      </c>
      <c r="E166" s="202" t="s">
        <v>5</v>
      </c>
      <c r="F166" s="203" t="s">
        <v>149</v>
      </c>
      <c r="H166" s="204">
        <v>4.2</v>
      </c>
      <c r="I166" s="205"/>
      <c r="L166" s="201"/>
      <c r="M166" s="206"/>
      <c r="N166" s="207"/>
      <c r="O166" s="207"/>
      <c r="P166" s="207"/>
      <c r="Q166" s="207"/>
      <c r="R166" s="207"/>
      <c r="S166" s="207"/>
      <c r="T166" s="208"/>
      <c r="AT166" s="202" t="s">
        <v>132</v>
      </c>
      <c r="AU166" s="202" t="s">
        <v>131</v>
      </c>
      <c r="AV166" s="13" t="s">
        <v>130</v>
      </c>
      <c r="AW166" s="13" t="s">
        <v>32</v>
      </c>
      <c r="AX166" s="13" t="s">
        <v>75</v>
      </c>
      <c r="AY166" s="202" t="s">
        <v>122</v>
      </c>
    </row>
    <row r="167" spans="2:65" s="1" customFormat="1" ht="25.5" customHeight="1">
      <c r="B167" s="172"/>
      <c r="C167" s="173" t="s">
        <v>181</v>
      </c>
      <c r="D167" s="173" t="s">
        <v>126</v>
      </c>
      <c r="E167" s="174" t="s">
        <v>420</v>
      </c>
      <c r="F167" s="175" t="s">
        <v>421</v>
      </c>
      <c r="G167" s="176" t="s">
        <v>129</v>
      </c>
      <c r="H167" s="177">
        <v>13.4</v>
      </c>
      <c r="I167" s="178">
        <v>70.93</v>
      </c>
      <c r="J167" s="179">
        <f>ROUND(I167*H167,2)</f>
        <v>950.46</v>
      </c>
      <c r="K167" s="175" t="s">
        <v>5</v>
      </c>
      <c r="L167" s="40"/>
      <c r="M167" s="180" t="s">
        <v>5</v>
      </c>
      <c r="N167" s="181" t="s">
        <v>39</v>
      </c>
      <c r="O167" s="41"/>
      <c r="P167" s="182">
        <f>O167*H167</f>
        <v>0</v>
      </c>
      <c r="Q167" s="182">
        <v>0</v>
      </c>
      <c r="R167" s="182">
        <f>Q167*H167</f>
        <v>0</v>
      </c>
      <c r="S167" s="182">
        <v>0</v>
      </c>
      <c r="T167" s="183">
        <f>S167*H167</f>
        <v>0</v>
      </c>
      <c r="AR167" s="23" t="s">
        <v>130</v>
      </c>
      <c r="AT167" s="23" t="s">
        <v>126</v>
      </c>
      <c r="AU167" s="23" t="s">
        <v>131</v>
      </c>
      <c r="AY167" s="23" t="s">
        <v>122</v>
      </c>
      <c r="BE167" s="184">
        <f>IF(N167="základní",J167,0)</f>
        <v>950.46</v>
      </c>
      <c r="BF167" s="184">
        <f>IF(N167="snížená",J167,0)</f>
        <v>0</v>
      </c>
      <c r="BG167" s="184">
        <f>IF(N167="zákl. přenesená",J167,0)</f>
        <v>0</v>
      </c>
      <c r="BH167" s="184">
        <f>IF(N167="sníž. přenesená",J167,0)</f>
        <v>0</v>
      </c>
      <c r="BI167" s="184">
        <f>IF(N167="nulová",J167,0)</f>
        <v>0</v>
      </c>
      <c r="BJ167" s="23" t="s">
        <v>75</v>
      </c>
      <c r="BK167" s="184">
        <f>ROUND(I167*H167,2)</f>
        <v>950.46</v>
      </c>
      <c r="BL167" s="23" t="s">
        <v>130</v>
      </c>
      <c r="BM167" s="23" t="s">
        <v>219</v>
      </c>
    </row>
    <row r="168" spans="2:51" s="11" customFormat="1" ht="13.5">
      <c r="B168" s="185"/>
      <c r="D168" s="186" t="s">
        <v>132</v>
      </c>
      <c r="E168" s="187" t="s">
        <v>5</v>
      </c>
      <c r="F168" s="188" t="s">
        <v>398</v>
      </c>
      <c r="H168" s="187" t="s">
        <v>5</v>
      </c>
      <c r="I168" s="189"/>
      <c r="L168" s="185"/>
      <c r="M168" s="190"/>
      <c r="N168" s="191"/>
      <c r="O168" s="191"/>
      <c r="P168" s="191"/>
      <c r="Q168" s="191"/>
      <c r="R168" s="191"/>
      <c r="S168" s="191"/>
      <c r="T168" s="192"/>
      <c r="AT168" s="187" t="s">
        <v>132</v>
      </c>
      <c r="AU168" s="187" t="s">
        <v>131</v>
      </c>
      <c r="AV168" s="11" t="s">
        <v>75</v>
      </c>
      <c r="AW168" s="11" t="s">
        <v>32</v>
      </c>
      <c r="AX168" s="11" t="s">
        <v>68</v>
      </c>
      <c r="AY168" s="187" t="s">
        <v>122</v>
      </c>
    </row>
    <row r="169" spans="2:51" s="12" customFormat="1" ht="13.5">
      <c r="B169" s="193"/>
      <c r="D169" s="186" t="s">
        <v>132</v>
      </c>
      <c r="E169" s="194" t="s">
        <v>5</v>
      </c>
      <c r="F169" s="195" t="s">
        <v>422</v>
      </c>
      <c r="H169" s="196">
        <v>13.4</v>
      </c>
      <c r="I169" s="197"/>
      <c r="L169" s="193"/>
      <c r="M169" s="198"/>
      <c r="N169" s="199"/>
      <c r="O169" s="199"/>
      <c r="P169" s="199"/>
      <c r="Q169" s="199"/>
      <c r="R169" s="199"/>
      <c r="S169" s="199"/>
      <c r="T169" s="200"/>
      <c r="AT169" s="194" t="s">
        <v>132</v>
      </c>
      <c r="AU169" s="194" t="s">
        <v>131</v>
      </c>
      <c r="AV169" s="12" t="s">
        <v>77</v>
      </c>
      <c r="AW169" s="12" t="s">
        <v>32</v>
      </c>
      <c r="AX169" s="12" t="s">
        <v>68</v>
      </c>
      <c r="AY169" s="194" t="s">
        <v>122</v>
      </c>
    </row>
    <row r="170" spans="2:51" s="13" customFormat="1" ht="13.5">
      <c r="B170" s="201"/>
      <c r="D170" s="186" t="s">
        <v>132</v>
      </c>
      <c r="E170" s="202" t="s">
        <v>5</v>
      </c>
      <c r="F170" s="203" t="s">
        <v>149</v>
      </c>
      <c r="H170" s="204">
        <v>13.4</v>
      </c>
      <c r="I170" s="205"/>
      <c r="L170" s="201"/>
      <c r="M170" s="206"/>
      <c r="N170" s="207"/>
      <c r="O170" s="207"/>
      <c r="P170" s="207"/>
      <c r="Q170" s="207"/>
      <c r="R170" s="207"/>
      <c r="S170" s="207"/>
      <c r="T170" s="208"/>
      <c r="AT170" s="202" t="s">
        <v>132</v>
      </c>
      <c r="AU170" s="202" t="s">
        <v>131</v>
      </c>
      <c r="AV170" s="13" t="s">
        <v>130</v>
      </c>
      <c r="AW170" s="13" t="s">
        <v>32</v>
      </c>
      <c r="AX170" s="13" t="s">
        <v>75</v>
      </c>
      <c r="AY170" s="202" t="s">
        <v>122</v>
      </c>
    </row>
    <row r="171" spans="2:65" s="1" customFormat="1" ht="25.5" customHeight="1">
      <c r="B171" s="172"/>
      <c r="C171" s="173" t="s">
        <v>11</v>
      </c>
      <c r="D171" s="173" t="s">
        <v>126</v>
      </c>
      <c r="E171" s="174" t="s">
        <v>423</v>
      </c>
      <c r="F171" s="175" t="s">
        <v>424</v>
      </c>
      <c r="G171" s="176" t="s">
        <v>129</v>
      </c>
      <c r="H171" s="177">
        <v>4.2</v>
      </c>
      <c r="I171" s="178">
        <v>489.75</v>
      </c>
      <c r="J171" s="179">
        <f>ROUND(I171*H171,2)</f>
        <v>2056.95</v>
      </c>
      <c r="K171" s="175" t="s">
        <v>5</v>
      </c>
      <c r="L171" s="40"/>
      <c r="M171" s="180" t="s">
        <v>5</v>
      </c>
      <c r="N171" s="181" t="s">
        <v>39</v>
      </c>
      <c r="O171" s="41"/>
      <c r="P171" s="182">
        <f>O171*H171</f>
        <v>0</v>
      </c>
      <c r="Q171" s="182">
        <v>0</v>
      </c>
      <c r="R171" s="182">
        <f>Q171*H171</f>
        <v>0</v>
      </c>
      <c r="S171" s="182">
        <v>0</v>
      </c>
      <c r="T171" s="183">
        <f>S171*H171</f>
        <v>0</v>
      </c>
      <c r="AR171" s="23" t="s">
        <v>130</v>
      </c>
      <c r="AT171" s="23" t="s">
        <v>126</v>
      </c>
      <c r="AU171" s="23" t="s">
        <v>131</v>
      </c>
      <c r="AY171" s="23" t="s">
        <v>122</v>
      </c>
      <c r="BE171" s="184">
        <f>IF(N171="základní",J171,0)</f>
        <v>2056.95</v>
      </c>
      <c r="BF171" s="184">
        <f>IF(N171="snížená",J171,0)</f>
        <v>0</v>
      </c>
      <c r="BG171" s="184">
        <f>IF(N171="zákl. přenesená",J171,0)</f>
        <v>0</v>
      </c>
      <c r="BH171" s="184">
        <f>IF(N171="sníž. přenesená",J171,0)</f>
        <v>0</v>
      </c>
      <c r="BI171" s="184">
        <f>IF(N171="nulová",J171,0)</f>
        <v>0</v>
      </c>
      <c r="BJ171" s="23" t="s">
        <v>75</v>
      </c>
      <c r="BK171" s="184">
        <f>ROUND(I171*H171,2)</f>
        <v>2056.95</v>
      </c>
      <c r="BL171" s="23" t="s">
        <v>130</v>
      </c>
      <c r="BM171" s="23" t="s">
        <v>224</v>
      </c>
    </row>
    <row r="172" spans="2:51" s="11" customFormat="1" ht="13.5">
      <c r="B172" s="185"/>
      <c r="D172" s="186" t="s">
        <v>132</v>
      </c>
      <c r="E172" s="187" t="s">
        <v>5</v>
      </c>
      <c r="F172" s="188" t="s">
        <v>309</v>
      </c>
      <c r="H172" s="187" t="s">
        <v>5</v>
      </c>
      <c r="I172" s="189"/>
      <c r="L172" s="185"/>
      <c r="M172" s="190"/>
      <c r="N172" s="191"/>
      <c r="O172" s="191"/>
      <c r="P172" s="191"/>
      <c r="Q172" s="191"/>
      <c r="R172" s="191"/>
      <c r="S172" s="191"/>
      <c r="T172" s="192"/>
      <c r="AT172" s="187" t="s">
        <v>132</v>
      </c>
      <c r="AU172" s="187" t="s">
        <v>131</v>
      </c>
      <c r="AV172" s="11" t="s">
        <v>75</v>
      </c>
      <c r="AW172" s="11" t="s">
        <v>32</v>
      </c>
      <c r="AX172" s="11" t="s">
        <v>68</v>
      </c>
      <c r="AY172" s="187" t="s">
        <v>122</v>
      </c>
    </row>
    <row r="173" spans="2:51" s="12" customFormat="1" ht="13.5">
      <c r="B173" s="193"/>
      <c r="D173" s="186" t="s">
        <v>132</v>
      </c>
      <c r="E173" s="194" t="s">
        <v>5</v>
      </c>
      <c r="F173" s="195" t="s">
        <v>419</v>
      </c>
      <c r="H173" s="196">
        <v>4.2</v>
      </c>
      <c r="I173" s="197"/>
      <c r="L173" s="193"/>
      <c r="M173" s="198"/>
      <c r="N173" s="199"/>
      <c r="O173" s="199"/>
      <c r="P173" s="199"/>
      <c r="Q173" s="199"/>
      <c r="R173" s="199"/>
      <c r="S173" s="199"/>
      <c r="T173" s="200"/>
      <c r="AT173" s="194" t="s">
        <v>132</v>
      </c>
      <c r="AU173" s="194" t="s">
        <v>131</v>
      </c>
      <c r="AV173" s="12" t="s">
        <v>77</v>
      </c>
      <c r="AW173" s="12" t="s">
        <v>32</v>
      </c>
      <c r="AX173" s="12" t="s">
        <v>68</v>
      </c>
      <c r="AY173" s="194" t="s">
        <v>122</v>
      </c>
    </row>
    <row r="174" spans="2:51" s="13" customFormat="1" ht="13.5">
      <c r="B174" s="201"/>
      <c r="D174" s="186" t="s">
        <v>132</v>
      </c>
      <c r="E174" s="202" t="s">
        <v>5</v>
      </c>
      <c r="F174" s="203" t="s">
        <v>149</v>
      </c>
      <c r="H174" s="204">
        <v>4.2</v>
      </c>
      <c r="I174" s="205"/>
      <c r="L174" s="201"/>
      <c r="M174" s="206"/>
      <c r="N174" s="207"/>
      <c r="O174" s="207"/>
      <c r="P174" s="207"/>
      <c r="Q174" s="207"/>
      <c r="R174" s="207"/>
      <c r="S174" s="207"/>
      <c r="T174" s="208"/>
      <c r="AT174" s="202" t="s">
        <v>132</v>
      </c>
      <c r="AU174" s="202" t="s">
        <v>131</v>
      </c>
      <c r="AV174" s="13" t="s">
        <v>130</v>
      </c>
      <c r="AW174" s="13" t="s">
        <v>32</v>
      </c>
      <c r="AX174" s="13" t="s">
        <v>75</v>
      </c>
      <c r="AY174" s="202" t="s">
        <v>122</v>
      </c>
    </row>
    <row r="175" spans="2:65" s="1" customFormat="1" ht="16.5" customHeight="1">
      <c r="B175" s="172"/>
      <c r="C175" s="209" t="s">
        <v>193</v>
      </c>
      <c r="D175" s="209" t="s">
        <v>171</v>
      </c>
      <c r="E175" s="210" t="s">
        <v>425</v>
      </c>
      <c r="F175" s="211" t="s">
        <v>426</v>
      </c>
      <c r="G175" s="212" t="s">
        <v>129</v>
      </c>
      <c r="H175" s="213">
        <v>137.342</v>
      </c>
      <c r="I175" s="214">
        <v>238.04</v>
      </c>
      <c r="J175" s="215">
        <f>ROUND(I175*H175,2)</f>
        <v>32692.89</v>
      </c>
      <c r="K175" s="211" t="s">
        <v>5</v>
      </c>
      <c r="L175" s="216"/>
      <c r="M175" s="217" t="s">
        <v>5</v>
      </c>
      <c r="N175" s="218" t="s">
        <v>39</v>
      </c>
      <c r="O175" s="41"/>
      <c r="P175" s="182">
        <f>O175*H175</f>
        <v>0</v>
      </c>
      <c r="Q175" s="182">
        <v>0</v>
      </c>
      <c r="R175" s="182">
        <f>Q175*H175</f>
        <v>0</v>
      </c>
      <c r="S175" s="182">
        <v>0</v>
      </c>
      <c r="T175" s="183">
        <f>S175*H175</f>
        <v>0</v>
      </c>
      <c r="AR175" s="23" t="s">
        <v>164</v>
      </c>
      <c r="AT175" s="23" t="s">
        <v>171</v>
      </c>
      <c r="AU175" s="23" t="s">
        <v>131</v>
      </c>
      <c r="AY175" s="23" t="s">
        <v>122</v>
      </c>
      <c r="BE175" s="184">
        <f>IF(N175="základní",J175,0)</f>
        <v>32692.89</v>
      </c>
      <c r="BF175" s="184">
        <f>IF(N175="snížená",J175,0)</f>
        <v>0</v>
      </c>
      <c r="BG175" s="184">
        <f>IF(N175="zákl. přenesená",J175,0)</f>
        <v>0</v>
      </c>
      <c r="BH175" s="184">
        <f>IF(N175="sníž. přenesená",J175,0)</f>
        <v>0</v>
      </c>
      <c r="BI175" s="184">
        <f>IF(N175="nulová",J175,0)</f>
        <v>0</v>
      </c>
      <c r="BJ175" s="23" t="s">
        <v>75</v>
      </c>
      <c r="BK175" s="184">
        <f>ROUND(I175*H175,2)</f>
        <v>32692.89</v>
      </c>
      <c r="BL175" s="23" t="s">
        <v>130</v>
      </c>
      <c r="BM175" s="23" t="s">
        <v>229</v>
      </c>
    </row>
    <row r="176" spans="2:47" s="1" customFormat="1" ht="27">
      <c r="B176" s="40"/>
      <c r="D176" s="186" t="s">
        <v>427</v>
      </c>
      <c r="F176" s="222" t="s">
        <v>428</v>
      </c>
      <c r="I176" s="223"/>
      <c r="L176" s="40"/>
      <c r="M176" s="224"/>
      <c r="N176" s="41"/>
      <c r="O176" s="41"/>
      <c r="P176" s="41"/>
      <c r="Q176" s="41"/>
      <c r="R176" s="41"/>
      <c r="S176" s="41"/>
      <c r="T176" s="69"/>
      <c r="AT176" s="23" t="s">
        <v>427</v>
      </c>
      <c r="AU176" s="23" t="s">
        <v>131</v>
      </c>
    </row>
    <row r="177" spans="2:51" s="11" customFormat="1" ht="13.5">
      <c r="B177" s="185"/>
      <c r="D177" s="186" t="s">
        <v>132</v>
      </c>
      <c r="E177" s="187" t="s">
        <v>5</v>
      </c>
      <c r="F177" s="188" t="s">
        <v>325</v>
      </c>
      <c r="H177" s="187" t="s">
        <v>5</v>
      </c>
      <c r="I177" s="189"/>
      <c r="L177" s="185"/>
      <c r="M177" s="190"/>
      <c r="N177" s="191"/>
      <c r="O177" s="191"/>
      <c r="P177" s="191"/>
      <c r="Q177" s="191"/>
      <c r="R177" s="191"/>
      <c r="S177" s="191"/>
      <c r="T177" s="192"/>
      <c r="AT177" s="187" t="s">
        <v>132</v>
      </c>
      <c r="AU177" s="187" t="s">
        <v>131</v>
      </c>
      <c r="AV177" s="11" t="s">
        <v>75</v>
      </c>
      <c r="AW177" s="11" t="s">
        <v>32</v>
      </c>
      <c r="AX177" s="11" t="s">
        <v>68</v>
      </c>
      <c r="AY177" s="187" t="s">
        <v>122</v>
      </c>
    </row>
    <row r="178" spans="2:51" s="12" customFormat="1" ht="13.5">
      <c r="B178" s="193"/>
      <c r="D178" s="186" t="s">
        <v>132</v>
      </c>
      <c r="E178" s="194" t="s">
        <v>5</v>
      </c>
      <c r="F178" s="195" t="s">
        <v>429</v>
      </c>
      <c r="H178" s="196">
        <v>19.74</v>
      </c>
      <c r="I178" s="197"/>
      <c r="L178" s="193"/>
      <c r="M178" s="198"/>
      <c r="N178" s="199"/>
      <c r="O178" s="199"/>
      <c r="P178" s="199"/>
      <c r="Q178" s="199"/>
      <c r="R178" s="199"/>
      <c r="S178" s="199"/>
      <c r="T178" s="200"/>
      <c r="AT178" s="194" t="s">
        <v>132</v>
      </c>
      <c r="AU178" s="194" t="s">
        <v>131</v>
      </c>
      <c r="AV178" s="12" t="s">
        <v>77</v>
      </c>
      <c r="AW178" s="12" t="s">
        <v>32</v>
      </c>
      <c r="AX178" s="12" t="s">
        <v>68</v>
      </c>
      <c r="AY178" s="194" t="s">
        <v>122</v>
      </c>
    </row>
    <row r="179" spans="2:51" s="11" customFormat="1" ht="13.5">
      <c r="B179" s="185"/>
      <c r="D179" s="186" t="s">
        <v>132</v>
      </c>
      <c r="E179" s="187" t="s">
        <v>5</v>
      </c>
      <c r="F179" s="188" t="s">
        <v>411</v>
      </c>
      <c r="H179" s="187" t="s">
        <v>5</v>
      </c>
      <c r="I179" s="189"/>
      <c r="L179" s="185"/>
      <c r="M179" s="190"/>
      <c r="N179" s="191"/>
      <c r="O179" s="191"/>
      <c r="P179" s="191"/>
      <c r="Q179" s="191"/>
      <c r="R179" s="191"/>
      <c r="S179" s="191"/>
      <c r="T179" s="192"/>
      <c r="AT179" s="187" t="s">
        <v>132</v>
      </c>
      <c r="AU179" s="187" t="s">
        <v>131</v>
      </c>
      <c r="AV179" s="11" t="s">
        <v>75</v>
      </c>
      <c r="AW179" s="11" t="s">
        <v>32</v>
      </c>
      <c r="AX179" s="11" t="s">
        <v>68</v>
      </c>
      <c r="AY179" s="187" t="s">
        <v>122</v>
      </c>
    </row>
    <row r="180" spans="2:51" s="12" customFormat="1" ht="13.5">
      <c r="B180" s="193"/>
      <c r="D180" s="186" t="s">
        <v>132</v>
      </c>
      <c r="E180" s="194" t="s">
        <v>5</v>
      </c>
      <c r="F180" s="195" t="s">
        <v>430</v>
      </c>
      <c r="H180" s="196">
        <v>17.338</v>
      </c>
      <c r="I180" s="197"/>
      <c r="L180" s="193"/>
      <c r="M180" s="198"/>
      <c r="N180" s="199"/>
      <c r="O180" s="199"/>
      <c r="P180" s="199"/>
      <c r="Q180" s="199"/>
      <c r="R180" s="199"/>
      <c r="S180" s="199"/>
      <c r="T180" s="200"/>
      <c r="AT180" s="194" t="s">
        <v>132</v>
      </c>
      <c r="AU180" s="194" t="s">
        <v>131</v>
      </c>
      <c r="AV180" s="12" t="s">
        <v>77</v>
      </c>
      <c r="AW180" s="12" t="s">
        <v>32</v>
      </c>
      <c r="AX180" s="12" t="s">
        <v>68</v>
      </c>
      <c r="AY180" s="194" t="s">
        <v>122</v>
      </c>
    </row>
    <row r="181" spans="2:51" s="11" customFormat="1" ht="13.5">
      <c r="B181" s="185"/>
      <c r="D181" s="186" t="s">
        <v>132</v>
      </c>
      <c r="E181" s="187" t="s">
        <v>5</v>
      </c>
      <c r="F181" s="188" t="s">
        <v>413</v>
      </c>
      <c r="H181" s="187" t="s">
        <v>5</v>
      </c>
      <c r="I181" s="189"/>
      <c r="L181" s="185"/>
      <c r="M181" s="190"/>
      <c r="N181" s="191"/>
      <c r="O181" s="191"/>
      <c r="P181" s="191"/>
      <c r="Q181" s="191"/>
      <c r="R181" s="191"/>
      <c r="S181" s="191"/>
      <c r="T181" s="192"/>
      <c r="AT181" s="187" t="s">
        <v>132</v>
      </c>
      <c r="AU181" s="187" t="s">
        <v>131</v>
      </c>
      <c r="AV181" s="11" t="s">
        <v>75</v>
      </c>
      <c r="AW181" s="11" t="s">
        <v>32</v>
      </c>
      <c r="AX181" s="11" t="s">
        <v>68</v>
      </c>
      <c r="AY181" s="187" t="s">
        <v>122</v>
      </c>
    </row>
    <row r="182" spans="2:51" s="12" customFormat="1" ht="13.5">
      <c r="B182" s="193"/>
      <c r="D182" s="186" t="s">
        <v>132</v>
      </c>
      <c r="E182" s="194" t="s">
        <v>5</v>
      </c>
      <c r="F182" s="195" t="s">
        <v>431</v>
      </c>
      <c r="H182" s="196">
        <v>18.246</v>
      </c>
      <c r="I182" s="197"/>
      <c r="L182" s="193"/>
      <c r="M182" s="198"/>
      <c r="N182" s="199"/>
      <c r="O182" s="199"/>
      <c r="P182" s="199"/>
      <c r="Q182" s="199"/>
      <c r="R182" s="199"/>
      <c r="S182" s="199"/>
      <c r="T182" s="200"/>
      <c r="AT182" s="194" t="s">
        <v>132</v>
      </c>
      <c r="AU182" s="194" t="s">
        <v>131</v>
      </c>
      <c r="AV182" s="12" t="s">
        <v>77</v>
      </c>
      <c r="AW182" s="12" t="s">
        <v>32</v>
      </c>
      <c r="AX182" s="12" t="s">
        <v>68</v>
      </c>
      <c r="AY182" s="194" t="s">
        <v>122</v>
      </c>
    </row>
    <row r="183" spans="2:51" s="11" customFormat="1" ht="13.5">
      <c r="B183" s="185"/>
      <c r="D183" s="186" t="s">
        <v>132</v>
      </c>
      <c r="E183" s="187" t="s">
        <v>5</v>
      </c>
      <c r="F183" s="188" t="s">
        <v>407</v>
      </c>
      <c r="H183" s="187" t="s">
        <v>5</v>
      </c>
      <c r="I183" s="189"/>
      <c r="L183" s="185"/>
      <c r="M183" s="190"/>
      <c r="N183" s="191"/>
      <c r="O183" s="191"/>
      <c r="P183" s="191"/>
      <c r="Q183" s="191"/>
      <c r="R183" s="191"/>
      <c r="S183" s="191"/>
      <c r="T183" s="192"/>
      <c r="AT183" s="187" t="s">
        <v>132</v>
      </c>
      <c r="AU183" s="187" t="s">
        <v>131</v>
      </c>
      <c r="AV183" s="11" t="s">
        <v>75</v>
      </c>
      <c r="AW183" s="11" t="s">
        <v>32</v>
      </c>
      <c r="AX183" s="11" t="s">
        <v>68</v>
      </c>
      <c r="AY183" s="187" t="s">
        <v>122</v>
      </c>
    </row>
    <row r="184" spans="2:51" s="12" customFormat="1" ht="13.5">
      <c r="B184" s="193"/>
      <c r="D184" s="186" t="s">
        <v>132</v>
      </c>
      <c r="E184" s="194" t="s">
        <v>5</v>
      </c>
      <c r="F184" s="195" t="s">
        <v>432</v>
      </c>
      <c r="H184" s="196">
        <v>11.248</v>
      </c>
      <c r="I184" s="197"/>
      <c r="L184" s="193"/>
      <c r="M184" s="198"/>
      <c r="N184" s="199"/>
      <c r="O184" s="199"/>
      <c r="P184" s="199"/>
      <c r="Q184" s="199"/>
      <c r="R184" s="199"/>
      <c r="S184" s="199"/>
      <c r="T184" s="200"/>
      <c r="AT184" s="194" t="s">
        <v>132</v>
      </c>
      <c r="AU184" s="194" t="s">
        <v>131</v>
      </c>
      <c r="AV184" s="12" t="s">
        <v>77</v>
      </c>
      <c r="AW184" s="12" t="s">
        <v>32</v>
      </c>
      <c r="AX184" s="12" t="s">
        <v>68</v>
      </c>
      <c r="AY184" s="194" t="s">
        <v>122</v>
      </c>
    </row>
    <row r="185" spans="2:51" s="11" customFormat="1" ht="13.5">
      <c r="B185" s="185"/>
      <c r="D185" s="186" t="s">
        <v>132</v>
      </c>
      <c r="E185" s="187" t="s">
        <v>5</v>
      </c>
      <c r="F185" s="188" t="s">
        <v>433</v>
      </c>
      <c r="H185" s="187" t="s">
        <v>5</v>
      </c>
      <c r="I185" s="189"/>
      <c r="L185" s="185"/>
      <c r="M185" s="190"/>
      <c r="N185" s="191"/>
      <c r="O185" s="191"/>
      <c r="P185" s="191"/>
      <c r="Q185" s="191"/>
      <c r="R185" s="191"/>
      <c r="S185" s="191"/>
      <c r="T185" s="192"/>
      <c r="AT185" s="187" t="s">
        <v>132</v>
      </c>
      <c r="AU185" s="187" t="s">
        <v>131</v>
      </c>
      <c r="AV185" s="11" t="s">
        <v>75</v>
      </c>
      <c r="AW185" s="11" t="s">
        <v>32</v>
      </c>
      <c r="AX185" s="11" t="s">
        <v>68</v>
      </c>
      <c r="AY185" s="187" t="s">
        <v>122</v>
      </c>
    </row>
    <row r="186" spans="2:51" s="12" customFormat="1" ht="13.5">
      <c r="B186" s="193"/>
      <c r="D186" s="186" t="s">
        <v>132</v>
      </c>
      <c r="E186" s="194" t="s">
        <v>5</v>
      </c>
      <c r="F186" s="195" t="s">
        <v>434</v>
      </c>
      <c r="H186" s="196">
        <v>2.52</v>
      </c>
      <c r="I186" s="197"/>
      <c r="L186" s="193"/>
      <c r="M186" s="198"/>
      <c r="N186" s="199"/>
      <c r="O186" s="199"/>
      <c r="P186" s="199"/>
      <c r="Q186" s="199"/>
      <c r="R186" s="199"/>
      <c r="S186" s="199"/>
      <c r="T186" s="200"/>
      <c r="AT186" s="194" t="s">
        <v>132</v>
      </c>
      <c r="AU186" s="194" t="s">
        <v>131</v>
      </c>
      <c r="AV186" s="12" t="s">
        <v>77</v>
      </c>
      <c r="AW186" s="12" t="s">
        <v>32</v>
      </c>
      <c r="AX186" s="12" t="s">
        <v>68</v>
      </c>
      <c r="AY186" s="194" t="s">
        <v>122</v>
      </c>
    </row>
    <row r="187" spans="2:51" s="11" customFormat="1" ht="13.5">
      <c r="B187" s="185"/>
      <c r="D187" s="186" t="s">
        <v>132</v>
      </c>
      <c r="E187" s="187" t="s">
        <v>5</v>
      </c>
      <c r="F187" s="188" t="s">
        <v>415</v>
      </c>
      <c r="H187" s="187" t="s">
        <v>5</v>
      </c>
      <c r="I187" s="189"/>
      <c r="L187" s="185"/>
      <c r="M187" s="190"/>
      <c r="N187" s="191"/>
      <c r="O187" s="191"/>
      <c r="P187" s="191"/>
      <c r="Q187" s="191"/>
      <c r="R187" s="191"/>
      <c r="S187" s="191"/>
      <c r="T187" s="192"/>
      <c r="AT187" s="187" t="s">
        <v>132</v>
      </c>
      <c r="AU187" s="187" t="s">
        <v>131</v>
      </c>
      <c r="AV187" s="11" t="s">
        <v>75</v>
      </c>
      <c r="AW187" s="11" t="s">
        <v>32</v>
      </c>
      <c r="AX187" s="11" t="s">
        <v>68</v>
      </c>
      <c r="AY187" s="187" t="s">
        <v>122</v>
      </c>
    </row>
    <row r="188" spans="2:51" s="12" customFormat="1" ht="13.5">
      <c r="B188" s="193"/>
      <c r="D188" s="186" t="s">
        <v>132</v>
      </c>
      <c r="E188" s="194" t="s">
        <v>5</v>
      </c>
      <c r="F188" s="195" t="s">
        <v>435</v>
      </c>
      <c r="H188" s="196">
        <v>68.25</v>
      </c>
      <c r="I188" s="197"/>
      <c r="L188" s="193"/>
      <c r="M188" s="198"/>
      <c r="N188" s="199"/>
      <c r="O188" s="199"/>
      <c r="P188" s="199"/>
      <c r="Q188" s="199"/>
      <c r="R188" s="199"/>
      <c r="S188" s="199"/>
      <c r="T188" s="200"/>
      <c r="AT188" s="194" t="s">
        <v>132</v>
      </c>
      <c r="AU188" s="194" t="s">
        <v>131</v>
      </c>
      <c r="AV188" s="12" t="s">
        <v>77</v>
      </c>
      <c r="AW188" s="12" t="s">
        <v>32</v>
      </c>
      <c r="AX188" s="12" t="s">
        <v>68</v>
      </c>
      <c r="AY188" s="194" t="s">
        <v>122</v>
      </c>
    </row>
    <row r="189" spans="2:51" s="13" customFormat="1" ht="13.5">
      <c r="B189" s="201"/>
      <c r="D189" s="186" t="s">
        <v>132</v>
      </c>
      <c r="E189" s="202" t="s">
        <v>5</v>
      </c>
      <c r="F189" s="203" t="s">
        <v>149</v>
      </c>
      <c r="H189" s="204">
        <v>137.342</v>
      </c>
      <c r="I189" s="205"/>
      <c r="L189" s="201"/>
      <c r="M189" s="206"/>
      <c r="N189" s="207"/>
      <c r="O189" s="207"/>
      <c r="P189" s="207"/>
      <c r="Q189" s="207"/>
      <c r="R189" s="207"/>
      <c r="S189" s="207"/>
      <c r="T189" s="208"/>
      <c r="AT189" s="202" t="s">
        <v>132</v>
      </c>
      <c r="AU189" s="202" t="s">
        <v>131</v>
      </c>
      <c r="AV189" s="13" t="s">
        <v>130</v>
      </c>
      <c r="AW189" s="13" t="s">
        <v>32</v>
      </c>
      <c r="AX189" s="13" t="s">
        <v>75</v>
      </c>
      <c r="AY189" s="202" t="s">
        <v>122</v>
      </c>
    </row>
    <row r="190" spans="2:65" s="1" customFormat="1" ht="16.5" customHeight="1">
      <c r="B190" s="172"/>
      <c r="C190" s="209" t="s">
        <v>251</v>
      </c>
      <c r="D190" s="209" t="s">
        <v>171</v>
      </c>
      <c r="E190" s="210" t="s">
        <v>436</v>
      </c>
      <c r="F190" s="211" t="s">
        <v>437</v>
      </c>
      <c r="G190" s="212" t="s">
        <v>129</v>
      </c>
      <c r="H190" s="213">
        <v>10.357</v>
      </c>
      <c r="I190" s="214">
        <v>306.38</v>
      </c>
      <c r="J190" s="215">
        <f>ROUND(I190*H190,2)</f>
        <v>3173.18</v>
      </c>
      <c r="K190" s="211" t="s">
        <v>5</v>
      </c>
      <c r="L190" s="216"/>
      <c r="M190" s="217" t="s">
        <v>5</v>
      </c>
      <c r="N190" s="218" t="s">
        <v>39</v>
      </c>
      <c r="O190" s="41"/>
      <c r="P190" s="182">
        <f>O190*H190</f>
        <v>0</v>
      </c>
      <c r="Q190" s="182">
        <v>0</v>
      </c>
      <c r="R190" s="182">
        <f>Q190*H190</f>
        <v>0</v>
      </c>
      <c r="S190" s="182">
        <v>0</v>
      </c>
      <c r="T190" s="183">
        <f>S190*H190</f>
        <v>0</v>
      </c>
      <c r="AR190" s="23" t="s">
        <v>164</v>
      </c>
      <c r="AT190" s="23" t="s">
        <v>171</v>
      </c>
      <c r="AU190" s="23" t="s">
        <v>131</v>
      </c>
      <c r="AY190" s="23" t="s">
        <v>122</v>
      </c>
      <c r="BE190" s="184">
        <f>IF(N190="základní",J190,0)</f>
        <v>3173.18</v>
      </c>
      <c r="BF190" s="184">
        <f>IF(N190="snížená",J190,0)</f>
        <v>0</v>
      </c>
      <c r="BG190" s="184">
        <f>IF(N190="zákl. přenesená",J190,0)</f>
        <v>0</v>
      </c>
      <c r="BH190" s="184">
        <f>IF(N190="sníž. přenesená",J190,0)</f>
        <v>0</v>
      </c>
      <c r="BI190" s="184">
        <f>IF(N190="nulová",J190,0)</f>
        <v>0</v>
      </c>
      <c r="BJ190" s="23" t="s">
        <v>75</v>
      </c>
      <c r="BK190" s="184">
        <f>ROUND(I190*H190,2)</f>
        <v>3173.18</v>
      </c>
      <c r="BL190" s="23" t="s">
        <v>130</v>
      </c>
      <c r="BM190" s="23" t="s">
        <v>237</v>
      </c>
    </row>
    <row r="191" spans="2:47" s="1" customFormat="1" ht="27">
      <c r="B191" s="40"/>
      <c r="D191" s="186" t="s">
        <v>427</v>
      </c>
      <c r="F191" s="222" t="s">
        <v>428</v>
      </c>
      <c r="I191" s="223"/>
      <c r="L191" s="40"/>
      <c r="M191" s="224"/>
      <c r="N191" s="41"/>
      <c r="O191" s="41"/>
      <c r="P191" s="41"/>
      <c r="Q191" s="41"/>
      <c r="R191" s="41"/>
      <c r="S191" s="41"/>
      <c r="T191" s="69"/>
      <c r="AT191" s="23" t="s">
        <v>427</v>
      </c>
      <c r="AU191" s="23" t="s">
        <v>131</v>
      </c>
    </row>
    <row r="192" spans="2:51" s="11" customFormat="1" ht="13.5">
      <c r="B192" s="185"/>
      <c r="D192" s="186" t="s">
        <v>132</v>
      </c>
      <c r="E192" s="187" t="s">
        <v>5</v>
      </c>
      <c r="F192" s="188" t="s">
        <v>411</v>
      </c>
      <c r="H192" s="187" t="s">
        <v>5</v>
      </c>
      <c r="I192" s="189"/>
      <c r="L192" s="185"/>
      <c r="M192" s="190"/>
      <c r="N192" s="191"/>
      <c r="O192" s="191"/>
      <c r="P192" s="191"/>
      <c r="Q192" s="191"/>
      <c r="R192" s="191"/>
      <c r="S192" s="191"/>
      <c r="T192" s="192"/>
      <c r="AT192" s="187" t="s">
        <v>132</v>
      </c>
      <c r="AU192" s="187" t="s">
        <v>131</v>
      </c>
      <c r="AV192" s="11" t="s">
        <v>75</v>
      </c>
      <c r="AW192" s="11" t="s">
        <v>32</v>
      </c>
      <c r="AX192" s="11" t="s">
        <v>68</v>
      </c>
      <c r="AY192" s="187" t="s">
        <v>122</v>
      </c>
    </row>
    <row r="193" spans="2:51" s="12" customFormat="1" ht="13.5">
      <c r="B193" s="193"/>
      <c r="D193" s="186" t="s">
        <v>132</v>
      </c>
      <c r="E193" s="194" t="s">
        <v>5</v>
      </c>
      <c r="F193" s="195" t="s">
        <v>438</v>
      </c>
      <c r="H193" s="196">
        <v>2.438</v>
      </c>
      <c r="I193" s="197"/>
      <c r="L193" s="193"/>
      <c r="M193" s="198"/>
      <c r="N193" s="199"/>
      <c r="O193" s="199"/>
      <c r="P193" s="199"/>
      <c r="Q193" s="199"/>
      <c r="R193" s="199"/>
      <c r="S193" s="199"/>
      <c r="T193" s="200"/>
      <c r="AT193" s="194" t="s">
        <v>132</v>
      </c>
      <c r="AU193" s="194" t="s">
        <v>131</v>
      </c>
      <c r="AV193" s="12" t="s">
        <v>77</v>
      </c>
      <c r="AW193" s="12" t="s">
        <v>32</v>
      </c>
      <c r="AX193" s="12" t="s">
        <v>68</v>
      </c>
      <c r="AY193" s="194" t="s">
        <v>122</v>
      </c>
    </row>
    <row r="194" spans="2:51" s="11" customFormat="1" ht="13.5">
      <c r="B194" s="185"/>
      <c r="D194" s="186" t="s">
        <v>132</v>
      </c>
      <c r="E194" s="187" t="s">
        <v>5</v>
      </c>
      <c r="F194" s="188" t="s">
        <v>413</v>
      </c>
      <c r="H194" s="187" t="s">
        <v>5</v>
      </c>
      <c r="I194" s="189"/>
      <c r="L194" s="185"/>
      <c r="M194" s="190"/>
      <c r="N194" s="191"/>
      <c r="O194" s="191"/>
      <c r="P194" s="191"/>
      <c r="Q194" s="191"/>
      <c r="R194" s="191"/>
      <c r="S194" s="191"/>
      <c r="T194" s="192"/>
      <c r="AT194" s="187" t="s">
        <v>132</v>
      </c>
      <c r="AU194" s="187" t="s">
        <v>131</v>
      </c>
      <c r="AV194" s="11" t="s">
        <v>75</v>
      </c>
      <c r="AW194" s="11" t="s">
        <v>32</v>
      </c>
      <c r="AX194" s="11" t="s">
        <v>68</v>
      </c>
      <c r="AY194" s="187" t="s">
        <v>122</v>
      </c>
    </row>
    <row r="195" spans="2:51" s="12" customFormat="1" ht="13.5">
      <c r="B195" s="193"/>
      <c r="D195" s="186" t="s">
        <v>132</v>
      </c>
      <c r="E195" s="194" t="s">
        <v>5</v>
      </c>
      <c r="F195" s="195" t="s">
        <v>439</v>
      </c>
      <c r="H195" s="196">
        <v>2.437</v>
      </c>
      <c r="I195" s="197"/>
      <c r="L195" s="193"/>
      <c r="M195" s="198"/>
      <c r="N195" s="199"/>
      <c r="O195" s="199"/>
      <c r="P195" s="199"/>
      <c r="Q195" s="199"/>
      <c r="R195" s="199"/>
      <c r="S195" s="199"/>
      <c r="T195" s="200"/>
      <c r="AT195" s="194" t="s">
        <v>132</v>
      </c>
      <c r="AU195" s="194" t="s">
        <v>131</v>
      </c>
      <c r="AV195" s="12" t="s">
        <v>77</v>
      </c>
      <c r="AW195" s="12" t="s">
        <v>32</v>
      </c>
      <c r="AX195" s="12" t="s">
        <v>68</v>
      </c>
      <c r="AY195" s="194" t="s">
        <v>122</v>
      </c>
    </row>
    <row r="196" spans="2:51" s="11" customFormat="1" ht="13.5">
      <c r="B196" s="185"/>
      <c r="D196" s="186" t="s">
        <v>132</v>
      </c>
      <c r="E196" s="187" t="s">
        <v>5</v>
      </c>
      <c r="F196" s="188" t="s">
        <v>325</v>
      </c>
      <c r="H196" s="187" t="s">
        <v>5</v>
      </c>
      <c r="I196" s="189"/>
      <c r="L196" s="185"/>
      <c r="M196" s="190"/>
      <c r="N196" s="191"/>
      <c r="O196" s="191"/>
      <c r="P196" s="191"/>
      <c r="Q196" s="191"/>
      <c r="R196" s="191"/>
      <c r="S196" s="191"/>
      <c r="T196" s="192"/>
      <c r="AT196" s="187" t="s">
        <v>132</v>
      </c>
      <c r="AU196" s="187" t="s">
        <v>131</v>
      </c>
      <c r="AV196" s="11" t="s">
        <v>75</v>
      </c>
      <c r="AW196" s="11" t="s">
        <v>32</v>
      </c>
      <c r="AX196" s="11" t="s">
        <v>68</v>
      </c>
      <c r="AY196" s="187" t="s">
        <v>122</v>
      </c>
    </row>
    <row r="197" spans="2:51" s="12" customFormat="1" ht="13.5">
      <c r="B197" s="193"/>
      <c r="D197" s="186" t="s">
        <v>132</v>
      </c>
      <c r="E197" s="194" t="s">
        <v>5</v>
      </c>
      <c r="F197" s="195" t="s">
        <v>440</v>
      </c>
      <c r="H197" s="196">
        <v>3.224</v>
      </c>
      <c r="I197" s="197"/>
      <c r="L197" s="193"/>
      <c r="M197" s="198"/>
      <c r="N197" s="199"/>
      <c r="O197" s="199"/>
      <c r="P197" s="199"/>
      <c r="Q197" s="199"/>
      <c r="R197" s="199"/>
      <c r="S197" s="199"/>
      <c r="T197" s="200"/>
      <c r="AT197" s="194" t="s">
        <v>132</v>
      </c>
      <c r="AU197" s="194" t="s">
        <v>131</v>
      </c>
      <c r="AV197" s="12" t="s">
        <v>77</v>
      </c>
      <c r="AW197" s="12" t="s">
        <v>32</v>
      </c>
      <c r="AX197" s="12" t="s">
        <v>68</v>
      </c>
      <c r="AY197" s="194" t="s">
        <v>122</v>
      </c>
    </row>
    <row r="198" spans="2:51" s="11" customFormat="1" ht="13.5">
      <c r="B198" s="185"/>
      <c r="D198" s="186" t="s">
        <v>132</v>
      </c>
      <c r="E198" s="187" t="s">
        <v>5</v>
      </c>
      <c r="F198" s="188" t="s">
        <v>407</v>
      </c>
      <c r="H198" s="187" t="s">
        <v>5</v>
      </c>
      <c r="I198" s="189"/>
      <c r="L198" s="185"/>
      <c r="M198" s="190"/>
      <c r="N198" s="191"/>
      <c r="O198" s="191"/>
      <c r="P198" s="191"/>
      <c r="Q198" s="191"/>
      <c r="R198" s="191"/>
      <c r="S198" s="191"/>
      <c r="T198" s="192"/>
      <c r="AT198" s="187" t="s">
        <v>132</v>
      </c>
      <c r="AU198" s="187" t="s">
        <v>131</v>
      </c>
      <c r="AV198" s="11" t="s">
        <v>75</v>
      </c>
      <c r="AW198" s="11" t="s">
        <v>32</v>
      </c>
      <c r="AX198" s="11" t="s">
        <v>68</v>
      </c>
      <c r="AY198" s="187" t="s">
        <v>122</v>
      </c>
    </row>
    <row r="199" spans="2:51" s="12" customFormat="1" ht="13.5">
      <c r="B199" s="193"/>
      <c r="D199" s="186" t="s">
        <v>132</v>
      </c>
      <c r="E199" s="194" t="s">
        <v>5</v>
      </c>
      <c r="F199" s="195" t="s">
        <v>441</v>
      </c>
      <c r="H199" s="196">
        <v>2.258</v>
      </c>
      <c r="I199" s="197"/>
      <c r="L199" s="193"/>
      <c r="M199" s="198"/>
      <c r="N199" s="199"/>
      <c r="O199" s="199"/>
      <c r="P199" s="199"/>
      <c r="Q199" s="199"/>
      <c r="R199" s="199"/>
      <c r="S199" s="199"/>
      <c r="T199" s="200"/>
      <c r="AT199" s="194" t="s">
        <v>132</v>
      </c>
      <c r="AU199" s="194" t="s">
        <v>131</v>
      </c>
      <c r="AV199" s="12" t="s">
        <v>77</v>
      </c>
      <c r="AW199" s="12" t="s">
        <v>32</v>
      </c>
      <c r="AX199" s="12" t="s">
        <v>68</v>
      </c>
      <c r="AY199" s="194" t="s">
        <v>122</v>
      </c>
    </row>
    <row r="200" spans="2:51" s="13" customFormat="1" ht="13.5">
      <c r="B200" s="201"/>
      <c r="D200" s="186" t="s">
        <v>132</v>
      </c>
      <c r="E200" s="202" t="s">
        <v>5</v>
      </c>
      <c r="F200" s="203" t="s">
        <v>149</v>
      </c>
      <c r="H200" s="204">
        <v>10.357</v>
      </c>
      <c r="I200" s="205"/>
      <c r="L200" s="201"/>
      <c r="M200" s="206"/>
      <c r="N200" s="207"/>
      <c r="O200" s="207"/>
      <c r="P200" s="207"/>
      <c r="Q200" s="207"/>
      <c r="R200" s="207"/>
      <c r="S200" s="207"/>
      <c r="T200" s="208"/>
      <c r="AT200" s="202" t="s">
        <v>132</v>
      </c>
      <c r="AU200" s="202" t="s">
        <v>131</v>
      </c>
      <c r="AV200" s="13" t="s">
        <v>130</v>
      </c>
      <c r="AW200" s="13" t="s">
        <v>32</v>
      </c>
      <c r="AX200" s="13" t="s">
        <v>75</v>
      </c>
      <c r="AY200" s="202" t="s">
        <v>122</v>
      </c>
    </row>
    <row r="201" spans="2:65" s="1" customFormat="1" ht="25.5" customHeight="1">
      <c r="B201" s="172"/>
      <c r="C201" s="173" t="s">
        <v>199</v>
      </c>
      <c r="D201" s="173" t="s">
        <v>126</v>
      </c>
      <c r="E201" s="174" t="s">
        <v>442</v>
      </c>
      <c r="F201" s="175" t="s">
        <v>443</v>
      </c>
      <c r="G201" s="176" t="s">
        <v>129</v>
      </c>
      <c r="H201" s="177">
        <v>140.664</v>
      </c>
      <c r="I201" s="178">
        <v>202.73</v>
      </c>
      <c r="J201" s="179">
        <f>ROUND(I201*H201,2)</f>
        <v>28516.81</v>
      </c>
      <c r="K201" s="175" t="s">
        <v>5</v>
      </c>
      <c r="L201" s="40"/>
      <c r="M201" s="180" t="s">
        <v>5</v>
      </c>
      <c r="N201" s="181" t="s">
        <v>39</v>
      </c>
      <c r="O201" s="41"/>
      <c r="P201" s="182">
        <f>O201*H201</f>
        <v>0</v>
      </c>
      <c r="Q201" s="182">
        <v>0</v>
      </c>
      <c r="R201" s="182">
        <f>Q201*H201</f>
        <v>0</v>
      </c>
      <c r="S201" s="182">
        <v>0</v>
      </c>
      <c r="T201" s="183">
        <f>S201*H201</f>
        <v>0</v>
      </c>
      <c r="AR201" s="23" t="s">
        <v>130</v>
      </c>
      <c r="AT201" s="23" t="s">
        <v>126</v>
      </c>
      <c r="AU201" s="23" t="s">
        <v>131</v>
      </c>
      <c r="AY201" s="23" t="s">
        <v>122</v>
      </c>
      <c r="BE201" s="184">
        <f>IF(N201="základní",J201,0)</f>
        <v>28516.81</v>
      </c>
      <c r="BF201" s="184">
        <f>IF(N201="snížená",J201,0)</f>
        <v>0</v>
      </c>
      <c r="BG201" s="184">
        <f>IF(N201="zákl. přenesená",J201,0)</f>
        <v>0</v>
      </c>
      <c r="BH201" s="184">
        <f>IF(N201="sníž. přenesená",J201,0)</f>
        <v>0</v>
      </c>
      <c r="BI201" s="184">
        <f>IF(N201="nulová",J201,0)</f>
        <v>0</v>
      </c>
      <c r="BJ201" s="23" t="s">
        <v>75</v>
      </c>
      <c r="BK201" s="184">
        <f>ROUND(I201*H201,2)</f>
        <v>28516.81</v>
      </c>
      <c r="BL201" s="23" t="s">
        <v>130</v>
      </c>
      <c r="BM201" s="23" t="s">
        <v>250</v>
      </c>
    </row>
    <row r="202" spans="2:51" s="11" customFormat="1" ht="13.5">
      <c r="B202" s="185"/>
      <c r="D202" s="186" t="s">
        <v>132</v>
      </c>
      <c r="E202" s="187" t="s">
        <v>5</v>
      </c>
      <c r="F202" s="188" t="s">
        <v>444</v>
      </c>
      <c r="H202" s="187" t="s">
        <v>5</v>
      </c>
      <c r="I202" s="189"/>
      <c r="L202" s="185"/>
      <c r="M202" s="190"/>
      <c r="N202" s="191"/>
      <c r="O202" s="191"/>
      <c r="P202" s="191"/>
      <c r="Q202" s="191"/>
      <c r="R202" s="191"/>
      <c r="S202" s="191"/>
      <c r="T202" s="192"/>
      <c r="AT202" s="187" t="s">
        <v>132</v>
      </c>
      <c r="AU202" s="187" t="s">
        <v>131</v>
      </c>
      <c r="AV202" s="11" t="s">
        <v>75</v>
      </c>
      <c r="AW202" s="11" t="s">
        <v>32</v>
      </c>
      <c r="AX202" s="11" t="s">
        <v>68</v>
      </c>
      <c r="AY202" s="187" t="s">
        <v>122</v>
      </c>
    </row>
    <row r="203" spans="2:51" s="11" customFormat="1" ht="13.5">
      <c r="B203" s="185"/>
      <c r="D203" s="186" t="s">
        <v>132</v>
      </c>
      <c r="E203" s="187" t="s">
        <v>5</v>
      </c>
      <c r="F203" s="188" t="s">
        <v>411</v>
      </c>
      <c r="H203" s="187" t="s">
        <v>5</v>
      </c>
      <c r="I203" s="189"/>
      <c r="L203" s="185"/>
      <c r="M203" s="190"/>
      <c r="N203" s="191"/>
      <c r="O203" s="191"/>
      <c r="P203" s="191"/>
      <c r="Q203" s="191"/>
      <c r="R203" s="191"/>
      <c r="S203" s="191"/>
      <c r="T203" s="192"/>
      <c r="AT203" s="187" t="s">
        <v>132</v>
      </c>
      <c r="AU203" s="187" t="s">
        <v>131</v>
      </c>
      <c r="AV203" s="11" t="s">
        <v>75</v>
      </c>
      <c r="AW203" s="11" t="s">
        <v>32</v>
      </c>
      <c r="AX203" s="11" t="s">
        <v>68</v>
      </c>
      <c r="AY203" s="187" t="s">
        <v>122</v>
      </c>
    </row>
    <row r="204" spans="2:51" s="12" customFormat="1" ht="13.5">
      <c r="B204" s="193"/>
      <c r="D204" s="186" t="s">
        <v>132</v>
      </c>
      <c r="E204" s="194" t="s">
        <v>5</v>
      </c>
      <c r="F204" s="195" t="s">
        <v>445</v>
      </c>
      <c r="H204" s="196">
        <v>2.322</v>
      </c>
      <c r="I204" s="197"/>
      <c r="L204" s="193"/>
      <c r="M204" s="198"/>
      <c r="N204" s="199"/>
      <c r="O204" s="199"/>
      <c r="P204" s="199"/>
      <c r="Q204" s="199"/>
      <c r="R204" s="199"/>
      <c r="S204" s="199"/>
      <c r="T204" s="200"/>
      <c r="AT204" s="194" t="s">
        <v>132</v>
      </c>
      <c r="AU204" s="194" t="s">
        <v>131</v>
      </c>
      <c r="AV204" s="12" t="s">
        <v>77</v>
      </c>
      <c r="AW204" s="12" t="s">
        <v>32</v>
      </c>
      <c r="AX204" s="12" t="s">
        <v>68</v>
      </c>
      <c r="AY204" s="194" t="s">
        <v>122</v>
      </c>
    </row>
    <row r="205" spans="2:51" s="11" customFormat="1" ht="13.5">
      <c r="B205" s="185"/>
      <c r="D205" s="186" t="s">
        <v>132</v>
      </c>
      <c r="E205" s="187" t="s">
        <v>5</v>
      </c>
      <c r="F205" s="188" t="s">
        <v>413</v>
      </c>
      <c r="H205" s="187" t="s">
        <v>5</v>
      </c>
      <c r="I205" s="189"/>
      <c r="L205" s="185"/>
      <c r="M205" s="190"/>
      <c r="N205" s="191"/>
      <c r="O205" s="191"/>
      <c r="P205" s="191"/>
      <c r="Q205" s="191"/>
      <c r="R205" s="191"/>
      <c r="S205" s="191"/>
      <c r="T205" s="192"/>
      <c r="AT205" s="187" t="s">
        <v>132</v>
      </c>
      <c r="AU205" s="187" t="s">
        <v>131</v>
      </c>
      <c r="AV205" s="11" t="s">
        <v>75</v>
      </c>
      <c r="AW205" s="11" t="s">
        <v>32</v>
      </c>
      <c r="AX205" s="11" t="s">
        <v>68</v>
      </c>
      <c r="AY205" s="187" t="s">
        <v>122</v>
      </c>
    </row>
    <row r="206" spans="2:51" s="12" customFormat="1" ht="13.5">
      <c r="B206" s="193"/>
      <c r="D206" s="186" t="s">
        <v>132</v>
      </c>
      <c r="E206" s="194" t="s">
        <v>5</v>
      </c>
      <c r="F206" s="195" t="s">
        <v>446</v>
      </c>
      <c r="H206" s="196">
        <v>2.321</v>
      </c>
      <c r="I206" s="197"/>
      <c r="L206" s="193"/>
      <c r="M206" s="198"/>
      <c r="N206" s="199"/>
      <c r="O206" s="199"/>
      <c r="P206" s="199"/>
      <c r="Q206" s="199"/>
      <c r="R206" s="199"/>
      <c r="S206" s="199"/>
      <c r="T206" s="200"/>
      <c r="AT206" s="194" t="s">
        <v>132</v>
      </c>
      <c r="AU206" s="194" t="s">
        <v>131</v>
      </c>
      <c r="AV206" s="12" t="s">
        <v>77</v>
      </c>
      <c r="AW206" s="12" t="s">
        <v>32</v>
      </c>
      <c r="AX206" s="12" t="s">
        <v>68</v>
      </c>
      <c r="AY206" s="194" t="s">
        <v>122</v>
      </c>
    </row>
    <row r="207" spans="2:51" s="11" customFormat="1" ht="13.5">
      <c r="B207" s="185"/>
      <c r="D207" s="186" t="s">
        <v>132</v>
      </c>
      <c r="E207" s="187" t="s">
        <v>5</v>
      </c>
      <c r="F207" s="188" t="s">
        <v>325</v>
      </c>
      <c r="H207" s="187" t="s">
        <v>5</v>
      </c>
      <c r="I207" s="189"/>
      <c r="L207" s="185"/>
      <c r="M207" s="190"/>
      <c r="N207" s="191"/>
      <c r="O207" s="191"/>
      <c r="P207" s="191"/>
      <c r="Q207" s="191"/>
      <c r="R207" s="191"/>
      <c r="S207" s="191"/>
      <c r="T207" s="192"/>
      <c r="AT207" s="187" t="s">
        <v>132</v>
      </c>
      <c r="AU207" s="187" t="s">
        <v>131</v>
      </c>
      <c r="AV207" s="11" t="s">
        <v>75</v>
      </c>
      <c r="AW207" s="11" t="s">
        <v>32</v>
      </c>
      <c r="AX207" s="11" t="s">
        <v>68</v>
      </c>
      <c r="AY207" s="187" t="s">
        <v>122</v>
      </c>
    </row>
    <row r="208" spans="2:51" s="12" customFormat="1" ht="13.5">
      <c r="B208" s="193"/>
      <c r="D208" s="186" t="s">
        <v>132</v>
      </c>
      <c r="E208" s="194" t="s">
        <v>5</v>
      </c>
      <c r="F208" s="195" t="s">
        <v>447</v>
      </c>
      <c r="H208" s="196">
        <v>3.07</v>
      </c>
      <c r="I208" s="197"/>
      <c r="L208" s="193"/>
      <c r="M208" s="198"/>
      <c r="N208" s="199"/>
      <c r="O208" s="199"/>
      <c r="P208" s="199"/>
      <c r="Q208" s="199"/>
      <c r="R208" s="199"/>
      <c r="S208" s="199"/>
      <c r="T208" s="200"/>
      <c r="AT208" s="194" t="s">
        <v>132</v>
      </c>
      <c r="AU208" s="194" t="s">
        <v>131</v>
      </c>
      <c r="AV208" s="12" t="s">
        <v>77</v>
      </c>
      <c r="AW208" s="12" t="s">
        <v>32</v>
      </c>
      <c r="AX208" s="12" t="s">
        <v>68</v>
      </c>
      <c r="AY208" s="194" t="s">
        <v>122</v>
      </c>
    </row>
    <row r="209" spans="2:51" s="11" customFormat="1" ht="13.5">
      <c r="B209" s="185"/>
      <c r="D209" s="186" t="s">
        <v>132</v>
      </c>
      <c r="E209" s="187" t="s">
        <v>5</v>
      </c>
      <c r="F209" s="188" t="s">
        <v>407</v>
      </c>
      <c r="H209" s="187" t="s">
        <v>5</v>
      </c>
      <c r="I209" s="189"/>
      <c r="L209" s="185"/>
      <c r="M209" s="190"/>
      <c r="N209" s="191"/>
      <c r="O209" s="191"/>
      <c r="P209" s="191"/>
      <c r="Q209" s="191"/>
      <c r="R209" s="191"/>
      <c r="S209" s="191"/>
      <c r="T209" s="192"/>
      <c r="AT209" s="187" t="s">
        <v>132</v>
      </c>
      <c r="AU209" s="187" t="s">
        <v>131</v>
      </c>
      <c r="AV209" s="11" t="s">
        <v>75</v>
      </c>
      <c r="AW209" s="11" t="s">
        <v>32</v>
      </c>
      <c r="AX209" s="11" t="s">
        <v>68</v>
      </c>
      <c r="AY209" s="187" t="s">
        <v>122</v>
      </c>
    </row>
    <row r="210" spans="2:51" s="12" customFormat="1" ht="13.5">
      <c r="B210" s="193"/>
      <c r="D210" s="186" t="s">
        <v>132</v>
      </c>
      <c r="E210" s="194" t="s">
        <v>5</v>
      </c>
      <c r="F210" s="195" t="s">
        <v>448</v>
      </c>
      <c r="H210" s="196">
        <v>2.15</v>
      </c>
      <c r="I210" s="197"/>
      <c r="L210" s="193"/>
      <c r="M210" s="198"/>
      <c r="N210" s="199"/>
      <c r="O210" s="199"/>
      <c r="P210" s="199"/>
      <c r="Q210" s="199"/>
      <c r="R210" s="199"/>
      <c r="S210" s="199"/>
      <c r="T210" s="200"/>
      <c r="AT210" s="194" t="s">
        <v>132</v>
      </c>
      <c r="AU210" s="194" t="s">
        <v>131</v>
      </c>
      <c r="AV210" s="12" t="s">
        <v>77</v>
      </c>
      <c r="AW210" s="12" t="s">
        <v>32</v>
      </c>
      <c r="AX210" s="12" t="s">
        <v>68</v>
      </c>
      <c r="AY210" s="194" t="s">
        <v>122</v>
      </c>
    </row>
    <row r="211" spans="2:51" s="11" customFormat="1" ht="13.5">
      <c r="B211" s="185"/>
      <c r="D211" s="186" t="s">
        <v>132</v>
      </c>
      <c r="E211" s="187" t="s">
        <v>5</v>
      </c>
      <c r="F211" s="188" t="s">
        <v>449</v>
      </c>
      <c r="H211" s="187" t="s">
        <v>5</v>
      </c>
      <c r="I211" s="189"/>
      <c r="L211" s="185"/>
      <c r="M211" s="190"/>
      <c r="N211" s="191"/>
      <c r="O211" s="191"/>
      <c r="P211" s="191"/>
      <c r="Q211" s="191"/>
      <c r="R211" s="191"/>
      <c r="S211" s="191"/>
      <c r="T211" s="192"/>
      <c r="AT211" s="187" t="s">
        <v>132</v>
      </c>
      <c r="AU211" s="187" t="s">
        <v>131</v>
      </c>
      <c r="AV211" s="11" t="s">
        <v>75</v>
      </c>
      <c r="AW211" s="11" t="s">
        <v>32</v>
      </c>
      <c r="AX211" s="11" t="s">
        <v>68</v>
      </c>
      <c r="AY211" s="187" t="s">
        <v>122</v>
      </c>
    </row>
    <row r="212" spans="2:51" s="11" customFormat="1" ht="13.5">
      <c r="B212" s="185"/>
      <c r="D212" s="186" t="s">
        <v>132</v>
      </c>
      <c r="E212" s="187" t="s">
        <v>5</v>
      </c>
      <c r="F212" s="188" t="s">
        <v>325</v>
      </c>
      <c r="H212" s="187" t="s">
        <v>5</v>
      </c>
      <c r="I212" s="189"/>
      <c r="L212" s="185"/>
      <c r="M212" s="190"/>
      <c r="N212" s="191"/>
      <c r="O212" s="191"/>
      <c r="P212" s="191"/>
      <c r="Q212" s="191"/>
      <c r="R212" s="191"/>
      <c r="S212" s="191"/>
      <c r="T212" s="192"/>
      <c r="AT212" s="187" t="s">
        <v>132</v>
      </c>
      <c r="AU212" s="187" t="s">
        <v>131</v>
      </c>
      <c r="AV212" s="11" t="s">
        <v>75</v>
      </c>
      <c r="AW212" s="11" t="s">
        <v>32</v>
      </c>
      <c r="AX212" s="11" t="s">
        <v>68</v>
      </c>
      <c r="AY212" s="187" t="s">
        <v>122</v>
      </c>
    </row>
    <row r="213" spans="2:51" s="12" customFormat="1" ht="13.5">
      <c r="B213" s="193"/>
      <c r="D213" s="186" t="s">
        <v>132</v>
      </c>
      <c r="E213" s="194" t="s">
        <v>5</v>
      </c>
      <c r="F213" s="195" t="s">
        <v>450</v>
      </c>
      <c r="H213" s="196">
        <v>18.8</v>
      </c>
      <c r="I213" s="197"/>
      <c r="L213" s="193"/>
      <c r="M213" s="198"/>
      <c r="N213" s="199"/>
      <c r="O213" s="199"/>
      <c r="P213" s="199"/>
      <c r="Q213" s="199"/>
      <c r="R213" s="199"/>
      <c r="S213" s="199"/>
      <c r="T213" s="200"/>
      <c r="AT213" s="194" t="s">
        <v>132</v>
      </c>
      <c r="AU213" s="194" t="s">
        <v>131</v>
      </c>
      <c r="AV213" s="12" t="s">
        <v>77</v>
      </c>
      <c r="AW213" s="12" t="s">
        <v>32</v>
      </c>
      <c r="AX213" s="12" t="s">
        <v>68</v>
      </c>
      <c r="AY213" s="194" t="s">
        <v>122</v>
      </c>
    </row>
    <row r="214" spans="2:51" s="11" customFormat="1" ht="13.5">
      <c r="B214" s="185"/>
      <c r="D214" s="186" t="s">
        <v>132</v>
      </c>
      <c r="E214" s="187" t="s">
        <v>5</v>
      </c>
      <c r="F214" s="188" t="s">
        <v>411</v>
      </c>
      <c r="H214" s="187" t="s">
        <v>5</v>
      </c>
      <c r="I214" s="189"/>
      <c r="L214" s="185"/>
      <c r="M214" s="190"/>
      <c r="N214" s="191"/>
      <c r="O214" s="191"/>
      <c r="P214" s="191"/>
      <c r="Q214" s="191"/>
      <c r="R214" s="191"/>
      <c r="S214" s="191"/>
      <c r="T214" s="192"/>
      <c r="AT214" s="187" t="s">
        <v>132</v>
      </c>
      <c r="AU214" s="187" t="s">
        <v>131</v>
      </c>
      <c r="AV214" s="11" t="s">
        <v>75</v>
      </c>
      <c r="AW214" s="11" t="s">
        <v>32</v>
      </c>
      <c r="AX214" s="11" t="s">
        <v>68</v>
      </c>
      <c r="AY214" s="187" t="s">
        <v>122</v>
      </c>
    </row>
    <row r="215" spans="2:51" s="12" customFormat="1" ht="13.5">
      <c r="B215" s="193"/>
      <c r="D215" s="186" t="s">
        <v>132</v>
      </c>
      <c r="E215" s="194" t="s">
        <v>5</v>
      </c>
      <c r="F215" s="195" t="s">
        <v>451</v>
      </c>
      <c r="H215" s="196">
        <v>16.512</v>
      </c>
      <c r="I215" s="197"/>
      <c r="L215" s="193"/>
      <c r="M215" s="198"/>
      <c r="N215" s="199"/>
      <c r="O215" s="199"/>
      <c r="P215" s="199"/>
      <c r="Q215" s="199"/>
      <c r="R215" s="199"/>
      <c r="S215" s="199"/>
      <c r="T215" s="200"/>
      <c r="AT215" s="194" t="s">
        <v>132</v>
      </c>
      <c r="AU215" s="194" t="s">
        <v>131</v>
      </c>
      <c r="AV215" s="12" t="s">
        <v>77</v>
      </c>
      <c r="AW215" s="12" t="s">
        <v>32</v>
      </c>
      <c r="AX215" s="12" t="s">
        <v>68</v>
      </c>
      <c r="AY215" s="194" t="s">
        <v>122</v>
      </c>
    </row>
    <row r="216" spans="2:51" s="11" customFormat="1" ht="13.5">
      <c r="B216" s="185"/>
      <c r="D216" s="186" t="s">
        <v>132</v>
      </c>
      <c r="E216" s="187" t="s">
        <v>5</v>
      </c>
      <c r="F216" s="188" t="s">
        <v>413</v>
      </c>
      <c r="H216" s="187" t="s">
        <v>5</v>
      </c>
      <c r="I216" s="189"/>
      <c r="L216" s="185"/>
      <c r="M216" s="190"/>
      <c r="N216" s="191"/>
      <c r="O216" s="191"/>
      <c r="P216" s="191"/>
      <c r="Q216" s="191"/>
      <c r="R216" s="191"/>
      <c r="S216" s="191"/>
      <c r="T216" s="192"/>
      <c r="AT216" s="187" t="s">
        <v>132</v>
      </c>
      <c r="AU216" s="187" t="s">
        <v>131</v>
      </c>
      <c r="AV216" s="11" t="s">
        <v>75</v>
      </c>
      <c r="AW216" s="11" t="s">
        <v>32</v>
      </c>
      <c r="AX216" s="11" t="s">
        <v>68</v>
      </c>
      <c r="AY216" s="187" t="s">
        <v>122</v>
      </c>
    </row>
    <row r="217" spans="2:51" s="12" customFormat="1" ht="13.5">
      <c r="B217" s="193"/>
      <c r="D217" s="186" t="s">
        <v>132</v>
      </c>
      <c r="E217" s="194" t="s">
        <v>5</v>
      </c>
      <c r="F217" s="195" t="s">
        <v>452</v>
      </c>
      <c r="H217" s="196">
        <v>17.377</v>
      </c>
      <c r="I217" s="197"/>
      <c r="L217" s="193"/>
      <c r="M217" s="198"/>
      <c r="N217" s="199"/>
      <c r="O217" s="199"/>
      <c r="P217" s="199"/>
      <c r="Q217" s="199"/>
      <c r="R217" s="199"/>
      <c r="S217" s="199"/>
      <c r="T217" s="200"/>
      <c r="AT217" s="194" t="s">
        <v>132</v>
      </c>
      <c r="AU217" s="194" t="s">
        <v>131</v>
      </c>
      <c r="AV217" s="12" t="s">
        <v>77</v>
      </c>
      <c r="AW217" s="12" t="s">
        <v>32</v>
      </c>
      <c r="AX217" s="12" t="s">
        <v>68</v>
      </c>
      <c r="AY217" s="194" t="s">
        <v>122</v>
      </c>
    </row>
    <row r="218" spans="2:51" s="11" customFormat="1" ht="13.5">
      <c r="B218" s="185"/>
      <c r="D218" s="186" t="s">
        <v>132</v>
      </c>
      <c r="E218" s="187" t="s">
        <v>5</v>
      </c>
      <c r="F218" s="188" t="s">
        <v>407</v>
      </c>
      <c r="H218" s="187" t="s">
        <v>5</v>
      </c>
      <c r="I218" s="189"/>
      <c r="L218" s="185"/>
      <c r="M218" s="190"/>
      <c r="N218" s="191"/>
      <c r="O218" s="191"/>
      <c r="P218" s="191"/>
      <c r="Q218" s="191"/>
      <c r="R218" s="191"/>
      <c r="S218" s="191"/>
      <c r="T218" s="192"/>
      <c r="AT218" s="187" t="s">
        <v>132</v>
      </c>
      <c r="AU218" s="187" t="s">
        <v>131</v>
      </c>
      <c r="AV218" s="11" t="s">
        <v>75</v>
      </c>
      <c r="AW218" s="11" t="s">
        <v>32</v>
      </c>
      <c r="AX218" s="11" t="s">
        <v>68</v>
      </c>
      <c r="AY218" s="187" t="s">
        <v>122</v>
      </c>
    </row>
    <row r="219" spans="2:51" s="12" customFormat="1" ht="13.5">
      <c r="B219" s="193"/>
      <c r="D219" s="186" t="s">
        <v>132</v>
      </c>
      <c r="E219" s="194" t="s">
        <v>5</v>
      </c>
      <c r="F219" s="195" t="s">
        <v>453</v>
      </c>
      <c r="H219" s="196">
        <v>10.712</v>
      </c>
      <c r="I219" s="197"/>
      <c r="L219" s="193"/>
      <c r="M219" s="198"/>
      <c r="N219" s="199"/>
      <c r="O219" s="199"/>
      <c r="P219" s="199"/>
      <c r="Q219" s="199"/>
      <c r="R219" s="199"/>
      <c r="S219" s="199"/>
      <c r="T219" s="200"/>
      <c r="AT219" s="194" t="s">
        <v>132</v>
      </c>
      <c r="AU219" s="194" t="s">
        <v>131</v>
      </c>
      <c r="AV219" s="12" t="s">
        <v>77</v>
      </c>
      <c r="AW219" s="12" t="s">
        <v>32</v>
      </c>
      <c r="AX219" s="12" t="s">
        <v>68</v>
      </c>
      <c r="AY219" s="194" t="s">
        <v>122</v>
      </c>
    </row>
    <row r="220" spans="2:51" s="11" customFormat="1" ht="13.5">
      <c r="B220" s="185"/>
      <c r="D220" s="186" t="s">
        <v>132</v>
      </c>
      <c r="E220" s="187" t="s">
        <v>5</v>
      </c>
      <c r="F220" s="188" t="s">
        <v>433</v>
      </c>
      <c r="H220" s="187" t="s">
        <v>5</v>
      </c>
      <c r="I220" s="189"/>
      <c r="L220" s="185"/>
      <c r="M220" s="190"/>
      <c r="N220" s="191"/>
      <c r="O220" s="191"/>
      <c r="P220" s="191"/>
      <c r="Q220" s="191"/>
      <c r="R220" s="191"/>
      <c r="S220" s="191"/>
      <c r="T220" s="192"/>
      <c r="AT220" s="187" t="s">
        <v>132</v>
      </c>
      <c r="AU220" s="187" t="s">
        <v>131</v>
      </c>
      <c r="AV220" s="11" t="s">
        <v>75</v>
      </c>
      <c r="AW220" s="11" t="s">
        <v>32</v>
      </c>
      <c r="AX220" s="11" t="s">
        <v>68</v>
      </c>
      <c r="AY220" s="187" t="s">
        <v>122</v>
      </c>
    </row>
    <row r="221" spans="2:51" s="12" customFormat="1" ht="13.5">
      <c r="B221" s="193"/>
      <c r="D221" s="186" t="s">
        <v>132</v>
      </c>
      <c r="E221" s="194" t="s">
        <v>5</v>
      </c>
      <c r="F221" s="195" t="s">
        <v>454</v>
      </c>
      <c r="H221" s="196">
        <v>2.4</v>
      </c>
      <c r="I221" s="197"/>
      <c r="L221" s="193"/>
      <c r="M221" s="198"/>
      <c r="N221" s="199"/>
      <c r="O221" s="199"/>
      <c r="P221" s="199"/>
      <c r="Q221" s="199"/>
      <c r="R221" s="199"/>
      <c r="S221" s="199"/>
      <c r="T221" s="200"/>
      <c r="AT221" s="194" t="s">
        <v>132</v>
      </c>
      <c r="AU221" s="194" t="s">
        <v>131</v>
      </c>
      <c r="AV221" s="12" t="s">
        <v>77</v>
      </c>
      <c r="AW221" s="12" t="s">
        <v>32</v>
      </c>
      <c r="AX221" s="12" t="s">
        <v>68</v>
      </c>
      <c r="AY221" s="194" t="s">
        <v>122</v>
      </c>
    </row>
    <row r="222" spans="2:51" s="11" customFormat="1" ht="13.5">
      <c r="B222" s="185"/>
      <c r="D222" s="186" t="s">
        <v>132</v>
      </c>
      <c r="E222" s="187" t="s">
        <v>5</v>
      </c>
      <c r="F222" s="188" t="s">
        <v>415</v>
      </c>
      <c r="H222" s="187" t="s">
        <v>5</v>
      </c>
      <c r="I222" s="189"/>
      <c r="L222" s="185"/>
      <c r="M222" s="190"/>
      <c r="N222" s="191"/>
      <c r="O222" s="191"/>
      <c r="P222" s="191"/>
      <c r="Q222" s="191"/>
      <c r="R222" s="191"/>
      <c r="S222" s="191"/>
      <c r="T222" s="192"/>
      <c r="AT222" s="187" t="s">
        <v>132</v>
      </c>
      <c r="AU222" s="187" t="s">
        <v>131</v>
      </c>
      <c r="AV222" s="11" t="s">
        <v>75</v>
      </c>
      <c r="AW222" s="11" t="s">
        <v>32</v>
      </c>
      <c r="AX222" s="11" t="s">
        <v>68</v>
      </c>
      <c r="AY222" s="187" t="s">
        <v>122</v>
      </c>
    </row>
    <row r="223" spans="2:51" s="12" customFormat="1" ht="13.5">
      <c r="B223" s="193"/>
      <c r="D223" s="186" t="s">
        <v>132</v>
      </c>
      <c r="E223" s="194" t="s">
        <v>5</v>
      </c>
      <c r="F223" s="195" t="s">
        <v>455</v>
      </c>
      <c r="H223" s="196">
        <v>65</v>
      </c>
      <c r="I223" s="197"/>
      <c r="L223" s="193"/>
      <c r="M223" s="198"/>
      <c r="N223" s="199"/>
      <c r="O223" s="199"/>
      <c r="P223" s="199"/>
      <c r="Q223" s="199"/>
      <c r="R223" s="199"/>
      <c r="S223" s="199"/>
      <c r="T223" s="200"/>
      <c r="AT223" s="194" t="s">
        <v>132</v>
      </c>
      <c r="AU223" s="194" t="s">
        <v>131</v>
      </c>
      <c r="AV223" s="12" t="s">
        <v>77</v>
      </c>
      <c r="AW223" s="12" t="s">
        <v>32</v>
      </c>
      <c r="AX223" s="12" t="s">
        <v>68</v>
      </c>
      <c r="AY223" s="194" t="s">
        <v>122</v>
      </c>
    </row>
    <row r="224" spans="2:51" s="13" customFormat="1" ht="13.5">
      <c r="B224" s="201"/>
      <c r="D224" s="186" t="s">
        <v>132</v>
      </c>
      <c r="E224" s="202" t="s">
        <v>5</v>
      </c>
      <c r="F224" s="203" t="s">
        <v>149</v>
      </c>
      <c r="H224" s="204">
        <v>140.664</v>
      </c>
      <c r="I224" s="205"/>
      <c r="L224" s="201"/>
      <c r="M224" s="206"/>
      <c r="N224" s="207"/>
      <c r="O224" s="207"/>
      <c r="P224" s="207"/>
      <c r="Q224" s="207"/>
      <c r="R224" s="207"/>
      <c r="S224" s="207"/>
      <c r="T224" s="208"/>
      <c r="AT224" s="202" t="s">
        <v>132</v>
      </c>
      <c r="AU224" s="202" t="s">
        <v>131</v>
      </c>
      <c r="AV224" s="13" t="s">
        <v>130</v>
      </c>
      <c r="AW224" s="13" t="s">
        <v>32</v>
      </c>
      <c r="AX224" s="13" t="s">
        <v>75</v>
      </c>
      <c r="AY224" s="202" t="s">
        <v>122</v>
      </c>
    </row>
    <row r="225" spans="2:63" s="10" customFormat="1" ht="29.85" customHeight="1">
      <c r="B225" s="159"/>
      <c r="D225" s="160" t="s">
        <v>67</v>
      </c>
      <c r="E225" s="170" t="s">
        <v>196</v>
      </c>
      <c r="F225" s="170" t="s">
        <v>353</v>
      </c>
      <c r="I225" s="162"/>
      <c r="J225" s="171">
        <f>BK225</f>
        <v>24244.66</v>
      </c>
      <c r="L225" s="159"/>
      <c r="M225" s="164"/>
      <c r="N225" s="165"/>
      <c r="O225" s="165"/>
      <c r="P225" s="166">
        <f>P226</f>
        <v>0</v>
      </c>
      <c r="Q225" s="165"/>
      <c r="R225" s="166">
        <f>R226</f>
        <v>0</v>
      </c>
      <c r="S225" s="165"/>
      <c r="T225" s="167">
        <f>T226</f>
        <v>0</v>
      </c>
      <c r="AR225" s="160" t="s">
        <v>75</v>
      </c>
      <c r="AT225" s="168" t="s">
        <v>67</v>
      </c>
      <c r="AU225" s="168" t="s">
        <v>75</v>
      </c>
      <c r="AY225" s="160" t="s">
        <v>122</v>
      </c>
      <c r="BK225" s="169">
        <f>BK226</f>
        <v>24244.66</v>
      </c>
    </row>
    <row r="226" spans="2:63" s="10" customFormat="1" ht="14.85" customHeight="1">
      <c r="B226" s="159"/>
      <c r="D226" s="160" t="s">
        <v>67</v>
      </c>
      <c r="E226" s="170" t="s">
        <v>354</v>
      </c>
      <c r="F226" s="170" t="s">
        <v>355</v>
      </c>
      <c r="I226" s="162"/>
      <c r="J226" s="171">
        <f>BK226</f>
        <v>24244.66</v>
      </c>
      <c r="L226" s="159"/>
      <c r="M226" s="164"/>
      <c r="N226" s="165"/>
      <c r="O226" s="165"/>
      <c r="P226" s="166">
        <f>SUM(P227:P248)</f>
        <v>0</v>
      </c>
      <c r="Q226" s="165"/>
      <c r="R226" s="166">
        <f>SUM(R227:R248)</f>
        <v>0</v>
      </c>
      <c r="S226" s="165"/>
      <c r="T226" s="167">
        <f>SUM(T227:T248)</f>
        <v>0</v>
      </c>
      <c r="AR226" s="160" t="s">
        <v>75</v>
      </c>
      <c r="AT226" s="168" t="s">
        <v>67</v>
      </c>
      <c r="AU226" s="168" t="s">
        <v>77</v>
      </c>
      <c r="AY226" s="160" t="s">
        <v>122</v>
      </c>
      <c r="BK226" s="169">
        <f>SUM(BK227:BK248)</f>
        <v>24244.66</v>
      </c>
    </row>
    <row r="227" spans="2:65" s="1" customFormat="1" ht="25.5" customHeight="1">
      <c r="B227" s="172"/>
      <c r="C227" s="173" t="s">
        <v>260</v>
      </c>
      <c r="D227" s="173" t="s">
        <v>126</v>
      </c>
      <c r="E227" s="174" t="s">
        <v>356</v>
      </c>
      <c r="F227" s="175" t="s">
        <v>357</v>
      </c>
      <c r="G227" s="176" t="s">
        <v>180</v>
      </c>
      <c r="H227" s="177">
        <v>35.75</v>
      </c>
      <c r="I227" s="178">
        <v>264.24</v>
      </c>
      <c r="J227" s="179">
        <f>ROUND(I227*H227,2)</f>
        <v>9446.58</v>
      </c>
      <c r="K227" s="175" t="s">
        <v>5</v>
      </c>
      <c r="L227" s="40"/>
      <c r="M227" s="180" t="s">
        <v>5</v>
      </c>
      <c r="N227" s="181" t="s">
        <v>39</v>
      </c>
      <c r="O227" s="41"/>
      <c r="P227" s="182">
        <f>O227*H227</f>
        <v>0</v>
      </c>
      <c r="Q227" s="182">
        <v>0</v>
      </c>
      <c r="R227" s="182">
        <f>Q227*H227</f>
        <v>0</v>
      </c>
      <c r="S227" s="182">
        <v>0</v>
      </c>
      <c r="T227" s="183">
        <f>S227*H227</f>
        <v>0</v>
      </c>
      <c r="AR227" s="23" t="s">
        <v>130</v>
      </c>
      <c r="AT227" s="23" t="s">
        <v>126</v>
      </c>
      <c r="AU227" s="23" t="s">
        <v>131</v>
      </c>
      <c r="AY227" s="23" t="s">
        <v>122</v>
      </c>
      <c r="BE227" s="184">
        <f>IF(N227="základní",J227,0)</f>
        <v>9446.58</v>
      </c>
      <c r="BF227" s="184">
        <f>IF(N227="snížená",J227,0)</f>
        <v>0</v>
      </c>
      <c r="BG227" s="184">
        <f>IF(N227="zákl. přenesená",J227,0)</f>
        <v>0</v>
      </c>
      <c r="BH227" s="184">
        <f>IF(N227="sníž. přenesená",J227,0)</f>
        <v>0</v>
      </c>
      <c r="BI227" s="184">
        <f>IF(N227="nulová",J227,0)</f>
        <v>0</v>
      </c>
      <c r="BJ227" s="23" t="s">
        <v>75</v>
      </c>
      <c r="BK227" s="184">
        <f>ROUND(I227*H227,2)</f>
        <v>9446.58</v>
      </c>
      <c r="BL227" s="23" t="s">
        <v>130</v>
      </c>
      <c r="BM227" s="23" t="s">
        <v>254</v>
      </c>
    </row>
    <row r="228" spans="2:51" s="11" customFormat="1" ht="13.5">
      <c r="B228" s="185"/>
      <c r="D228" s="186" t="s">
        <v>132</v>
      </c>
      <c r="E228" s="187" t="s">
        <v>5</v>
      </c>
      <c r="F228" s="188" t="s">
        <v>415</v>
      </c>
      <c r="H228" s="187" t="s">
        <v>5</v>
      </c>
      <c r="I228" s="189"/>
      <c r="L228" s="185"/>
      <c r="M228" s="190"/>
      <c r="N228" s="191"/>
      <c r="O228" s="191"/>
      <c r="P228" s="191"/>
      <c r="Q228" s="191"/>
      <c r="R228" s="191"/>
      <c r="S228" s="191"/>
      <c r="T228" s="192"/>
      <c r="AT228" s="187" t="s">
        <v>132</v>
      </c>
      <c r="AU228" s="187" t="s">
        <v>131</v>
      </c>
      <c r="AV228" s="11" t="s">
        <v>75</v>
      </c>
      <c r="AW228" s="11" t="s">
        <v>32</v>
      </c>
      <c r="AX228" s="11" t="s">
        <v>68</v>
      </c>
      <c r="AY228" s="187" t="s">
        <v>122</v>
      </c>
    </row>
    <row r="229" spans="2:51" s="12" customFormat="1" ht="13.5">
      <c r="B229" s="193"/>
      <c r="D229" s="186" t="s">
        <v>132</v>
      </c>
      <c r="E229" s="194" t="s">
        <v>5</v>
      </c>
      <c r="F229" s="195" t="s">
        <v>416</v>
      </c>
      <c r="H229" s="196">
        <v>35.75</v>
      </c>
      <c r="I229" s="197"/>
      <c r="L229" s="193"/>
      <c r="M229" s="198"/>
      <c r="N229" s="199"/>
      <c r="O229" s="199"/>
      <c r="P229" s="199"/>
      <c r="Q229" s="199"/>
      <c r="R229" s="199"/>
      <c r="S229" s="199"/>
      <c r="T229" s="200"/>
      <c r="AT229" s="194" t="s">
        <v>132</v>
      </c>
      <c r="AU229" s="194" t="s">
        <v>131</v>
      </c>
      <c r="AV229" s="12" t="s">
        <v>77</v>
      </c>
      <c r="AW229" s="12" t="s">
        <v>32</v>
      </c>
      <c r="AX229" s="12" t="s">
        <v>68</v>
      </c>
      <c r="AY229" s="194" t="s">
        <v>122</v>
      </c>
    </row>
    <row r="230" spans="2:51" s="13" customFormat="1" ht="13.5">
      <c r="B230" s="201"/>
      <c r="D230" s="186" t="s">
        <v>132</v>
      </c>
      <c r="E230" s="202" t="s">
        <v>5</v>
      </c>
      <c r="F230" s="203" t="s">
        <v>149</v>
      </c>
      <c r="H230" s="204">
        <v>35.75</v>
      </c>
      <c r="I230" s="205"/>
      <c r="L230" s="201"/>
      <c r="M230" s="206"/>
      <c r="N230" s="207"/>
      <c r="O230" s="207"/>
      <c r="P230" s="207"/>
      <c r="Q230" s="207"/>
      <c r="R230" s="207"/>
      <c r="S230" s="207"/>
      <c r="T230" s="208"/>
      <c r="AT230" s="202" t="s">
        <v>132</v>
      </c>
      <c r="AU230" s="202" t="s">
        <v>131</v>
      </c>
      <c r="AV230" s="13" t="s">
        <v>130</v>
      </c>
      <c r="AW230" s="13" t="s">
        <v>32</v>
      </c>
      <c r="AX230" s="13" t="s">
        <v>75</v>
      </c>
      <c r="AY230" s="202" t="s">
        <v>122</v>
      </c>
    </row>
    <row r="231" spans="2:65" s="1" customFormat="1" ht="25.5" customHeight="1">
      <c r="B231" s="172"/>
      <c r="C231" s="173" t="s">
        <v>204</v>
      </c>
      <c r="D231" s="173" t="s">
        <v>126</v>
      </c>
      <c r="E231" s="174" t="s">
        <v>456</v>
      </c>
      <c r="F231" s="175" t="s">
        <v>457</v>
      </c>
      <c r="G231" s="176" t="s">
        <v>180</v>
      </c>
      <c r="H231" s="177">
        <v>59.6</v>
      </c>
      <c r="I231" s="178">
        <v>248.29</v>
      </c>
      <c r="J231" s="179">
        <f>ROUND(I231*H231,2)</f>
        <v>14798.08</v>
      </c>
      <c r="K231" s="175" t="s">
        <v>5</v>
      </c>
      <c r="L231" s="40"/>
      <c r="M231" s="180" t="s">
        <v>5</v>
      </c>
      <c r="N231" s="181" t="s">
        <v>39</v>
      </c>
      <c r="O231" s="41"/>
      <c r="P231" s="182">
        <f>O231*H231</f>
        <v>0</v>
      </c>
      <c r="Q231" s="182">
        <v>0</v>
      </c>
      <c r="R231" s="182">
        <f>Q231*H231</f>
        <v>0</v>
      </c>
      <c r="S231" s="182">
        <v>0</v>
      </c>
      <c r="T231" s="183">
        <f>S231*H231</f>
        <v>0</v>
      </c>
      <c r="AR231" s="23" t="s">
        <v>130</v>
      </c>
      <c r="AT231" s="23" t="s">
        <v>126</v>
      </c>
      <c r="AU231" s="23" t="s">
        <v>131</v>
      </c>
      <c r="AY231" s="23" t="s">
        <v>122</v>
      </c>
      <c r="BE231" s="184">
        <f>IF(N231="základní",J231,0)</f>
        <v>14798.08</v>
      </c>
      <c r="BF231" s="184">
        <f>IF(N231="snížená",J231,0)</f>
        <v>0</v>
      </c>
      <c r="BG231" s="184">
        <f>IF(N231="zákl. přenesená",J231,0)</f>
        <v>0</v>
      </c>
      <c r="BH231" s="184">
        <f>IF(N231="sníž. přenesená",J231,0)</f>
        <v>0</v>
      </c>
      <c r="BI231" s="184">
        <f>IF(N231="nulová",J231,0)</f>
        <v>0</v>
      </c>
      <c r="BJ231" s="23" t="s">
        <v>75</v>
      </c>
      <c r="BK231" s="184">
        <f>ROUND(I231*H231,2)</f>
        <v>14798.08</v>
      </c>
      <c r="BL231" s="23" t="s">
        <v>130</v>
      </c>
      <c r="BM231" s="23" t="s">
        <v>259</v>
      </c>
    </row>
    <row r="232" spans="2:51" s="11" customFormat="1" ht="13.5">
      <c r="B232" s="185"/>
      <c r="D232" s="186" t="s">
        <v>132</v>
      </c>
      <c r="E232" s="187" t="s">
        <v>5</v>
      </c>
      <c r="F232" s="188" t="s">
        <v>325</v>
      </c>
      <c r="H232" s="187" t="s">
        <v>5</v>
      </c>
      <c r="I232" s="189"/>
      <c r="L232" s="185"/>
      <c r="M232" s="190"/>
      <c r="N232" s="191"/>
      <c r="O232" s="191"/>
      <c r="P232" s="191"/>
      <c r="Q232" s="191"/>
      <c r="R232" s="191"/>
      <c r="S232" s="191"/>
      <c r="T232" s="192"/>
      <c r="AT232" s="187" t="s">
        <v>132</v>
      </c>
      <c r="AU232" s="187" t="s">
        <v>131</v>
      </c>
      <c r="AV232" s="11" t="s">
        <v>75</v>
      </c>
      <c r="AW232" s="11" t="s">
        <v>32</v>
      </c>
      <c r="AX232" s="11" t="s">
        <v>68</v>
      </c>
      <c r="AY232" s="187" t="s">
        <v>122</v>
      </c>
    </row>
    <row r="233" spans="2:51" s="12" customFormat="1" ht="13.5">
      <c r="B233" s="193"/>
      <c r="D233" s="186" t="s">
        <v>132</v>
      </c>
      <c r="E233" s="194" t="s">
        <v>5</v>
      </c>
      <c r="F233" s="195" t="s">
        <v>405</v>
      </c>
      <c r="H233" s="196">
        <v>9.5</v>
      </c>
      <c r="I233" s="197"/>
      <c r="L233" s="193"/>
      <c r="M233" s="198"/>
      <c r="N233" s="199"/>
      <c r="O233" s="199"/>
      <c r="P233" s="199"/>
      <c r="Q233" s="199"/>
      <c r="R233" s="199"/>
      <c r="S233" s="199"/>
      <c r="T233" s="200"/>
      <c r="AT233" s="194" t="s">
        <v>132</v>
      </c>
      <c r="AU233" s="194" t="s">
        <v>131</v>
      </c>
      <c r="AV233" s="12" t="s">
        <v>77</v>
      </c>
      <c r="AW233" s="12" t="s">
        <v>32</v>
      </c>
      <c r="AX233" s="12" t="s">
        <v>68</v>
      </c>
      <c r="AY233" s="194" t="s">
        <v>122</v>
      </c>
    </row>
    <row r="234" spans="2:51" s="11" customFormat="1" ht="13.5">
      <c r="B234" s="185"/>
      <c r="D234" s="186" t="s">
        <v>132</v>
      </c>
      <c r="E234" s="187" t="s">
        <v>5</v>
      </c>
      <c r="F234" s="188" t="s">
        <v>398</v>
      </c>
      <c r="H234" s="187" t="s">
        <v>5</v>
      </c>
      <c r="I234" s="189"/>
      <c r="L234" s="185"/>
      <c r="M234" s="190"/>
      <c r="N234" s="191"/>
      <c r="O234" s="191"/>
      <c r="P234" s="191"/>
      <c r="Q234" s="191"/>
      <c r="R234" s="191"/>
      <c r="S234" s="191"/>
      <c r="T234" s="192"/>
      <c r="AT234" s="187" t="s">
        <v>132</v>
      </c>
      <c r="AU234" s="187" t="s">
        <v>131</v>
      </c>
      <c r="AV234" s="11" t="s">
        <v>75</v>
      </c>
      <c r="AW234" s="11" t="s">
        <v>32</v>
      </c>
      <c r="AX234" s="11" t="s">
        <v>68</v>
      </c>
      <c r="AY234" s="187" t="s">
        <v>122</v>
      </c>
    </row>
    <row r="235" spans="2:51" s="12" customFormat="1" ht="13.5">
      <c r="B235" s="193"/>
      <c r="D235" s="186" t="s">
        <v>132</v>
      </c>
      <c r="E235" s="194" t="s">
        <v>5</v>
      </c>
      <c r="F235" s="195" t="s">
        <v>458</v>
      </c>
      <c r="H235" s="196">
        <v>10.7</v>
      </c>
      <c r="I235" s="197"/>
      <c r="L235" s="193"/>
      <c r="M235" s="198"/>
      <c r="N235" s="199"/>
      <c r="O235" s="199"/>
      <c r="P235" s="199"/>
      <c r="Q235" s="199"/>
      <c r="R235" s="199"/>
      <c r="S235" s="199"/>
      <c r="T235" s="200"/>
      <c r="AT235" s="194" t="s">
        <v>132</v>
      </c>
      <c r="AU235" s="194" t="s">
        <v>131</v>
      </c>
      <c r="AV235" s="12" t="s">
        <v>77</v>
      </c>
      <c r="AW235" s="12" t="s">
        <v>32</v>
      </c>
      <c r="AX235" s="12" t="s">
        <v>68</v>
      </c>
      <c r="AY235" s="194" t="s">
        <v>122</v>
      </c>
    </row>
    <row r="236" spans="2:51" s="11" customFormat="1" ht="13.5">
      <c r="B236" s="185"/>
      <c r="D236" s="186" t="s">
        <v>132</v>
      </c>
      <c r="E236" s="187" t="s">
        <v>5</v>
      </c>
      <c r="F236" s="188" t="s">
        <v>288</v>
      </c>
      <c r="H236" s="187" t="s">
        <v>5</v>
      </c>
      <c r="I236" s="189"/>
      <c r="L236" s="185"/>
      <c r="M236" s="190"/>
      <c r="N236" s="191"/>
      <c r="O236" s="191"/>
      <c r="P236" s="191"/>
      <c r="Q236" s="191"/>
      <c r="R236" s="191"/>
      <c r="S236" s="191"/>
      <c r="T236" s="192"/>
      <c r="AT236" s="187" t="s">
        <v>132</v>
      </c>
      <c r="AU236" s="187" t="s">
        <v>131</v>
      </c>
      <c r="AV236" s="11" t="s">
        <v>75</v>
      </c>
      <c r="AW236" s="11" t="s">
        <v>32</v>
      </c>
      <c r="AX236" s="11" t="s">
        <v>68</v>
      </c>
      <c r="AY236" s="187" t="s">
        <v>122</v>
      </c>
    </row>
    <row r="237" spans="2:51" s="12" customFormat="1" ht="13.5">
      <c r="B237" s="193"/>
      <c r="D237" s="186" t="s">
        <v>132</v>
      </c>
      <c r="E237" s="194" t="s">
        <v>5</v>
      </c>
      <c r="F237" s="195" t="s">
        <v>130</v>
      </c>
      <c r="H237" s="196">
        <v>4</v>
      </c>
      <c r="I237" s="197"/>
      <c r="L237" s="193"/>
      <c r="M237" s="198"/>
      <c r="N237" s="199"/>
      <c r="O237" s="199"/>
      <c r="P237" s="199"/>
      <c r="Q237" s="199"/>
      <c r="R237" s="199"/>
      <c r="S237" s="199"/>
      <c r="T237" s="200"/>
      <c r="AT237" s="194" t="s">
        <v>132</v>
      </c>
      <c r="AU237" s="194" t="s">
        <v>131</v>
      </c>
      <c r="AV237" s="12" t="s">
        <v>77</v>
      </c>
      <c r="AW237" s="12" t="s">
        <v>32</v>
      </c>
      <c r="AX237" s="12" t="s">
        <v>68</v>
      </c>
      <c r="AY237" s="194" t="s">
        <v>122</v>
      </c>
    </row>
    <row r="238" spans="2:51" s="11" customFormat="1" ht="13.5">
      <c r="B238" s="185"/>
      <c r="D238" s="186" t="s">
        <v>132</v>
      </c>
      <c r="E238" s="187" t="s">
        <v>5</v>
      </c>
      <c r="F238" s="188" t="s">
        <v>407</v>
      </c>
      <c r="H238" s="187" t="s">
        <v>5</v>
      </c>
      <c r="I238" s="189"/>
      <c r="L238" s="185"/>
      <c r="M238" s="190"/>
      <c r="N238" s="191"/>
      <c r="O238" s="191"/>
      <c r="P238" s="191"/>
      <c r="Q238" s="191"/>
      <c r="R238" s="191"/>
      <c r="S238" s="191"/>
      <c r="T238" s="192"/>
      <c r="AT238" s="187" t="s">
        <v>132</v>
      </c>
      <c r="AU238" s="187" t="s">
        <v>131</v>
      </c>
      <c r="AV238" s="11" t="s">
        <v>75</v>
      </c>
      <c r="AW238" s="11" t="s">
        <v>32</v>
      </c>
      <c r="AX238" s="11" t="s">
        <v>68</v>
      </c>
      <c r="AY238" s="187" t="s">
        <v>122</v>
      </c>
    </row>
    <row r="239" spans="2:51" s="12" customFormat="1" ht="13.5">
      <c r="B239" s="193"/>
      <c r="D239" s="186" t="s">
        <v>132</v>
      </c>
      <c r="E239" s="194" t="s">
        <v>5</v>
      </c>
      <c r="F239" s="195" t="s">
        <v>459</v>
      </c>
      <c r="H239" s="196">
        <v>2.9</v>
      </c>
      <c r="I239" s="197"/>
      <c r="L239" s="193"/>
      <c r="M239" s="198"/>
      <c r="N239" s="199"/>
      <c r="O239" s="199"/>
      <c r="P239" s="199"/>
      <c r="Q239" s="199"/>
      <c r="R239" s="199"/>
      <c r="S239" s="199"/>
      <c r="T239" s="200"/>
      <c r="AT239" s="194" t="s">
        <v>132</v>
      </c>
      <c r="AU239" s="194" t="s">
        <v>131</v>
      </c>
      <c r="AV239" s="12" t="s">
        <v>77</v>
      </c>
      <c r="AW239" s="12" t="s">
        <v>32</v>
      </c>
      <c r="AX239" s="12" t="s">
        <v>68</v>
      </c>
      <c r="AY239" s="194" t="s">
        <v>122</v>
      </c>
    </row>
    <row r="240" spans="2:51" s="11" customFormat="1" ht="13.5">
      <c r="B240" s="185"/>
      <c r="D240" s="186" t="s">
        <v>132</v>
      </c>
      <c r="E240" s="187" t="s">
        <v>5</v>
      </c>
      <c r="F240" s="188" t="s">
        <v>408</v>
      </c>
      <c r="H240" s="187" t="s">
        <v>5</v>
      </c>
      <c r="I240" s="189"/>
      <c r="L240" s="185"/>
      <c r="M240" s="190"/>
      <c r="N240" s="191"/>
      <c r="O240" s="191"/>
      <c r="P240" s="191"/>
      <c r="Q240" s="191"/>
      <c r="R240" s="191"/>
      <c r="S240" s="191"/>
      <c r="T240" s="192"/>
      <c r="AT240" s="187" t="s">
        <v>132</v>
      </c>
      <c r="AU240" s="187" t="s">
        <v>131</v>
      </c>
      <c r="AV240" s="11" t="s">
        <v>75</v>
      </c>
      <c r="AW240" s="11" t="s">
        <v>32</v>
      </c>
      <c r="AX240" s="11" t="s">
        <v>68</v>
      </c>
      <c r="AY240" s="187" t="s">
        <v>122</v>
      </c>
    </row>
    <row r="241" spans="2:51" s="12" customFormat="1" ht="13.5">
      <c r="B241" s="193"/>
      <c r="D241" s="186" t="s">
        <v>132</v>
      </c>
      <c r="E241" s="194" t="s">
        <v>5</v>
      </c>
      <c r="F241" s="195" t="s">
        <v>409</v>
      </c>
      <c r="H241" s="196">
        <v>3</v>
      </c>
      <c r="I241" s="197"/>
      <c r="L241" s="193"/>
      <c r="M241" s="198"/>
      <c r="N241" s="199"/>
      <c r="O241" s="199"/>
      <c r="P241" s="199"/>
      <c r="Q241" s="199"/>
      <c r="R241" s="199"/>
      <c r="S241" s="199"/>
      <c r="T241" s="200"/>
      <c r="AT241" s="194" t="s">
        <v>132</v>
      </c>
      <c r="AU241" s="194" t="s">
        <v>131</v>
      </c>
      <c r="AV241" s="12" t="s">
        <v>77</v>
      </c>
      <c r="AW241" s="12" t="s">
        <v>32</v>
      </c>
      <c r="AX241" s="12" t="s">
        <v>68</v>
      </c>
      <c r="AY241" s="194" t="s">
        <v>122</v>
      </c>
    </row>
    <row r="242" spans="2:51" s="11" customFormat="1" ht="13.5">
      <c r="B242" s="185"/>
      <c r="D242" s="186" t="s">
        <v>132</v>
      </c>
      <c r="E242" s="187" t="s">
        <v>5</v>
      </c>
      <c r="F242" s="188" t="s">
        <v>396</v>
      </c>
      <c r="H242" s="187" t="s">
        <v>5</v>
      </c>
      <c r="I242" s="189"/>
      <c r="L242" s="185"/>
      <c r="M242" s="190"/>
      <c r="N242" s="191"/>
      <c r="O242" s="191"/>
      <c r="P242" s="191"/>
      <c r="Q242" s="191"/>
      <c r="R242" s="191"/>
      <c r="S242" s="191"/>
      <c r="T242" s="192"/>
      <c r="AT242" s="187" t="s">
        <v>132</v>
      </c>
      <c r="AU242" s="187" t="s">
        <v>131</v>
      </c>
      <c r="AV242" s="11" t="s">
        <v>75</v>
      </c>
      <c r="AW242" s="11" t="s">
        <v>32</v>
      </c>
      <c r="AX242" s="11" t="s">
        <v>68</v>
      </c>
      <c r="AY242" s="187" t="s">
        <v>122</v>
      </c>
    </row>
    <row r="243" spans="2:51" s="12" customFormat="1" ht="13.5">
      <c r="B243" s="193"/>
      <c r="D243" s="186" t="s">
        <v>132</v>
      </c>
      <c r="E243" s="194" t="s">
        <v>5</v>
      </c>
      <c r="F243" s="195" t="s">
        <v>460</v>
      </c>
      <c r="H243" s="196">
        <v>4.25</v>
      </c>
      <c r="I243" s="197"/>
      <c r="L243" s="193"/>
      <c r="M243" s="198"/>
      <c r="N243" s="199"/>
      <c r="O243" s="199"/>
      <c r="P243" s="199"/>
      <c r="Q243" s="199"/>
      <c r="R243" s="199"/>
      <c r="S243" s="199"/>
      <c r="T243" s="200"/>
      <c r="AT243" s="194" t="s">
        <v>132</v>
      </c>
      <c r="AU243" s="194" t="s">
        <v>131</v>
      </c>
      <c r="AV243" s="12" t="s">
        <v>77</v>
      </c>
      <c r="AW243" s="12" t="s">
        <v>32</v>
      </c>
      <c r="AX243" s="12" t="s">
        <v>68</v>
      </c>
      <c r="AY243" s="194" t="s">
        <v>122</v>
      </c>
    </row>
    <row r="244" spans="2:51" s="11" customFormat="1" ht="13.5">
      <c r="B244" s="185"/>
      <c r="D244" s="186" t="s">
        <v>132</v>
      </c>
      <c r="E244" s="187" t="s">
        <v>5</v>
      </c>
      <c r="F244" s="188" t="s">
        <v>411</v>
      </c>
      <c r="H244" s="187" t="s">
        <v>5</v>
      </c>
      <c r="I244" s="189"/>
      <c r="L244" s="185"/>
      <c r="M244" s="190"/>
      <c r="N244" s="191"/>
      <c r="O244" s="191"/>
      <c r="P244" s="191"/>
      <c r="Q244" s="191"/>
      <c r="R244" s="191"/>
      <c r="S244" s="191"/>
      <c r="T244" s="192"/>
      <c r="AT244" s="187" t="s">
        <v>132</v>
      </c>
      <c r="AU244" s="187" t="s">
        <v>131</v>
      </c>
      <c r="AV244" s="11" t="s">
        <v>75</v>
      </c>
      <c r="AW244" s="11" t="s">
        <v>32</v>
      </c>
      <c r="AX244" s="11" t="s">
        <v>68</v>
      </c>
      <c r="AY244" s="187" t="s">
        <v>122</v>
      </c>
    </row>
    <row r="245" spans="2:51" s="12" customFormat="1" ht="13.5">
      <c r="B245" s="193"/>
      <c r="D245" s="186" t="s">
        <v>132</v>
      </c>
      <c r="E245" s="194" t="s">
        <v>5</v>
      </c>
      <c r="F245" s="195" t="s">
        <v>461</v>
      </c>
      <c r="H245" s="196">
        <v>12.5</v>
      </c>
      <c r="I245" s="197"/>
      <c r="L245" s="193"/>
      <c r="M245" s="198"/>
      <c r="N245" s="199"/>
      <c r="O245" s="199"/>
      <c r="P245" s="199"/>
      <c r="Q245" s="199"/>
      <c r="R245" s="199"/>
      <c r="S245" s="199"/>
      <c r="T245" s="200"/>
      <c r="AT245" s="194" t="s">
        <v>132</v>
      </c>
      <c r="AU245" s="194" t="s">
        <v>131</v>
      </c>
      <c r="AV245" s="12" t="s">
        <v>77</v>
      </c>
      <c r="AW245" s="12" t="s">
        <v>32</v>
      </c>
      <c r="AX245" s="12" t="s">
        <v>68</v>
      </c>
      <c r="AY245" s="194" t="s">
        <v>122</v>
      </c>
    </row>
    <row r="246" spans="2:51" s="11" customFormat="1" ht="13.5">
      <c r="B246" s="185"/>
      <c r="D246" s="186" t="s">
        <v>132</v>
      </c>
      <c r="E246" s="187" t="s">
        <v>5</v>
      </c>
      <c r="F246" s="188" t="s">
        <v>413</v>
      </c>
      <c r="H246" s="187" t="s">
        <v>5</v>
      </c>
      <c r="I246" s="189"/>
      <c r="L246" s="185"/>
      <c r="M246" s="190"/>
      <c r="N246" s="191"/>
      <c r="O246" s="191"/>
      <c r="P246" s="191"/>
      <c r="Q246" s="191"/>
      <c r="R246" s="191"/>
      <c r="S246" s="191"/>
      <c r="T246" s="192"/>
      <c r="AT246" s="187" t="s">
        <v>132</v>
      </c>
      <c r="AU246" s="187" t="s">
        <v>131</v>
      </c>
      <c r="AV246" s="11" t="s">
        <v>75</v>
      </c>
      <c r="AW246" s="11" t="s">
        <v>32</v>
      </c>
      <c r="AX246" s="11" t="s">
        <v>68</v>
      </c>
      <c r="AY246" s="187" t="s">
        <v>122</v>
      </c>
    </row>
    <row r="247" spans="2:51" s="12" customFormat="1" ht="13.5">
      <c r="B247" s="193"/>
      <c r="D247" s="186" t="s">
        <v>132</v>
      </c>
      <c r="E247" s="194" t="s">
        <v>5</v>
      </c>
      <c r="F247" s="195" t="s">
        <v>462</v>
      </c>
      <c r="H247" s="196">
        <v>12.75</v>
      </c>
      <c r="I247" s="197"/>
      <c r="L247" s="193"/>
      <c r="M247" s="198"/>
      <c r="N247" s="199"/>
      <c r="O247" s="199"/>
      <c r="P247" s="199"/>
      <c r="Q247" s="199"/>
      <c r="R247" s="199"/>
      <c r="S247" s="199"/>
      <c r="T247" s="200"/>
      <c r="AT247" s="194" t="s">
        <v>132</v>
      </c>
      <c r="AU247" s="194" t="s">
        <v>131</v>
      </c>
      <c r="AV247" s="12" t="s">
        <v>77</v>
      </c>
      <c r="AW247" s="12" t="s">
        <v>32</v>
      </c>
      <c r="AX247" s="12" t="s">
        <v>68</v>
      </c>
      <c r="AY247" s="194" t="s">
        <v>122</v>
      </c>
    </row>
    <row r="248" spans="2:51" s="13" customFormat="1" ht="13.5">
      <c r="B248" s="201"/>
      <c r="D248" s="186" t="s">
        <v>132</v>
      </c>
      <c r="E248" s="202" t="s">
        <v>5</v>
      </c>
      <c r="F248" s="203" t="s">
        <v>149</v>
      </c>
      <c r="H248" s="204">
        <v>59.6</v>
      </c>
      <c r="I248" s="205"/>
      <c r="L248" s="201"/>
      <c r="M248" s="206"/>
      <c r="N248" s="207"/>
      <c r="O248" s="207"/>
      <c r="P248" s="207"/>
      <c r="Q248" s="207"/>
      <c r="R248" s="207"/>
      <c r="S248" s="207"/>
      <c r="T248" s="208"/>
      <c r="AT248" s="202" t="s">
        <v>132</v>
      </c>
      <c r="AU248" s="202" t="s">
        <v>131</v>
      </c>
      <c r="AV248" s="13" t="s">
        <v>130</v>
      </c>
      <c r="AW248" s="13" t="s">
        <v>32</v>
      </c>
      <c r="AX248" s="13" t="s">
        <v>75</v>
      </c>
      <c r="AY248" s="202" t="s">
        <v>122</v>
      </c>
    </row>
    <row r="249" spans="2:63" s="10" customFormat="1" ht="29.85" customHeight="1">
      <c r="B249" s="159"/>
      <c r="D249" s="160" t="s">
        <v>67</v>
      </c>
      <c r="E249" s="170" t="s">
        <v>364</v>
      </c>
      <c r="F249" s="170" t="s">
        <v>365</v>
      </c>
      <c r="I249" s="162"/>
      <c r="J249" s="171">
        <f>BK249</f>
        <v>10569.130000000001</v>
      </c>
      <c r="L249" s="159"/>
      <c r="M249" s="164"/>
      <c r="N249" s="165"/>
      <c r="O249" s="165"/>
      <c r="P249" s="166">
        <f>SUM(P250:P265)</f>
        <v>0</v>
      </c>
      <c r="Q249" s="165"/>
      <c r="R249" s="166">
        <f>SUM(R250:R265)</f>
        <v>0</v>
      </c>
      <c r="S249" s="165"/>
      <c r="T249" s="167">
        <f>SUM(T250:T265)</f>
        <v>0</v>
      </c>
      <c r="AR249" s="160" t="s">
        <v>75</v>
      </c>
      <c r="AT249" s="168" t="s">
        <v>67</v>
      </c>
      <c r="AU249" s="168" t="s">
        <v>75</v>
      </c>
      <c r="AY249" s="160" t="s">
        <v>122</v>
      </c>
      <c r="BK249" s="169">
        <f>SUM(BK250:BK265)</f>
        <v>10569.130000000001</v>
      </c>
    </row>
    <row r="250" spans="2:65" s="1" customFormat="1" ht="25.5" customHeight="1">
      <c r="B250" s="172"/>
      <c r="C250" s="173" t="s">
        <v>10</v>
      </c>
      <c r="D250" s="173" t="s">
        <v>126</v>
      </c>
      <c r="E250" s="174" t="s">
        <v>367</v>
      </c>
      <c r="F250" s="175" t="s">
        <v>368</v>
      </c>
      <c r="G250" s="176" t="s">
        <v>157</v>
      </c>
      <c r="H250" s="177">
        <v>191.02</v>
      </c>
      <c r="I250" s="178">
        <v>15.09</v>
      </c>
      <c r="J250" s="179">
        <f>ROUND(I250*H250,2)</f>
        <v>2882.49</v>
      </c>
      <c r="K250" s="175" t="s">
        <v>5</v>
      </c>
      <c r="L250" s="40"/>
      <c r="M250" s="180" t="s">
        <v>5</v>
      </c>
      <c r="N250" s="181" t="s">
        <v>39</v>
      </c>
      <c r="O250" s="41"/>
      <c r="P250" s="182">
        <f>O250*H250</f>
        <v>0</v>
      </c>
      <c r="Q250" s="182">
        <v>0</v>
      </c>
      <c r="R250" s="182">
        <f>Q250*H250</f>
        <v>0</v>
      </c>
      <c r="S250" s="182">
        <v>0</v>
      </c>
      <c r="T250" s="183">
        <f>S250*H250</f>
        <v>0</v>
      </c>
      <c r="AR250" s="23" t="s">
        <v>130</v>
      </c>
      <c r="AT250" s="23" t="s">
        <v>126</v>
      </c>
      <c r="AU250" s="23" t="s">
        <v>77</v>
      </c>
      <c r="AY250" s="23" t="s">
        <v>122</v>
      </c>
      <c r="BE250" s="184">
        <f>IF(N250="základní",J250,0)</f>
        <v>2882.49</v>
      </c>
      <c r="BF250" s="184">
        <f>IF(N250="snížená",J250,0)</f>
        <v>0</v>
      </c>
      <c r="BG250" s="184">
        <f>IF(N250="zákl. přenesená",J250,0)</f>
        <v>0</v>
      </c>
      <c r="BH250" s="184">
        <f>IF(N250="sníž. přenesená",J250,0)</f>
        <v>0</v>
      </c>
      <c r="BI250" s="184">
        <f>IF(N250="nulová",J250,0)</f>
        <v>0</v>
      </c>
      <c r="BJ250" s="23" t="s">
        <v>75</v>
      </c>
      <c r="BK250" s="184">
        <f>ROUND(I250*H250,2)</f>
        <v>2882.49</v>
      </c>
      <c r="BL250" s="23" t="s">
        <v>130</v>
      </c>
      <c r="BM250" s="23" t="s">
        <v>263</v>
      </c>
    </row>
    <row r="251" spans="2:51" s="11" customFormat="1" ht="13.5">
      <c r="B251" s="185"/>
      <c r="D251" s="186" t="s">
        <v>132</v>
      </c>
      <c r="E251" s="187" t="s">
        <v>5</v>
      </c>
      <c r="F251" s="188" t="s">
        <v>463</v>
      </c>
      <c r="H251" s="187" t="s">
        <v>5</v>
      </c>
      <c r="I251" s="189"/>
      <c r="L251" s="185"/>
      <c r="M251" s="190"/>
      <c r="N251" s="191"/>
      <c r="O251" s="191"/>
      <c r="P251" s="191"/>
      <c r="Q251" s="191"/>
      <c r="R251" s="191"/>
      <c r="S251" s="191"/>
      <c r="T251" s="192"/>
      <c r="AT251" s="187" t="s">
        <v>132</v>
      </c>
      <c r="AU251" s="187" t="s">
        <v>77</v>
      </c>
      <c r="AV251" s="11" t="s">
        <v>75</v>
      </c>
      <c r="AW251" s="11" t="s">
        <v>32</v>
      </c>
      <c r="AX251" s="11" t="s">
        <v>68</v>
      </c>
      <c r="AY251" s="187" t="s">
        <v>122</v>
      </c>
    </row>
    <row r="252" spans="2:51" s="12" customFormat="1" ht="13.5">
      <c r="B252" s="193"/>
      <c r="D252" s="186" t="s">
        <v>132</v>
      </c>
      <c r="E252" s="194" t="s">
        <v>5</v>
      </c>
      <c r="F252" s="195" t="s">
        <v>464</v>
      </c>
      <c r="H252" s="196">
        <v>131.418</v>
      </c>
      <c r="I252" s="197"/>
      <c r="L252" s="193"/>
      <c r="M252" s="198"/>
      <c r="N252" s="199"/>
      <c r="O252" s="199"/>
      <c r="P252" s="199"/>
      <c r="Q252" s="199"/>
      <c r="R252" s="199"/>
      <c r="S252" s="199"/>
      <c r="T252" s="200"/>
      <c r="AT252" s="194" t="s">
        <v>132</v>
      </c>
      <c r="AU252" s="194" t="s">
        <v>77</v>
      </c>
      <c r="AV252" s="12" t="s">
        <v>77</v>
      </c>
      <c r="AW252" s="12" t="s">
        <v>32</v>
      </c>
      <c r="AX252" s="12" t="s">
        <v>68</v>
      </c>
      <c r="AY252" s="194" t="s">
        <v>122</v>
      </c>
    </row>
    <row r="253" spans="2:51" s="11" customFormat="1" ht="13.5">
      <c r="B253" s="185"/>
      <c r="D253" s="186" t="s">
        <v>132</v>
      </c>
      <c r="E253" s="187" t="s">
        <v>5</v>
      </c>
      <c r="F253" s="188" t="s">
        <v>465</v>
      </c>
      <c r="H253" s="187" t="s">
        <v>5</v>
      </c>
      <c r="I253" s="189"/>
      <c r="L253" s="185"/>
      <c r="M253" s="190"/>
      <c r="N253" s="191"/>
      <c r="O253" s="191"/>
      <c r="P253" s="191"/>
      <c r="Q253" s="191"/>
      <c r="R253" s="191"/>
      <c r="S253" s="191"/>
      <c r="T253" s="192"/>
      <c r="AT253" s="187" t="s">
        <v>132</v>
      </c>
      <c r="AU253" s="187" t="s">
        <v>77</v>
      </c>
      <c r="AV253" s="11" t="s">
        <v>75</v>
      </c>
      <c r="AW253" s="11" t="s">
        <v>32</v>
      </c>
      <c r="AX253" s="11" t="s">
        <v>68</v>
      </c>
      <c r="AY253" s="187" t="s">
        <v>122</v>
      </c>
    </row>
    <row r="254" spans="2:51" s="12" customFormat="1" ht="13.5">
      <c r="B254" s="193"/>
      <c r="D254" s="186" t="s">
        <v>132</v>
      </c>
      <c r="E254" s="194" t="s">
        <v>5</v>
      </c>
      <c r="F254" s="195" t="s">
        <v>466</v>
      </c>
      <c r="H254" s="196">
        <v>46.328</v>
      </c>
      <c r="I254" s="197"/>
      <c r="L254" s="193"/>
      <c r="M254" s="198"/>
      <c r="N254" s="199"/>
      <c r="O254" s="199"/>
      <c r="P254" s="199"/>
      <c r="Q254" s="199"/>
      <c r="R254" s="199"/>
      <c r="S254" s="199"/>
      <c r="T254" s="200"/>
      <c r="AT254" s="194" t="s">
        <v>132</v>
      </c>
      <c r="AU254" s="194" t="s">
        <v>77</v>
      </c>
      <c r="AV254" s="12" t="s">
        <v>77</v>
      </c>
      <c r="AW254" s="12" t="s">
        <v>32</v>
      </c>
      <c r="AX254" s="12" t="s">
        <v>68</v>
      </c>
      <c r="AY254" s="194" t="s">
        <v>122</v>
      </c>
    </row>
    <row r="255" spans="2:51" s="11" customFormat="1" ht="13.5">
      <c r="B255" s="185"/>
      <c r="D255" s="186" t="s">
        <v>132</v>
      </c>
      <c r="E255" s="187" t="s">
        <v>5</v>
      </c>
      <c r="F255" s="188" t="s">
        <v>467</v>
      </c>
      <c r="H255" s="187" t="s">
        <v>5</v>
      </c>
      <c r="I255" s="189"/>
      <c r="L255" s="185"/>
      <c r="M255" s="190"/>
      <c r="N255" s="191"/>
      <c r="O255" s="191"/>
      <c r="P255" s="191"/>
      <c r="Q255" s="191"/>
      <c r="R255" s="191"/>
      <c r="S255" s="191"/>
      <c r="T255" s="192"/>
      <c r="AT255" s="187" t="s">
        <v>132</v>
      </c>
      <c r="AU255" s="187" t="s">
        <v>77</v>
      </c>
      <c r="AV255" s="11" t="s">
        <v>75</v>
      </c>
      <c r="AW255" s="11" t="s">
        <v>32</v>
      </c>
      <c r="AX255" s="11" t="s">
        <v>68</v>
      </c>
      <c r="AY255" s="187" t="s">
        <v>122</v>
      </c>
    </row>
    <row r="256" spans="2:51" s="12" customFormat="1" ht="13.5">
      <c r="B256" s="193"/>
      <c r="D256" s="186" t="s">
        <v>132</v>
      </c>
      <c r="E256" s="194" t="s">
        <v>5</v>
      </c>
      <c r="F256" s="195" t="s">
        <v>468</v>
      </c>
      <c r="H256" s="196">
        <v>13.274</v>
      </c>
      <c r="I256" s="197"/>
      <c r="L256" s="193"/>
      <c r="M256" s="198"/>
      <c r="N256" s="199"/>
      <c r="O256" s="199"/>
      <c r="P256" s="199"/>
      <c r="Q256" s="199"/>
      <c r="R256" s="199"/>
      <c r="S256" s="199"/>
      <c r="T256" s="200"/>
      <c r="AT256" s="194" t="s">
        <v>132</v>
      </c>
      <c r="AU256" s="194" t="s">
        <v>77</v>
      </c>
      <c r="AV256" s="12" t="s">
        <v>77</v>
      </c>
      <c r="AW256" s="12" t="s">
        <v>32</v>
      </c>
      <c r="AX256" s="12" t="s">
        <v>68</v>
      </c>
      <c r="AY256" s="194" t="s">
        <v>122</v>
      </c>
    </row>
    <row r="257" spans="2:51" s="13" customFormat="1" ht="13.5">
      <c r="B257" s="201"/>
      <c r="D257" s="186" t="s">
        <v>132</v>
      </c>
      <c r="E257" s="202" t="s">
        <v>5</v>
      </c>
      <c r="F257" s="203" t="s">
        <v>149</v>
      </c>
      <c r="H257" s="204">
        <v>191.02</v>
      </c>
      <c r="I257" s="205"/>
      <c r="L257" s="201"/>
      <c r="M257" s="206"/>
      <c r="N257" s="207"/>
      <c r="O257" s="207"/>
      <c r="P257" s="207"/>
      <c r="Q257" s="207"/>
      <c r="R257" s="207"/>
      <c r="S257" s="207"/>
      <c r="T257" s="208"/>
      <c r="AT257" s="202" t="s">
        <v>132</v>
      </c>
      <c r="AU257" s="202" t="s">
        <v>77</v>
      </c>
      <c r="AV257" s="13" t="s">
        <v>130</v>
      </c>
      <c r="AW257" s="13" t="s">
        <v>32</v>
      </c>
      <c r="AX257" s="13" t="s">
        <v>75</v>
      </c>
      <c r="AY257" s="202" t="s">
        <v>122</v>
      </c>
    </row>
    <row r="258" spans="2:65" s="1" customFormat="1" ht="25.5" customHeight="1">
      <c r="B258" s="172"/>
      <c r="C258" s="173" t="s">
        <v>209</v>
      </c>
      <c r="D258" s="173" t="s">
        <v>126</v>
      </c>
      <c r="E258" s="174" t="s">
        <v>374</v>
      </c>
      <c r="F258" s="175" t="s">
        <v>375</v>
      </c>
      <c r="G258" s="176" t="s">
        <v>157</v>
      </c>
      <c r="H258" s="177">
        <v>764.08</v>
      </c>
      <c r="I258" s="178">
        <v>10.06</v>
      </c>
      <c r="J258" s="179">
        <f>ROUND(I258*H258,2)</f>
        <v>7686.64</v>
      </c>
      <c r="K258" s="175" t="s">
        <v>5</v>
      </c>
      <c r="L258" s="40"/>
      <c r="M258" s="180" t="s">
        <v>5</v>
      </c>
      <c r="N258" s="181" t="s">
        <v>39</v>
      </c>
      <c r="O258" s="41"/>
      <c r="P258" s="182">
        <f>O258*H258</f>
        <v>0</v>
      </c>
      <c r="Q258" s="182">
        <v>0</v>
      </c>
      <c r="R258" s="182">
        <f>Q258*H258</f>
        <v>0</v>
      </c>
      <c r="S258" s="182">
        <v>0</v>
      </c>
      <c r="T258" s="183">
        <f>S258*H258</f>
        <v>0</v>
      </c>
      <c r="AR258" s="23" t="s">
        <v>130</v>
      </c>
      <c r="AT258" s="23" t="s">
        <v>126</v>
      </c>
      <c r="AU258" s="23" t="s">
        <v>77</v>
      </c>
      <c r="AY258" s="23" t="s">
        <v>122</v>
      </c>
      <c r="BE258" s="184">
        <f>IF(N258="základní",J258,0)</f>
        <v>7686.64</v>
      </c>
      <c r="BF258" s="184">
        <f>IF(N258="snížená",J258,0)</f>
        <v>0</v>
      </c>
      <c r="BG258" s="184">
        <f>IF(N258="zákl. přenesená",J258,0)</f>
        <v>0</v>
      </c>
      <c r="BH258" s="184">
        <f>IF(N258="sníž. přenesená",J258,0)</f>
        <v>0</v>
      </c>
      <c r="BI258" s="184">
        <f>IF(N258="nulová",J258,0)</f>
        <v>0</v>
      </c>
      <c r="BJ258" s="23" t="s">
        <v>75</v>
      </c>
      <c r="BK258" s="184">
        <f>ROUND(I258*H258,2)</f>
        <v>7686.64</v>
      </c>
      <c r="BL258" s="23" t="s">
        <v>130</v>
      </c>
      <c r="BM258" s="23" t="s">
        <v>268</v>
      </c>
    </row>
    <row r="259" spans="2:51" s="11" customFormat="1" ht="13.5">
      <c r="B259" s="185"/>
      <c r="D259" s="186" t="s">
        <v>132</v>
      </c>
      <c r="E259" s="187" t="s">
        <v>5</v>
      </c>
      <c r="F259" s="188" t="s">
        <v>463</v>
      </c>
      <c r="H259" s="187" t="s">
        <v>5</v>
      </c>
      <c r="I259" s="189"/>
      <c r="L259" s="185"/>
      <c r="M259" s="190"/>
      <c r="N259" s="191"/>
      <c r="O259" s="191"/>
      <c r="P259" s="191"/>
      <c r="Q259" s="191"/>
      <c r="R259" s="191"/>
      <c r="S259" s="191"/>
      <c r="T259" s="192"/>
      <c r="AT259" s="187" t="s">
        <v>132</v>
      </c>
      <c r="AU259" s="187" t="s">
        <v>77</v>
      </c>
      <c r="AV259" s="11" t="s">
        <v>75</v>
      </c>
      <c r="AW259" s="11" t="s">
        <v>32</v>
      </c>
      <c r="AX259" s="11" t="s">
        <v>68</v>
      </c>
      <c r="AY259" s="187" t="s">
        <v>122</v>
      </c>
    </row>
    <row r="260" spans="2:51" s="12" customFormat="1" ht="13.5">
      <c r="B260" s="193"/>
      <c r="D260" s="186" t="s">
        <v>132</v>
      </c>
      <c r="E260" s="194" t="s">
        <v>5</v>
      </c>
      <c r="F260" s="195" t="s">
        <v>469</v>
      </c>
      <c r="H260" s="196">
        <v>525.672</v>
      </c>
      <c r="I260" s="197"/>
      <c r="L260" s="193"/>
      <c r="M260" s="198"/>
      <c r="N260" s="199"/>
      <c r="O260" s="199"/>
      <c r="P260" s="199"/>
      <c r="Q260" s="199"/>
      <c r="R260" s="199"/>
      <c r="S260" s="199"/>
      <c r="T260" s="200"/>
      <c r="AT260" s="194" t="s">
        <v>132</v>
      </c>
      <c r="AU260" s="194" t="s">
        <v>77</v>
      </c>
      <c r="AV260" s="12" t="s">
        <v>77</v>
      </c>
      <c r="AW260" s="12" t="s">
        <v>32</v>
      </c>
      <c r="AX260" s="12" t="s">
        <v>68</v>
      </c>
      <c r="AY260" s="194" t="s">
        <v>122</v>
      </c>
    </row>
    <row r="261" spans="2:51" s="11" customFormat="1" ht="13.5">
      <c r="B261" s="185"/>
      <c r="D261" s="186" t="s">
        <v>132</v>
      </c>
      <c r="E261" s="187" t="s">
        <v>5</v>
      </c>
      <c r="F261" s="188" t="s">
        <v>465</v>
      </c>
      <c r="H261" s="187" t="s">
        <v>5</v>
      </c>
      <c r="I261" s="189"/>
      <c r="L261" s="185"/>
      <c r="M261" s="190"/>
      <c r="N261" s="191"/>
      <c r="O261" s="191"/>
      <c r="P261" s="191"/>
      <c r="Q261" s="191"/>
      <c r="R261" s="191"/>
      <c r="S261" s="191"/>
      <c r="T261" s="192"/>
      <c r="AT261" s="187" t="s">
        <v>132</v>
      </c>
      <c r="AU261" s="187" t="s">
        <v>77</v>
      </c>
      <c r="AV261" s="11" t="s">
        <v>75</v>
      </c>
      <c r="AW261" s="11" t="s">
        <v>32</v>
      </c>
      <c r="AX261" s="11" t="s">
        <v>68</v>
      </c>
      <c r="AY261" s="187" t="s">
        <v>122</v>
      </c>
    </row>
    <row r="262" spans="2:51" s="12" customFormat="1" ht="13.5">
      <c r="B262" s="193"/>
      <c r="D262" s="186" t="s">
        <v>132</v>
      </c>
      <c r="E262" s="194" t="s">
        <v>5</v>
      </c>
      <c r="F262" s="195" t="s">
        <v>470</v>
      </c>
      <c r="H262" s="196">
        <v>185.312</v>
      </c>
      <c r="I262" s="197"/>
      <c r="L262" s="193"/>
      <c r="M262" s="198"/>
      <c r="N262" s="199"/>
      <c r="O262" s="199"/>
      <c r="P262" s="199"/>
      <c r="Q262" s="199"/>
      <c r="R262" s="199"/>
      <c r="S262" s="199"/>
      <c r="T262" s="200"/>
      <c r="AT262" s="194" t="s">
        <v>132</v>
      </c>
      <c r="AU262" s="194" t="s">
        <v>77</v>
      </c>
      <c r="AV262" s="12" t="s">
        <v>77</v>
      </c>
      <c r="AW262" s="12" t="s">
        <v>32</v>
      </c>
      <c r="AX262" s="12" t="s">
        <v>68</v>
      </c>
      <c r="AY262" s="194" t="s">
        <v>122</v>
      </c>
    </row>
    <row r="263" spans="2:51" s="11" customFormat="1" ht="13.5">
      <c r="B263" s="185"/>
      <c r="D263" s="186" t="s">
        <v>132</v>
      </c>
      <c r="E263" s="187" t="s">
        <v>5</v>
      </c>
      <c r="F263" s="188" t="s">
        <v>467</v>
      </c>
      <c r="H263" s="187" t="s">
        <v>5</v>
      </c>
      <c r="I263" s="189"/>
      <c r="L263" s="185"/>
      <c r="M263" s="190"/>
      <c r="N263" s="191"/>
      <c r="O263" s="191"/>
      <c r="P263" s="191"/>
      <c r="Q263" s="191"/>
      <c r="R263" s="191"/>
      <c r="S263" s="191"/>
      <c r="T263" s="192"/>
      <c r="AT263" s="187" t="s">
        <v>132</v>
      </c>
      <c r="AU263" s="187" t="s">
        <v>77</v>
      </c>
      <c r="AV263" s="11" t="s">
        <v>75</v>
      </c>
      <c r="AW263" s="11" t="s">
        <v>32</v>
      </c>
      <c r="AX263" s="11" t="s">
        <v>68</v>
      </c>
      <c r="AY263" s="187" t="s">
        <v>122</v>
      </c>
    </row>
    <row r="264" spans="2:51" s="12" customFormat="1" ht="13.5">
      <c r="B264" s="193"/>
      <c r="D264" s="186" t="s">
        <v>132</v>
      </c>
      <c r="E264" s="194" t="s">
        <v>5</v>
      </c>
      <c r="F264" s="195" t="s">
        <v>471</v>
      </c>
      <c r="H264" s="196">
        <v>53.096</v>
      </c>
      <c r="I264" s="197"/>
      <c r="L264" s="193"/>
      <c r="M264" s="198"/>
      <c r="N264" s="199"/>
      <c r="O264" s="199"/>
      <c r="P264" s="199"/>
      <c r="Q264" s="199"/>
      <c r="R264" s="199"/>
      <c r="S264" s="199"/>
      <c r="T264" s="200"/>
      <c r="AT264" s="194" t="s">
        <v>132</v>
      </c>
      <c r="AU264" s="194" t="s">
        <v>77</v>
      </c>
      <c r="AV264" s="12" t="s">
        <v>77</v>
      </c>
      <c r="AW264" s="12" t="s">
        <v>32</v>
      </c>
      <c r="AX264" s="12" t="s">
        <v>68</v>
      </c>
      <c r="AY264" s="194" t="s">
        <v>122</v>
      </c>
    </row>
    <row r="265" spans="2:51" s="13" customFormat="1" ht="13.5">
      <c r="B265" s="201"/>
      <c r="D265" s="186" t="s">
        <v>132</v>
      </c>
      <c r="E265" s="202" t="s">
        <v>5</v>
      </c>
      <c r="F265" s="203" t="s">
        <v>149</v>
      </c>
      <c r="H265" s="204">
        <v>764.08</v>
      </c>
      <c r="I265" s="205"/>
      <c r="L265" s="201"/>
      <c r="M265" s="219"/>
      <c r="N265" s="220"/>
      <c r="O265" s="220"/>
      <c r="P265" s="220"/>
      <c r="Q265" s="220"/>
      <c r="R265" s="220"/>
      <c r="S265" s="220"/>
      <c r="T265" s="221"/>
      <c r="AT265" s="202" t="s">
        <v>132</v>
      </c>
      <c r="AU265" s="202" t="s">
        <v>77</v>
      </c>
      <c r="AV265" s="13" t="s">
        <v>130</v>
      </c>
      <c r="AW265" s="13" t="s">
        <v>32</v>
      </c>
      <c r="AX265" s="13" t="s">
        <v>75</v>
      </c>
      <c r="AY265" s="202" t="s">
        <v>122</v>
      </c>
    </row>
    <row r="266" spans="2:12" s="1" customFormat="1" ht="6.95" customHeight="1">
      <c r="B266" s="55"/>
      <c r="C266" s="56"/>
      <c r="D266" s="56"/>
      <c r="E266" s="56"/>
      <c r="F266" s="56"/>
      <c r="G266" s="56"/>
      <c r="H266" s="56"/>
      <c r="I266" s="126"/>
      <c r="J266" s="56"/>
      <c r="K266" s="56"/>
      <c r="L266" s="40"/>
    </row>
  </sheetData>
  <autoFilter ref="C83:K265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8"/>
  <sheetViews>
    <sheetView showGridLines="0" tabSelected="1" workbookViewId="0" topLeftCell="A1">
      <pane ySplit="1" topLeftCell="A2" activePane="bottomLeft" state="frozen"/>
      <selection pane="topLeft" activeCell="W17" sqref="W17:X17"/>
      <selection pane="bottomLeft" activeCell="W17" sqref="W17:X1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84</v>
      </c>
      <c r="G1" s="344" t="s">
        <v>85</v>
      </c>
      <c r="H1" s="344"/>
      <c r="I1" s="102"/>
      <c r="J1" s="101" t="s">
        <v>86</v>
      </c>
      <c r="K1" s="100" t="s">
        <v>87</v>
      </c>
      <c r="L1" s="101" t="s">
        <v>88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23" t="s">
        <v>83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77</v>
      </c>
    </row>
    <row r="4" spans="2:46" ht="36.95" customHeight="1">
      <c r="B4" s="27"/>
      <c r="C4" s="28"/>
      <c r="D4" s="29" t="s">
        <v>89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16.5" customHeight="1">
      <c r="B7" s="27"/>
      <c r="C7" s="28"/>
      <c r="D7" s="28"/>
      <c r="E7" s="345" t="str">
        <f>'Rekapitulace stavby'!K6</f>
        <v>III-18035 Dnešice-oprava</v>
      </c>
      <c r="F7" s="346"/>
      <c r="G7" s="346"/>
      <c r="H7" s="346"/>
      <c r="I7" s="104"/>
      <c r="J7" s="28"/>
      <c r="K7" s="30"/>
    </row>
    <row r="8" spans="2:11" s="1" customFormat="1" ht="15">
      <c r="B8" s="40"/>
      <c r="C8" s="41"/>
      <c r="D8" s="36" t="s">
        <v>90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347" t="s">
        <v>472</v>
      </c>
      <c r="F9" s="348"/>
      <c r="G9" s="348"/>
      <c r="H9" s="348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6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6" t="s">
        <v>25</v>
      </c>
      <c r="J12" s="107" t="str">
        <f>'Rekapitulace stavby'!AN8</f>
        <v>10. 3. 2018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6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6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06" t="s">
        <v>28</v>
      </c>
      <c r="J17" s="34" t="str">
        <f>IF('Rekapitulace stavby'!AN13="Vyplň údaj","",IF('Rekapitulace stavby'!AN13="","",'Rekapitulace stavby'!AN13))</f>
        <v>480 35 599</v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>SWIETELSKY stavební s.r.o. odštěpný závod Dopravní stavby ZÁPAD</v>
      </c>
      <c r="F18" s="41"/>
      <c r="G18" s="41"/>
      <c r="H18" s="41"/>
      <c r="I18" s="106" t="s">
        <v>29</v>
      </c>
      <c r="J18" s="34" t="str">
        <f>IF('Rekapitulace stavby'!AN14="Vyplň údaj","",IF('Rekapitulace stavby'!AN14="","",'Rekapitulace stavby'!AN14))</f>
        <v>CZ48035599</v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31</v>
      </c>
      <c r="E20" s="41"/>
      <c r="F20" s="41"/>
      <c r="G20" s="41"/>
      <c r="H20" s="41"/>
      <c r="I20" s="106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06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33</v>
      </c>
      <c r="E23" s="41"/>
      <c r="F23" s="41"/>
      <c r="G23" s="41"/>
      <c r="H23" s="41"/>
      <c r="I23" s="105"/>
      <c r="J23" s="41"/>
      <c r="K23" s="44"/>
    </row>
    <row r="24" spans="2:11" s="6" customFormat="1" ht="16.5" customHeight="1">
      <c r="B24" s="108"/>
      <c r="C24" s="109"/>
      <c r="D24" s="109"/>
      <c r="E24" s="336" t="s">
        <v>5</v>
      </c>
      <c r="F24" s="336"/>
      <c r="G24" s="336"/>
      <c r="H24" s="336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34</v>
      </c>
      <c r="E27" s="41"/>
      <c r="F27" s="41"/>
      <c r="G27" s="41"/>
      <c r="H27" s="41"/>
      <c r="I27" s="105"/>
      <c r="J27" s="115">
        <f>ROUND(J78,2)</f>
        <v>137813.19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36</v>
      </c>
      <c r="G29" s="41"/>
      <c r="H29" s="41"/>
      <c r="I29" s="116" t="s">
        <v>35</v>
      </c>
      <c r="J29" s="45" t="s">
        <v>37</v>
      </c>
      <c r="K29" s="44"/>
    </row>
    <row r="30" spans="2:11" s="1" customFormat="1" ht="14.45" customHeight="1">
      <c r="B30" s="40"/>
      <c r="C30" s="41"/>
      <c r="D30" s="48" t="s">
        <v>38</v>
      </c>
      <c r="E30" s="48" t="s">
        <v>39</v>
      </c>
      <c r="F30" s="117">
        <f>ROUND(SUM(BE78:BE107),2)</f>
        <v>137813.19</v>
      </c>
      <c r="G30" s="41"/>
      <c r="H30" s="41"/>
      <c r="I30" s="118">
        <v>0.21</v>
      </c>
      <c r="J30" s="117">
        <f>ROUND(ROUND((SUM(BE78:BE107)),2)*I30,2)</f>
        <v>28940.77</v>
      </c>
      <c r="K30" s="44"/>
    </row>
    <row r="31" spans="2:11" s="1" customFormat="1" ht="14.45" customHeight="1">
      <c r="B31" s="40"/>
      <c r="C31" s="41"/>
      <c r="D31" s="41"/>
      <c r="E31" s="48" t="s">
        <v>40</v>
      </c>
      <c r="F31" s="117">
        <f>ROUND(SUM(BF78:BF107),2)</f>
        <v>0</v>
      </c>
      <c r="G31" s="41"/>
      <c r="H31" s="41"/>
      <c r="I31" s="118">
        <v>0.15</v>
      </c>
      <c r="J31" s="117">
        <f>ROUND(ROUND((SUM(BF78:BF107)),2)*I31,2)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41</v>
      </c>
      <c r="F32" s="117">
        <f>ROUND(SUM(BG78:BG107),2)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42</v>
      </c>
      <c r="F33" s="117">
        <f>ROUND(SUM(BH78:BH107),2)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43</v>
      </c>
      <c r="F34" s="117">
        <f>ROUND(SUM(BI78:BI107),2)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44</v>
      </c>
      <c r="E36" s="70"/>
      <c r="F36" s="70"/>
      <c r="G36" s="121" t="s">
        <v>45</v>
      </c>
      <c r="H36" s="122" t="s">
        <v>46</v>
      </c>
      <c r="I36" s="123"/>
      <c r="J36" s="124">
        <f>SUM(J27:J34)</f>
        <v>166753.96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92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16.5" customHeight="1">
      <c r="B45" s="40"/>
      <c r="C45" s="41"/>
      <c r="D45" s="41"/>
      <c r="E45" s="345" t="str">
        <f>E7</f>
        <v>III-18035 Dnešice-oprava</v>
      </c>
      <c r="F45" s="346"/>
      <c r="G45" s="346"/>
      <c r="H45" s="346"/>
      <c r="I45" s="105"/>
      <c r="J45" s="41"/>
      <c r="K45" s="44"/>
    </row>
    <row r="46" spans="2:11" s="1" customFormat="1" ht="14.45" customHeight="1">
      <c r="B46" s="40"/>
      <c r="C46" s="36" t="s">
        <v>90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17.25" customHeight="1">
      <c r="B47" s="40"/>
      <c r="C47" s="41"/>
      <c r="D47" s="41"/>
      <c r="E47" s="347" t="str">
        <f>E9</f>
        <v>VRN - Vedlejší rozpo - VRN - Vedlejší rozpočtové...</v>
      </c>
      <c r="F47" s="348"/>
      <c r="G47" s="348"/>
      <c r="H47" s="348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06" t="s">
        <v>25</v>
      </c>
      <c r="J49" s="107" t="str">
        <f>IF(J12="","",J12)</f>
        <v>10. 3. 2018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06" t="s">
        <v>31</v>
      </c>
      <c r="J51" s="336" t="str">
        <f>E21</f>
        <v xml:space="preserve"> 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>SWIETELSKY stavební s.r.o. odštěpný závod Dopravní stavby ZÁPAD</v>
      </c>
      <c r="G52" s="41"/>
      <c r="H52" s="41"/>
      <c r="I52" s="105"/>
      <c r="J52" s="340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93</v>
      </c>
      <c r="D54" s="119"/>
      <c r="E54" s="119"/>
      <c r="F54" s="119"/>
      <c r="G54" s="119"/>
      <c r="H54" s="119"/>
      <c r="I54" s="130"/>
      <c r="J54" s="131" t="s">
        <v>94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95</v>
      </c>
      <c r="D56" s="41"/>
      <c r="E56" s="41"/>
      <c r="F56" s="41"/>
      <c r="G56" s="41"/>
      <c r="H56" s="41"/>
      <c r="I56" s="105"/>
      <c r="J56" s="115">
        <f>J78</f>
        <v>137813.19</v>
      </c>
      <c r="K56" s="44"/>
      <c r="AU56" s="23" t="s">
        <v>96</v>
      </c>
    </row>
    <row r="57" spans="2:11" s="7" customFormat="1" ht="24.95" customHeight="1">
      <c r="B57" s="134"/>
      <c r="C57" s="135"/>
      <c r="D57" s="136" t="s">
        <v>473</v>
      </c>
      <c r="E57" s="137"/>
      <c r="F57" s="137"/>
      <c r="G57" s="137"/>
      <c r="H57" s="137"/>
      <c r="I57" s="138"/>
      <c r="J57" s="139">
        <f>J79</f>
        <v>137813.19</v>
      </c>
      <c r="K57" s="140"/>
    </row>
    <row r="58" spans="2:11" s="8" customFormat="1" ht="19.9" customHeight="1">
      <c r="B58" s="141"/>
      <c r="C58" s="142"/>
      <c r="D58" s="143" t="s">
        <v>474</v>
      </c>
      <c r="E58" s="144"/>
      <c r="F58" s="144"/>
      <c r="G58" s="144"/>
      <c r="H58" s="144"/>
      <c r="I58" s="145"/>
      <c r="J58" s="146">
        <f>J90</f>
        <v>79726.64</v>
      </c>
      <c r="K58" s="147"/>
    </row>
    <row r="59" spans="2:11" s="1" customFormat="1" ht="21.75" customHeight="1">
      <c r="B59" s="40"/>
      <c r="C59" s="41"/>
      <c r="D59" s="41"/>
      <c r="E59" s="41"/>
      <c r="F59" s="41"/>
      <c r="G59" s="41"/>
      <c r="H59" s="41"/>
      <c r="I59" s="105"/>
      <c r="J59" s="41"/>
      <c r="K59" s="44"/>
    </row>
    <row r="60" spans="2:11" s="1" customFormat="1" ht="6.95" customHeight="1">
      <c r="B60" s="55"/>
      <c r="C60" s="56"/>
      <c r="D60" s="56"/>
      <c r="E60" s="56"/>
      <c r="F60" s="56"/>
      <c r="G60" s="56"/>
      <c r="H60" s="56"/>
      <c r="I60" s="126"/>
      <c r="J60" s="56"/>
      <c r="K60" s="57"/>
    </row>
    <row r="64" spans="2:12" s="1" customFormat="1" ht="6.95" customHeight="1">
      <c r="B64" s="58"/>
      <c r="C64" s="59"/>
      <c r="D64" s="59"/>
      <c r="E64" s="59"/>
      <c r="F64" s="59"/>
      <c r="G64" s="59"/>
      <c r="H64" s="59"/>
      <c r="I64" s="127"/>
      <c r="J64" s="59"/>
      <c r="K64" s="59"/>
      <c r="L64" s="40"/>
    </row>
    <row r="65" spans="2:12" s="1" customFormat="1" ht="36.95" customHeight="1">
      <c r="B65" s="40"/>
      <c r="C65" s="60" t="s">
        <v>106</v>
      </c>
      <c r="L65" s="40"/>
    </row>
    <row r="66" spans="2:12" s="1" customFormat="1" ht="6.95" customHeight="1">
      <c r="B66" s="40"/>
      <c r="L66" s="40"/>
    </row>
    <row r="67" spans="2:12" s="1" customFormat="1" ht="14.45" customHeight="1">
      <c r="B67" s="40"/>
      <c r="C67" s="62" t="s">
        <v>19</v>
      </c>
      <c r="L67" s="40"/>
    </row>
    <row r="68" spans="2:12" s="1" customFormat="1" ht="16.5" customHeight="1">
      <c r="B68" s="40"/>
      <c r="E68" s="341" t="str">
        <f>E7</f>
        <v>III-18035 Dnešice-oprava</v>
      </c>
      <c r="F68" s="342"/>
      <c r="G68" s="342"/>
      <c r="H68" s="342"/>
      <c r="L68" s="40"/>
    </row>
    <row r="69" spans="2:12" s="1" customFormat="1" ht="14.45" customHeight="1">
      <c r="B69" s="40"/>
      <c r="C69" s="62" t="s">
        <v>90</v>
      </c>
      <c r="L69" s="40"/>
    </row>
    <row r="70" spans="2:12" s="1" customFormat="1" ht="17.25" customHeight="1">
      <c r="B70" s="40"/>
      <c r="E70" s="310" t="str">
        <f>E9</f>
        <v>VRN - Vedlejší rozpo - VRN - Vedlejší rozpočtové...</v>
      </c>
      <c r="F70" s="343"/>
      <c r="G70" s="343"/>
      <c r="H70" s="343"/>
      <c r="L70" s="40"/>
    </row>
    <row r="71" spans="2:12" s="1" customFormat="1" ht="6.95" customHeight="1">
      <c r="B71" s="40"/>
      <c r="L71" s="40"/>
    </row>
    <row r="72" spans="2:12" s="1" customFormat="1" ht="18" customHeight="1">
      <c r="B72" s="40"/>
      <c r="C72" s="62" t="s">
        <v>23</v>
      </c>
      <c r="F72" s="148" t="str">
        <f>F12</f>
        <v xml:space="preserve"> </v>
      </c>
      <c r="I72" s="149" t="s">
        <v>25</v>
      </c>
      <c r="J72" s="66" t="str">
        <f>IF(J12="","",J12)</f>
        <v>10. 3. 2018</v>
      </c>
      <c r="L72" s="40"/>
    </row>
    <row r="73" spans="2:12" s="1" customFormat="1" ht="6.95" customHeight="1">
      <c r="B73" s="40"/>
      <c r="L73" s="40"/>
    </row>
    <row r="74" spans="2:12" s="1" customFormat="1" ht="15">
      <c r="B74" s="40"/>
      <c r="C74" s="62" t="s">
        <v>27</v>
      </c>
      <c r="F74" s="148" t="str">
        <f>E15</f>
        <v xml:space="preserve"> </v>
      </c>
      <c r="I74" s="149" t="s">
        <v>31</v>
      </c>
      <c r="J74" s="148" t="str">
        <f>E21</f>
        <v xml:space="preserve"> </v>
      </c>
      <c r="L74" s="40"/>
    </row>
    <row r="75" spans="2:12" s="1" customFormat="1" ht="14.45" customHeight="1">
      <c r="B75" s="40"/>
      <c r="C75" s="62" t="s">
        <v>30</v>
      </c>
      <c r="F75" s="148" t="str">
        <f>IF(E18="","",E18)</f>
        <v>SWIETELSKY stavební s.r.o. odštěpný závod Dopravní stavby ZÁPAD</v>
      </c>
      <c r="L75" s="40"/>
    </row>
    <row r="76" spans="2:12" s="1" customFormat="1" ht="10.35" customHeight="1">
      <c r="B76" s="40"/>
      <c r="L76" s="40"/>
    </row>
    <row r="77" spans="2:20" s="9" customFormat="1" ht="29.25" customHeight="1">
      <c r="B77" s="150"/>
      <c r="C77" s="151" t="s">
        <v>107</v>
      </c>
      <c r="D77" s="152" t="s">
        <v>53</v>
      </c>
      <c r="E77" s="152" t="s">
        <v>49</v>
      </c>
      <c r="F77" s="152" t="s">
        <v>108</v>
      </c>
      <c r="G77" s="152" t="s">
        <v>109</v>
      </c>
      <c r="H77" s="152" t="s">
        <v>110</v>
      </c>
      <c r="I77" s="153" t="s">
        <v>111</v>
      </c>
      <c r="J77" s="152" t="s">
        <v>94</v>
      </c>
      <c r="K77" s="154" t="s">
        <v>112</v>
      </c>
      <c r="L77" s="150"/>
      <c r="M77" s="72" t="s">
        <v>113</v>
      </c>
      <c r="N77" s="73" t="s">
        <v>38</v>
      </c>
      <c r="O77" s="73" t="s">
        <v>114</v>
      </c>
      <c r="P77" s="73" t="s">
        <v>115</v>
      </c>
      <c r="Q77" s="73" t="s">
        <v>116</v>
      </c>
      <c r="R77" s="73" t="s">
        <v>117</v>
      </c>
      <c r="S77" s="73" t="s">
        <v>118</v>
      </c>
      <c r="T77" s="74" t="s">
        <v>119</v>
      </c>
    </row>
    <row r="78" spans="2:63" s="1" customFormat="1" ht="29.25" customHeight="1">
      <c r="B78" s="40"/>
      <c r="C78" s="76" t="s">
        <v>95</v>
      </c>
      <c r="J78" s="155">
        <f>BK78</f>
        <v>137813.19</v>
      </c>
      <c r="L78" s="40"/>
      <c r="M78" s="75"/>
      <c r="N78" s="67"/>
      <c r="O78" s="67"/>
      <c r="P78" s="156">
        <f>P79</f>
        <v>0</v>
      </c>
      <c r="Q78" s="67"/>
      <c r="R78" s="156">
        <f>R79</f>
        <v>0</v>
      </c>
      <c r="S78" s="67"/>
      <c r="T78" s="157">
        <f>T79</f>
        <v>0</v>
      </c>
      <c r="AT78" s="23" t="s">
        <v>67</v>
      </c>
      <c r="AU78" s="23" t="s">
        <v>96</v>
      </c>
      <c r="BK78" s="158">
        <f>BK79</f>
        <v>137813.19</v>
      </c>
    </row>
    <row r="79" spans="2:63" s="10" customFormat="1" ht="37.35" customHeight="1">
      <c r="B79" s="159"/>
      <c r="D79" s="160" t="s">
        <v>67</v>
      </c>
      <c r="E79" s="161" t="s">
        <v>475</v>
      </c>
      <c r="F79" s="161" t="s">
        <v>476</v>
      </c>
      <c r="I79" s="162"/>
      <c r="J79" s="163">
        <f>BK79</f>
        <v>137813.19</v>
      </c>
      <c r="L79" s="159"/>
      <c r="M79" s="164"/>
      <c r="N79" s="165"/>
      <c r="O79" s="165"/>
      <c r="P79" s="166">
        <f>P80+SUM(P81:P90)</f>
        <v>0</v>
      </c>
      <c r="Q79" s="165"/>
      <c r="R79" s="166">
        <f>R80+SUM(R81:R90)</f>
        <v>0</v>
      </c>
      <c r="S79" s="165"/>
      <c r="T79" s="167">
        <f>T80+SUM(T81:T90)</f>
        <v>0</v>
      </c>
      <c r="AR79" s="160" t="s">
        <v>167</v>
      </c>
      <c r="AT79" s="168" t="s">
        <v>67</v>
      </c>
      <c r="AU79" s="168" t="s">
        <v>68</v>
      </c>
      <c r="AY79" s="160" t="s">
        <v>122</v>
      </c>
      <c r="BK79" s="169">
        <f>BK80+SUM(BK81:BK90)</f>
        <v>137813.19</v>
      </c>
    </row>
    <row r="80" spans="2:65" s="1" customFormat="1" ht="16.5" customHeight="1">
      <c r="B80" s="172"/>
      <c r="C80" s="173" t="s">
        <v>75</v>
      </c>
      <c r="D80" s="173" t="s">
        <v>126</v>
      </c>
      <c r="E80" s="174" t="s">
        <v>477</v>
      </c>
      <c r="F80" s="175" t="s">
        <v>478</v>
      </c>
      <c r="G80" s="176" t="s">
        <v>479</v>
      </c>
      <c r="H80" s="177">
        <v>1</v>
      </c>
      <c r="I80" s="178">
        <v>6833.71</v>
      </c>
      <c r="J80" s="179">
        <f>ROUND(I80*H80,2)</f>
        <v>6833.71</v>
      </c>
      <c r="K80" s="175" t="s">
        <v>5</v>
      </c>
      <c r="L80" s="40"/>
      <c r="M80" s="180" t="s">
        <v>5</v>
      </c>
      <c r="N80" s="181" t="s">
        <v>39</v>
      </c>
      <c r="O80" s="41"/>
      <c r="P80" s="182">
        <f>O80*H80</f>
        <v>0</v>
      </c>
      <c r="Q80" s="182">
        <v>0</v>
      </c>
      <c r="R80" s="182">
        <f>Q80*H80</f>
        <v>0</v>
      </c>
      <c r="S80" s="182">
        <v>0</v>
      </c>
      <c r="T80" s="183">
        <f>S80*H80</f>
        <v>0</v>
      </c>
      <c r="AR80" s="23" t="s">
        <v>130</v>
      </c>
      <c r="AT80" s="23" t="s">
        <v>126</v>
      </c>
      <c r="AU80" s="23" t="s">
        <v>75</v>
      </c>
      <c r="AY80" s="23" t="s">
        <v>122</v>
      </c>
      <c r="BE80" s="184">
        <f>IF(N80="základní",J80,0)</f>
        <v>6833.71</v>
      </c>
      <c r="BF80" s="184">
        <f>IF(N80="snížená",J80,0)</f>
        <v>0</v>
      </c>
      <c r="BG80" s="184">
        <f>IF(N80="zákl. přenesená",J80,0)</f>
        <v>0</v>
      </c>
      <c r="BH80" s="184">
        <f>IF(N80="sníž. přenesená",J80,0)</f>
        <v>0</v>
      </c>
      <c r="BI80" s="184">
        <f>IF(N80="nulová",J80,0)</f>
        <v>0</v>
      </c>
      <c r="BJ80" s="23" t="s">
        <v>75</v>
      </c>
      <c r="BK80" s="184">
        <f>ROUND(I80*H80,2)</f>
        <v>6833.71</v>
      </c>
      <c r="BL80" s="23" t="s">
        <v>130</v>
      </c>
      <c r="BM80" s="23" t="s">
        <v>77</v>
      </c>
    </row>
    <row r="81" spans="2:51" s="12" customFormat="1" ht="13.5">
      <c r="B81" s="193"/>
      <c r="D81" s="186" t="s">
        <v>132</v>
      </c>
      <c r="E81" s="194" t="s">
        <v>5</v>
      </c>
      <c r="F81" s="195" t="s">
        <v>75</v>
      </c>
      <c r="H81" s="196">
        <v>1</v>
      </c>
      <c r="I81" s="197"/>
      <c r="L81" s="193"/>
      <c r="M81" s="198"/>
      <c r="N81" s="199"/>
      <c r="O81" s="199"/>
      <c r="P81" s="199"/>
      <c r="Q81" s="199"/>
      <c r="R81" s="199"/>
      <c r="S81" s="199"/>
      <c r="T81" s="200"/>
      <c r="AT81" s="194" t="s">
        <v>132</v>
      </c>
      <c r="AU81" s="194" t="s">
        <v>75</v>
      </c>
      <c r="AV81" s="12" t="s">
        <v>77</v>
      </c>
      <c r="AW81" s="12" t="s">
        <v>32</v>
      </c>
      <c r="AX81" s="12" t="s">
        <v>68</v>
      </c>
      <c r="AY81" s="194" t="s">
        <v>122</v>
      </c>
    </row>
    <row r="82" spans="2:51" s="13" customFormat="1" ht="13.5">
      <c r="B82" s="201"/>
      <c r="D82" s="186" t="s">
        <v>132</v>
      </c>
      <c r="E82" s="202" t="s">
        <v>5</v>
      </c>
      <c r="F82" s="203" t="s">
        <v>149</v>
      </c>
      <c r="H82" s="204">
        <v>1</v>
      </c>
      <c r="I82" s="205"/>
      <c r="L82" s="201"/>
      <c r="M82" s="206"/>
      <c r="N82" s="207"/>
      <c r="O82" s="207"/>
      <c r="P82" s="207"/>
      <c r="Q82" s="207"/>
      <c r="R82" s="207"/>
      <c r="S82" s="207"/>
      <c r="T82" s="208"/>
      <c r="AT82" s="202" t="s">
        <v>132</v>
      </c>
      <c r="AU82" s="202" t="s">
        <v>75</v>
      </c>
      <c r="AV82" s="13" t="s">
        <v>130</v>
      </c>
      <c r="AW82" s="13" t="s">
        <v>32</v>
      </c>
      <c r="AX82" s="13" t="s">
        <v>75</v>
      </c>
      <c r="AY82" s="202" t="s">
        <v>122</v>
      </c>
    </row>
    <row r="83" spans="2:65" s="1" customFormat="1" ht="16.5" customHeight="1">
      <c r="B83" s="172"/>
      <c r="C83" s="173" t="s">
        <v>77</v>
      </c>
      <c r="D83" s="173" t="s">
        <v>126</v>
      </c>
      <c r="E83" s="174" t="s">
        <v>480</v>
      </c>
      <c r="F83" s="175" t="s">
        <v>481</v>
      </c>
      <c r="G83" s="176" t="s">
        <v>192</v>
      </c>
      <c r="H83" s="177">
        <v>4</v>
      </c>
      <c r="I83" s="178">
        <v>5694.76</v>
      </c>
      <c r="J83" s="179">
        <f>ROUND(I83*H83,2)</f>
        <v>22779.04</v>
      </c>
      <c r="K83" s="175" t="s">
        <v>5</v>
      </c>
      <c r="L83" s="40"/>
      <c r="M83" s="180" t="s">
        <v>5</v>
      </c>
      <c r="N83" s="181" t="s">
        <v>39</v>
      </c>
      <c r="O83" s="41"/>
      <c r="P83" s="182">
        <f>O83*H83</f>
        <v>0</v>
      </c>
      <c r="Q83" s="182">
        <v>0</v>
      </c>
      <c r="R83" s="182">
        <f>Q83*H83</f>
        <v>0</v>
      </c>
      <c r="S83" s="182">
        <v>0</v>
      </c>
      <c r="T83" s="183">
        <f>S83*H83</f>
        <v>0</v>
      </c>
      <c r="AR83" s="23" t="s">
        <v>130</v>
      </c>
      <c r="AT83" s="23" t="s">
        <v>126</v>
      </c>
      <c r="AU83" s="23" t="s">
        <v>75</v>
      </c>
      <c r="AY83" s="23" t="s">
        <v>122</v>
      </c>
      <c r="BE83" s="184">
        <f>IF(N83="základní",J83,0)</f>
        <v>22779.04</v>
      </c>
      <c r="BF83" s="184">
        <f>IF(N83="snížená",J83,0)</f>
        <v>0</v>
      </c>
      <c r="BG83" s="184">
        <f>IF(N83="zákl. přenesená",J83,0)</f>
        <v>0</v>
      </c>
      <c r="BH83" s="184">
        <f>IF(N83="sníž. přenesená",J83,0)</f>
        <v>0</v>
      </c>
      <c r="BI83" s="184">
        <f>IF(N83="nulová",J83,0)</f>
        <v>0</v>
      </c>
      <c r="BJ83" s="23" t="s">
        <v>75</v>
      </c>
      <c r="BK83" s="184">
        <f>ROUND(I83*H83,2)</f>
        <v>22779.04</v>
      </c>
      <c r="BL83" s="23" t="s">
        <v>130</v>
      </c>
      <c r="BM83" s="23" t="s">
        <v>130</v>
      </c>
    </row>
    <row r="84" spans="2:51" s="11" customFormat="1" ht="13.5">
      <c r="B84" s="185"/>
      <c r="D84" s="186" t="s">
        <v>132</v>
      </c>
      <c r="E84" s="187" t="s">
        <v>5</v>
      </c>
      <c r="F84" s="188" t="s">
        <v>482</v>
      </c>
      <c r="H84" s="187" t="s">
        <v>5</v>
      </c>
      <c r="I84" s="189"/>
      <c r="L84" s="185"/>
      <c r="M84" s="190"/>
      <c r="N84" s="191"/>
      <c r="O84" s="191"/>
      <c r="P84" s="191"/>
      <c r="Q84" s="191"/>
      <c r="R84" s="191"/>
      <c r="S84" s="191"/>
      <c r="T84" s="192"/>
      <c r="AT84" s="187" t="s">
        <v>132</v>
      </c>
      <c r="AU84" s="187" t="s">
        <v>75</v>
      </c>
      <c r="AV84" s="11" t="s">
        <v>75</v>
      </c>
      <c r="AW84" s="11" t="s">
        <v>32</v>
      </c>
      <c r="AX84" s="11" t="s">
        <v>68</v>
      </c>
      <c r="AY84" s="187" t="s">
        <v>122</v>
      </c>
    </row>
    <row r="85" spans="2:51" s="12" customFormat="1" ht="13.5">
      <c r="B85" s="193"/>
      <c r="D85" s="186" t="s">
        <v>132</v>
      </c>
      <c r="E85" s="194" t="s">
        <v>5</v>
      </c>
      <c r="F85" s="195" t="s">
        <v>130</v>
      </c>
      <c r="H85" s="196">
        <v>4</v>
      </c>
      <c r="I85" s="197"/>
      <c r="L85" s="193"/>
      <c r="M85" s="198"/>
      <c r="N85" s="199"/>
      <c r="O85" s="199"/>
      <c r="P85" s="199"/>
      <c r="Q85" s="199"/>
      <c r="R85" s="199"/>
      <c r="S85" s="199"/>
      <c r="T85" s="200"/>
      <c r="AT85" s="194" t="s">
        <v>132</v>
      </c>
      <c r="AU85" s="194" t="s">
        <v>75</v>
      </c>
      <c r="AV85" s="12" t="s">
        <v>77</v>
      </c>
      <c r="AW85" s="12" t="s">
        <v>32</v>
      </c>
      <c r="AX85" s="12" t="s">
        <v>68</v>
      </c>
      <c r="AY85" s="194" t="s">
        <v>122</v>
      </c>
    </row>
    <row r="86" spans="2:51" s="13" customFormat="1" ht="13.5">
      <c r="B86" s="201"/>
      <c r="D86" s="186" t="s">
        <v>132</v>
      </c>
      <c r="E86" s="202" t="s">
        <v>5</v>
      </c>
      <c r="F86" s="203" t="s">
        <v>149</v>
      </c>
      <c r="H86" s="204">
        <v>4</v>
      </c>
      <c r="I86" s="205"/>
      <c r="L86" s="201"/>
      <c r="M86" s="206"/>
      <c r="N86" s="207"/>
      <c r="O86" s="207"/>
      <c r="P86" s="207"/>
      <c r="Q86" s="207"/>
      <c r="R86" s="207"/>
      <c r="S86" s="207"/>
      <c r="T86" s="208"/>
      <c r="AT86" s="202" t="s">
        <v>132</v>
      </c>
      <c r="AU86" s="202" t="s">
        <v>75</v>
      </c>
      <c r="AV86" s="13" t="s">
        <v>130</v>
      </c>
      <c r="AW86" s="13" t="s">
        <v>32</v>
      </c>
      <c r="AX86" s="13" t="s">
        <v>75</v>
      </c>
      <c r="AY86" s="202" t="s">
        <v>122</v>
      </c>
    </row>
    <row r="87" spans="2:65" s="1" customFormat="1" ht="16.5" customHeight="1">
      <c r="B87" s="172"/>
      <c r="C87" s="173" t="s">
        <v>131</v>
      </c>
      <c r="D87" s="173" t="s">
        <v>126</v>
      </c>
      <c r="E87" s="174" t="s">
        <v>483</v>
      </c>
      <c r="F87" s="175" t="s">
        <v>484</v>
      </c>
      <c r="G87" s="176" t="s">
        <v>479</v>
      </c>
      <c r="H87" s="177">
        <v>1</v>
      </c>
      <c r="I87" s="178">
        <v>28473.8</v>
      </c>
      <c r="J87" s="179">
        <f>ROUND(I87*H87,2)</f>
        <v>28473.8</v>
      </c>
      <c r="K87" s="175" t="s">
        <v>5</v>
      </c>
      <c r="L87" s="40"/>
      <c r="M87" s="180" t="s">
        <v>5</v>
      </c>
      <c r="N87" s="181" t="s">
        <v>39</v>
      </c>
      <c r="O87" s="41"/>
      <c r="P87" s="182">
        <f>O87*H87</f>
        <v>0</v>
      </c>
      <c r="Q87" s="182">
        <v>0</v>
      </c>
      <c r="R87" s="182">
        <f>Q87*H87</f>
        <v>0</v>
      </c>
      <c r="S87" s="182">
        <v>0</v>
      </c>
      <c r="T87" s="183">
        <f>S87*H87</f>
        <v>0</v>
      </c>
      <c r="AR87" s="23" t="s">
        <v>130</v>
      </c>
      <c r="AT87" s="23" t="s">
        <v>126</v>
      </c>
      <c r="AU87" s="23" t="s">
        <v>75</v>
      </c>
      <c r="AY87" s="23" t="s">
        <v>122</v>
      </c>
      <c r="BE87" s="184">
        <f>IF(N87="základní",J87,0)</f>
        <v>28473.8</v>
      </c>
      <c r="BF87" s="184">
        <f>IF(N87="snížená",J87,0)</f>
        <v>0</v>
      </c>
      <c r="BG87" s="184">
        <f>IF(N87="zákl. přenesená",J87,0)</f>
        <v>0</v>
      </c>
      <c r="BH87" s="184">
        <f>IF(N87="sníž. přenesená",J87,0)</f>
        <v>0</v>
      </c>
      <c r="BI87" s="184">
        <f>IF(N87="nulová",J87,0)</f>
        <v>0</v>
      </c>
      <c r="BJ87" s="23" t="s">
        <v>75</v>
      </c>
      <c r="BK87" s="184">
        <f>ROUND(I87*H87,2)</f>
        <v>28473.8</v>
      </c>
      <c r="BL87" s="23" t="s">
        <v>130</v>
      </c>
      <c r="BM87" s="23" t="s">
        <v>158</v>
      </c>
    </row>
    <row r="88" spans="2:51" s="12" customFormat="1" ht="13.5">
      <c r="B88" s="193"/>
      <c r="D88" s="186" t="s">
        <v>132</v>
      </c>
      <c r="E88" s="194" t="s">
        <v>5</v>
      </c>
      <c r="F88" s="195" t="s">
        <v>75</v>
      </c>
      <c r="H88" s="196">
        <v>1</v>
      </c>
      <c r="I88" s="197"/>
      <c r="L88" s="193"/>
      <c r="M88" s="198"/>
      <c r="N88" s="199"/>
      <c r="O88" s="199"/>
      <c r="P88" s="199"/>
      <c r="Q88" s="199"/>
      <c r="R88" s="199"/>
      <c r="S88" s="199"/>
      <c r="T88" s="200"/>
      <c r="AT88" s="194" t="s">
        <v>132</v>
      </c>
      <c r="AU88" s="194" t="s">
        <v>75</v>
      </c>
      <c r="AV88" s="12" t="s">
        <v>77</v>
      </c>
      <c r="AW88" s="12" t="s">
        <v>32</v>
      </c>
      <c r="AX88" s="12" t="s">
        <v>68</v>
      </c>
      <c r="AY88" s="194" t="s">
        <v>122</v>
      </c>
    </row>
    <row r="89" spans="2:51" s="13" customFormat="1" ht="13.5">
      <c r="B89" s="201"/>
      <c r="D89" s="186" t="s">
        <v>132</v>
      </c>
      <c r="E89" s="202" t="s">
        <v>5</v>
      </c>
      <c r="F89" s="203" t="s">
        <v>149</v>
      </c>
      <c r="H89" s="204">
        <v>1</v>
      </c>
      <c r="I89" s="205"/>
      <c r="L89" s="201"/>
      <c r="M89" s="206"/>
      <c r="N89" s="207"/>
      <c r="O89" s="207"/>
      <c r="P89" s="207"/>
      <c r="Q89" s="207"/>
      <c r="R89" s="207"/>
      <c r="S89" s="207"/>
      <c r="T89" s="208"/>
      <c r="AT89" s="202" t="s">
        <v>132</v>
      </c>
      <c r="AU89" s="202" t="s">
        <v>75</v>
      </c>
      <c r="AV89" s="13" t="s">
        <v>130</v>
      </c>
      <c r="AW89" s="13" t="s">
        <v>32</v>
      </c>
      <c r="AX89" s="13" t="s">
        <v>75</v>
      </c>
      <c r="AY89" s="202" t="s">
        <v>122</v>
      </c>
    </row>
    <row r="90" spans="2:63" s="10" customFormat="1" ht="29.85" customHeight="1">
      <c r="B90" s="159"/>
      <c r="D90" s="160" t="s">
        <v>67</v>
      </c>
      <c r="E90" s="170" t="s">
        <v>485</v>
      </c>
      <c r="F90" s="170" t="s">
        <v>486</v>
      </c>
      <c r="I90" s="162"/>
      <c r="J90" s="171">
        <f>BK90</f>
        <v>79726.64</v>
      </c>
      <c r="L90" s="159"/>
      <c r="M90" s="164"/>
      <c r="N90" s="165"/>
      <c r="O90" s="165"/>
      <c r="P90" s="166">
        <f>SUM(P91:P107)</f>
        <v>0</v>
      </c>
      <c r="Q90" s="165"/>
      <c r="R90" s="166">
        <f>SUM(R91:R107)</f>
        <v>0</v>
      </c>
      <c r="S90" s="165"/>
      <c r="T90" s="167">
        <f>SUM(T91:T107)</f>
        <v>0</v>
      </c>
      <c r="AR90" s="160" t="s">
        <v>167</v>
      </c>
      <c r="AT90" s="168" t="s">
        <v>67</v>
      </c>
      <c r="AU90" s="168" t="s">
        <v>75</v>
      </c>
      <c r="AY90" s="160" t="s">
        <v>122</v>
      </c>
      <c r="BK90" s="169">
        <f>SUM(BK91:BK107)</f>
        <v>79726.64</v>
      </c>
    </row>
    <row r="91" spans="2:65" s="1" customFormat="1" ht="16.5" customHeight="1">
      <c r="B91" s="172"/>
      <c r="C91" s="173" t="s">
        <v>130</v>
      </c>
      <c r="D91" s="173" t="s">
        <v>126</v>
      </c>
      <c r="E91" s="174" t="s">
        <v>487</v>
      </c>
      <c r="F91" s="175" t="s">
        <v>488</v>
      </c>
      <c r="G91" s="176" t="s">
        <v>479</v>
      </c>
      <c r="H91" s="177">
        <v>1</v>
      </c>
      <c r="I91" s="178">
        <v>9111.62</v>
      </c>
      <c r="J91" s="179">
        <f>ROUND(I91*H91,2)</f>
        <v>9111.62</v>
      </c>
      <c r="K91" s="175" t="s">
        <v>5</v>
      </c>
      <c r="L91" s="40"/>
      <c r="M91" s="180" t="s">
        <v>5</v>
      </c>
      <c r="N91" s="181" t="s">
        <v>39</v>
      </c>
      <c r="O91" s="41"/>
      <c r="P91" s="182">
        <f>O91*H91</f>
        <v>0</v>
      </c>
      <c r="Q91" s="182">
        <v>0</v>
      </c>
      <c r="R91" s="182">
        <f>Q91*H91</f>
        <v>0</v>
      </c>
      <c r="S91" s="182">
        <v>0</v>
      </c>
      <c r="T91" s="183">
        <f>S91*H91</f>
        <v>0</v>
      </c>
      <c r="AR91" s="23" t="s">
        <v>130</v>
      </c>
      <c r="AT91" s="23" t="s">
        <v>126</v>
      </c>
      <c r="AU91" s="23" t="s">
        <v>77</v>
      </c>
      <c r="AY91" s="23" t="s">
        <v>122</v>
      </c>
      <c r="BE91" s="184">
        <f>IF(N91="základní",J91,0)</f>
        <v>9111.62</v>
      </c>
      <c r="BF91" s="184">
        <f>IF(N91="snížená",J91,0)</f>
        <v>0</v>
      </c>
      <c r="BG91" s="184">
        <f>IF(N91="zákl. přenesená",J91,0)</f>
        <v>0</v>
      </c>
      <c r="BH91" s="184">
        <f>IF(N91="sníž. přenesená",J91,0)</f>
        <v>0</v>
      </c>
      <c r="BI91" s="184">
        <f>IF(N91="nulová",J91,0)</f>
        <v>0</v>
      </c>
      <c r="BJ91" s="23" t="s">
        <v>75</v>
      </c>
      <c r="BK91" s="184">
        <f>ROUND(I91*H91,2)</f>
        <v>9111.62</v>
      </c>
      <c r="BL91" s="23" t="s">
        <v>130</v>
      </c>
      <c r="BM91" s="23" t="s">
        <v>164</v>
      </c>
    </row>
    <row r="92" spans="2:65" s="1" customFormat="1" ht="16.5" customHeight="1">
      <c r="B92" s="172"/>
      <c r="C92" s="173" t="s">
        <v>167</v>
      </c>
      <c r="D92" s="173" t="s">
        <v>126</v>
      </c>
      <c r="E92" s="174" t="s">
        <v>489</v>
      </c>
      <c r="F92" s="175" t="s">
        <v>490</v>
      </c>
      <c r="G92" s="176" t="s">
        <v>479</v>
      </c>
      <c r="H92" s="177">
        <v>1</v>
      </c>
      <c r="I92" s="178">
        <v>11389.52</v>
      </c>
      <c r="J92" s="179">
        <f>ROUND(I92*H92,2)</f>
        <v>11389.52</v>
      </c>
      <c r="K92" s="175" t="s">
        <v>5</v>
      </c>
      <c r="L92" s="40"/>
      <c r="M92" s="180" t="s">
        <v>5</v>
      </c>
      <c r="N92" s="181" t="s">
        <v>39</v>
      </c>
      <c r="O92" s="41"/>
      <c r="P92" s="182">
        <f>O92*H92</f>
        <v>0</v>
      </c>
      <c r="Q92" s="182">
        <v>0</v>
      </c>
      <c r="R92" s="182">
        <f>Q92*H92</f>
        <v>0</v>
      </c>
      <c r="S92" s="182">
        <v>0</v>
      </c>
      <c r="T92" s="183">
        <f>S92*H92</f>
        <v>0</v>
      </c>
      <c r="AR92" s="23" t="s">
        <v>130</v>
      </c>
      <c r="AT92" s="23" t="s">
        <v>126</v>
      </c>
      <c r="AU92" s="23" t="s">
        <v>77</v>
      </c>
      <c r="AY92" s="23" t="s">
        <v>122</v>
      </c>
      <c r="BE92" s="184">
        <f>IF(N92="základní",J92,0)</f>
        <v>11389.52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23" t="s">
        <v>75</v>
      </c>
      <c r="BK92" s="184">
        <f>ROUND(I92*H92,2)</f>
        <v>11389.52</v>
      </c>
      <c r="BL92" s="23" t="s">
        <v>130</v>
      </c>
      <c r="BM92" s="23" t="s">
        <v>170</v>
      </c>
    </row>
    <row r="93" spans="2:51" s="11" customFormat="1" ht="13.5">
      <c r="B93" s="185"/>
      <c r="D93" s="186" t="s">
        <v>132</v>
      </c>
      <c r="E93" s="187" t="s">
        <v>5</v>
      </c>
      <c r="F93" s="188" t="s">
        <v>491</v>
      </c>
      <c r="H93" s="187" t="s">
        <v>5</v>
      </c>
      <c r="I93" s="189"/>
      <c r="L93" s="185"/>
      <c r="M93" s="190"/>
      <c r="N93" s="191"/>
      <c r="O93" s="191"/>
      <c r="P93" s="191"/>
      <c r="Q93" s="191"/>
      <c r="R93" s="191"/>
      <c r="S93" s="191"/>
      <c r="T93" s="192"/>
      <c r="AT93" s="187" t="s">
        <v>132</v>
      </c>
      <c r="AU93" s="187" t="s">
        <v>77</v>
      </c>
      <c r="AV93" s="11" t="s">
        <v>75</v>
      </c>
      <c r="AW93" s="11" t="s">
        <v>32</v>
      </c>
      <c r="AX93" s="11" t="s">
        <v>68</v>
      </c>
      <c r="AY93" s="187" t="s">
        <v>122</v>
      </c>
    </row>
    <row r="94" spans="2:51" s="12" customFormat="1" ht="13.5">
      <c r="B94" s="193"/>
      <c r="D94" s="186" t="s">
        <v>132</v>
      </c>
      <c r="E94" s="194" t="s">
        <v>5</v>
      </c>
      <c r="F94" s="195" t="s">
        <v>75</v>
      </c>
      <c r="H94" s="196">
        <v>1</v>
      </c>
      <c r="I94" s="197"/>
      <c r="L94" s="193"/>
      <c r="M94" s="198"/>
      <c r="N94" s="199"/>
      <c r="O94" s="199"/>
      <c r="P94" s="199"/>
      <c r="Q94" s="199"/>
      <c r="R94" s="199"/>
      <c r="S94" s="199"/>
      <c r="T94" s="200"/>
      <c r="AT94" s="194" t="s">
        <v>132</v>
      </c>
      <c r="AU94" s="194" t="s">
        <v>77</v>
      </c>
      <c r="AV94" s="12" t="s">
        <v>77</v>
      </c>
      <c r="AW94" s="12" t="s">
        <v>32</v>
      </c>
      <c r="AX94" s="12" t="s">
        <v>68</v>
      </c>
      <c r="AY94" s="194" t="s">
        <v>122</v>
      </c>
    </row>
    <row r="95" spans="2:51" s="13" customFormat="1" ht="13.5">
      <c r="B95" s="201"/>
      <c r="D95" s="186" t="s">
        <v>132</v>
      </c>
      <c r="E95" s="202" t="s">
        <v>5</v>
      </c>
      <c r="F95" s="203" t="s">
        <v>149</v>
      </c>
      <c r="H95" s="204">
        <v>1</v>
      </c>
      <c r="I95" s="205"/>
      <c r="L95" s="201"/>
      <c r="M95" s="206"/>
      <c r="N95" s="207"/>
      <c r="O95" s="207"/>
      <c r="P95" s="207"/>
      <c r="Q95" s="207"/>
      <c r="R95" s="207"/>
      <c r="S95" s="207"/>
      <c r="T95" s="208"/>
      <c r="AT95" s="202" t="s">
        <v>132</v>
      </c>
      <c r="AU95" s="202" t="s">
        <v>77</v>
      </c>
      <c r="AV95" s="13" t="s">
        <v>130</v>
      </c>
      <c r="AW95" s="13" t="s">
        <v>32</v>
      </c>
      <c r="AX95" s="13" t="s">
        <v>75</v>
      </c>
      <c r="AY95" s="202" t="s">
        <v>122</v>
      </c>
    </row>
    <row r="96" spans="2:65" s="1" customFormat="1" ht="16.5" customHeight="1">
      <c r="B96" s="172"/>
      <c r="C96" s="173" t="s">
        <v>158</v>
      </c>
      <c r="D96" s="173" t="s">
        <v>126</v>
      </c>
      <c r="E96" s="174" t="s">
        <v>492</v>
      </c>
      <c r="F96" s="175" t="s">
        <v>493</v>
      </c>
      <c r="G96" s="176" t="s">
        <v>479</v>
      </c>
      <c r="H96" s="177">
        <v>1</v>
      </c>
      <c r="I96" s="178">
        <v>13667.42</v>
      </c>
      <c r="J96" s="179">
        <f>ROUND(I96*H96,2)</f>
        <v>13667.42</v>
      </c>
      <c r="K96" s="175" t="s">
        <v>5</v>
      </c>
      <c r="L96" s="40"/>
      <c r="M96" s="180" t="s">
        <v>5</v>
      </c>
      <c r="N96" s="181" t="s">
        <v>39</v>
      </c>
      <c r="O96" s="41"/>
      <c r="P96" s="182">
        <f>O96*H96</f>
        <v>0</v>
      </c>
      <c r="Q96" s="182">
        <v>0</v>
      </c>
      <c r="R96" s="182">
        <f>Q96*H96</f>
        <v>0</v>
      </c>
      <c r="S96" s="182">
        <v>0</v>
      </c>
      <c r="T96" s="183">
        <f>S96*H96</f>
        <v>0</v>
      </c>
      <c r="AR96" s="23" t="s">
        <v>130</v>
      </c>
      <c r="AT96" s="23" t="s">
        <v>126</v>
      </c>
      <c r="AU96" s="23" t="s">
        <v>77</v>
      </c>
      <c r="AY96" s="23" t="s">
        <v>122</v>
      </c>
      <c r="BE96" s="184">
        <f>IF(N96="základní",J96,0)</f>
        <v>13667.42</v>
      </c>
      <c r="BF96" s="184">
        <f>IF(N96="snížená",J96,0)</f>
        <v>0</v>
      </c>
      <c r="BG96" s="184">
        <f>IF(N96="zákl. přenesená",J96,0)</f>
        <v>0</v>
      </c>
      <c r="BH96" s="184">
        <f>IF(N96="sníž. přenesená",J96,0)</f>
        <v>0</v>
      </c>
      <c r="BI96" s="184">
        <f>IF(N96="nulová",J96,0)</f>
        <v>0</v>
      </c>
      <c r="BJ96" s="23" t="s">
        <v>75</v>
      </c>
      <c r="BK96" s="184">
        <f>ROUND(I96*H96,2)</f>
        <v>13667.42</v>
      </c>
      <c r="BL96" s="23" t="s">
        <v>130</v>
      </c>
      <c r="BM96" s="23" t="s">
        <v>175</v>
      </c>
    </row>
    <row r="97" spans="2:51" s="12" customFormat="1" ht="13.5">
      <c r="B97" s="193"/>
      <c r="D97" s="186" t="s">
        <v>132</v>
      </c>
      <c r="E97" s="194" t="s">
        <v>5</v>
      </c>
      <c r="F97" s="195" t="s">
        <v>75</v>
      </c>
      <c r="H97" s="196">
        <v>1</v>
      </c>
      <c r="I97" s="197"/>
      <c r="L97" s="193"/>
      <c r="M97" s="198"/>
      <c r="N97" s="199"/>
      <c r="O97" s="199"/>
      <c r="P97" s="199"/>
      <c r="Q97" s="199"/>
      <c r="R97" s="199"/>
      <c r="S97" s="199"/>
      <c r="T97" s="200"/>
      <c r="AT97" s="194" t="s">
        <v>132</v>
      </c>
      <c r="AU97" s="194" t="s">
        <v>77</v>
      </c>
      <c r="AV97" s="12" t="s">
        <v>77</v>
      </c>
      <c r="AW97" s="12" t="s">
        <v>32</v>
      </c>
      <c r="AX97" s="12" t="s">
        <v>68</v>
      </c>
      <c r="AY97" s="194" t="s">
        <v>122</v>
      </c>
    </row>
    <row r="98" spans="2:51" s="13" customFormat="1" ht="13.5">
      <c r="B98" s="201"/>
      <c r="D98" s="186" t="s">
        <v>132</v>
      </c>
      <c r="E98" s="202" t="s">
        <v>5</v>
      </c>
      <c r="F98" s="203" t="s">
        <v>149</v>
      </c>
      <c r="H98" s="204">
        <v>1</v>
      </c>
      <c r="I98" s="205"/>
      <c r="L98" s="201"/>
      <c r="M98" s="206"/>
      <c r="N98" s="207"/>
      <c r="O98" s="207"/>
      <c r="P98" s="207"/>
      <c r="Q98" s="207"/>
      <c r="R98" s="207"/>
      <c r="S98" s="207"/>
      <c r="T98" s="208"/>
      <c r="AT98" s="202" t="s">
        <v>132</v>
      </c>
      <c r="AU98" s="202" t="s">
        <v>77</v>
      </c>
      <c r="AV98" s="13" t="s">
        <v>130</v>
      </c>
      <c r="AW98" s="13" t="s">
        <v>32</v>
      </c>
      <c r="AX98" s="13" t="s">
        <v>75</v>
      </c>
      <c r="AY98" s="202" t="s">
        <v>122</v>
      </c>
    </row>
    <row r="99" spans="2:65" s="1" customFormat="1" ht="16.5" customHeight="1">
      <c r="B99" s="172"/>
      <c r="C99" s="173" t="s">
        <v>177</v>
      </c>
      <c r="D99" s="173" t="s">
        <v>126</v>
      </c>
      <c r="E99" s="174" t="s">
        <v>494</v>
      </c>
      <c r="F99" s="175" t="s">
        <v>495</v>
      </c>
      <c r="G99" s="176" t="s">
        <v>479</v>
      </c>
      <c r="H99" s="177">
        <v>1</v>
      </c>
      <c r="I99" s="178">
        <v>5694.76</v>
      </c>
      <c r="J99" s="179">
        <f>ROUND(I99*H99,2)</f>
        <v>5694.76</v>
      </c>
      <c r="K99" s="175" t="s">
        <v>5</v>
      </c>
      <c r="L99" s="40"/>
      <c r="M99" s="180" t="s">
        <v>5</v>
      </c>
      <c r="N99" s="181" t="s">
        <v>39</v>
      </c>
      <c r="O99" s="41"/>
      <c r="P99" s="182">
        <f>O99*H99</f>
        <v>0</v>
      </c>
      <c r="Q99" s="182">
        <v>0</v>
      </c>
      <c r="R99" s="182">
        <f>Q99*H99</f>
        <v>0</v>
      </c>
      <c r="S99" s="182">
        <v>0</v>
      </c>
      <c r="T99" s="183">
        <f>S99*H99</f>
        <v>0</v>
      </c>
      <c r="AR99" s="23" t="s">
        <v>130</v>
      </c>
      <c r="AT99" s="23" t="s">
        <v>126</v>
      </c>
      <c r="AU99" s="23" t="s">
        <v>77</v>
      </c>
      <c r="AY99" s="23" t="s">
        <v>122</v>
      </c>
      <c r="BE99" s="184">
        <f>IF(N99="základní",J99,0)</f>
        <v>5694.76</v>
      </c>
      <c r="BF99" s="184">
        <f>IF(N99="snížená",J99,0)</f>
        <v>0</v>
      </c>
      <c r="BG99" s="184">
        <f>IF(N99="zákl. přenesená",J99,0)</f>
        <v>0</v>
      </c>
      <c r="BH99" s="184">
        <f>IF(N99="sníž. přenesená",J99,0)</f>
        <v>0</v>
      </c>
      <c r="BI99" s="184">
        <f>IF(N99="nulová",J99,0)</f>
        <v>0</v>
      </c>
      <c r="BJ99" s="23" t="s">
        <v>75</v>
      </c>
      <c r="BK99" s="184">
        <f>ROUND(I99*H99,2)</f>
        <v>5694.76</v>
      </c>
      <c r="BL99" s="23" t="s">
        <v>130</v>
      </c>
      <c r="BM99" s="23" t="s">
        <v>181</v>
      </c>
    </row>
    <row r="100" spans="2:51" s="12" customFormat="1" ht="13.5">
      <c r="B100" s="193"/>
      <c r="D100" s="186" t="s">
        <v>132</v>
      </c>
      <c r="E100" s="194" t="s">
        <v>5</v>
      </c>
      <c r="F100" s="195" t="s">
        <v>75</v>
      </c>
      <c r="H100" s="196">
        <v>1</v>
      </c>
      <c r="I100" s="197"/>
      <c r="L100" s="193"/>
      <c r="M100" s="198"/>
      <c r="N100" s="199"/>
      <c r="O100" s="199"/>
      <c r="P100" s="199"/>
      <c r="Q100" s="199"/>
      <c r="R100" s="199"/>
      <c r="S100" s="199"/>
      <c r="T100" s="200"/>
      <c r="AT100" s="194" t="s">
        <v>132</v>
      </c>
      <c r="AU100" s="194" t="s">
        <v>77</v>
      </c>
      <c r="AV100" s="12" t="s">
        <v>77</v>
      </c>
      <c r="AW100" s="12" t="s">
        <v>32</v>
      </c>
      <c r="AX100" s="12" t="s">
        <v>68</v>
      </c>
      <c r="AY100" s="194" t="s">
        <v>122</v>
      </c>
    </row>
    <row r="101" spans="2:51" s="13" customFormat="1" ht="13.5">
      <c r="B101" s="201"/>
      <c r="D101" s="186" t="s">
        <v>132</v>
      </c>
      <c r="E101" s="202" t="s">
        <v>5</v>
      </c>
      <c r="F101" s="203" t="s">
        <v>149</v>
      </c>
      <c r="H101" s="204">
        <v>1</v>
      </c>
      <c r="I101" s="205"/>
      <c r="L101" s="201"/>
      <c r="M101" s="206"/>
      <c r="N101" s="207"/>
      <c r="O101" s="207"/>
      <c r="P101" s="207"/>
      <c r="Q101" s="207"/>
      <c r="R101" s="207"/>
      <c r="S101" s="207"/>
      <c r="T101" s="208"/>
      <c r="AT101" s="202" t="s">
        <v>132</v>
      </c>
      <c r="AU101" s="202" t="s">
        <v>77</v>
      </c>
      <c r="AV101" s="13" t="s">
        <v>130</v>
      </c>
      <c r="AW101" s="13" t="s">
        <v>32</v>
      </c>
      <c r="AX101" s="13" t="s">
        <v>75</v>
      </c>
      <c r="AY101" s="202" t="s">
        <v>122</v>
      </c>
    </row>
    <row r="102" spans="2:65" s="1" customFormat="1" ht="16.5" customHeight="1">
      <c r="B102" s="172"/>
      <c r="C102" s="173" t="s">
        <v>164</v>
      </c>
      <c r="D102" s="173" t="s">
        <v>126</v>
      </c>
      <c r="E102" s="174" t="s">
        <v>496</v>
      </c>
      <c r="F102" s="175" t="s">
        <v>497</v>
      </c>
      <c r="G102" s="176" t="s">
        <v>192</v>
      </c>
      <c r="H102" s="177">
        <v>10</v>
      </c>
      <c r="I102" s="178">
        <v>2847.38</v>
      </c>
      <c r="J102" s="179">
        <f>ROUND(I102*H102,2)</f>
        <v>28473.8</v>
      </c>
      <c r="K102" s="175" t="s">
        <v>5</v>
      </c>
      <c r="L102" s="40"/>
      <c r="M102" s="180" t="s">
        <v>5</v>
      </c>
      <c r="N102" s="181" t="s">
        <v>39</v>
      </c>
      <c r="O102" s="41"/>
      <c r="P102" s="182">
        <f>O102*H102</f>
        <v>0</v>
      </c>
      <c r="Q102" s="182">
        <v>0</v>
      </c>
      <c r="R102" s="182">
        <f>Q102*H102</f>
        <v>0</v>
      </c>
      <c r="S102" s="182">
        <v>0</v>
      </c>
      <c r="T102" s="183">
        <f>S102*H102</f>
        <v>0</v>
      </c>
      <c r="AR102" s="23" t="s">
        <v>130</v>
      </c>
      <c r="AT102" s="23" t="s">
        <v>126</v>
      </c>
      <c r="AU102" s="23" t="s">
        <v>77</v>
      </c>
      <c r="AY102" s="23" t="s">
        <v>122</v>
      </c>
      <c r="BE102" s="184">
        <f>IF(N102="základní",J102,0)</f>
        <v>28473.8</v>
      </c>
      <c r="BF102" s="184">
        <f>IF(N102="snížená",J102,0)</f>
        <v>0</v>
      </c>
      <c r="BG102" s="184">
        <f>IF(N102="zákl. přenesená",J102,0)</f>
        <v>0</v>
      </c>
      <c r="BH102" s="184">
        <f>IF(N102="sníž. přenesená",J102,0)</f>
        <v>0</v>
      </c>
      <c r="BI102" s="184">
        <f>IF(N102="nulová",J102,0)</f>
        <v>0</v>
      </c>
      <c r="BJ102" s="23" t="s">
        <v>75</v>
      </c>
      <c r="BK102" s="184">
        <f>ROUND(I102*H102,2)</f>
        <v>28473.8</v>
      </c>
      <c r="BL102" s="23" t="s">
        <v>130</v>
      </c>
      <c r="BM102" s="23" t="s">
        <v>193</v>
      </c>
    </row>
    <row r="103" spans="2:51" s="12" customFormat="1" ht="13.5">
      <c r="B103" s="193"/>
      <c r="D103" s="186" t="s">
        <v>132</v>
      </c>
      <c r="E103" s="194" t="s">
        <v>5</v>
      </c>
      <c r="F103" s="195" t="s">
        <v>170</v>
      </c>
      <c r="H103" s="196">
        <v>10</v>
      </c>
      <c r="I103" s="197"/>
      <c r="L103" s="193"/>
      <c r="M103" s="198"/>
      <c r="N103" s="199"/>
      <c r="O103" s="199"/>
      <c r="P103" s="199"/>
      <c r="Q103" s="199"/>
      <c r="R103" s="199"/>
      <c r="S103" s="199"/>
      <c r="T103" s="200"/>
      <c r="AT103" s="194" t="s">
        <v>132</v>
      </c>
      <c r="AU103" s="194" t="s">
        <v>77</v>
      </c>
      <c r="AV103" s="12" t="s">
        <v>77</v>
      </c>
      <c r="AW103" s="12" t="s">
        <v>32</v>
      </c>
      <c r="AX103" s="12" t="s">
        <v>68</v>
      </c>
      <c r="AY103" s="194" t="s">
        <v>122</v>
      </c>
    </row>
    <row r="104" spans="2:51" s="13" customFormat="1" ht="13.5">
      <c r="B104" s="201"/>
      <c r="D104" s="186" t="s">
        <v>132</v>
      </c>
      <c r="E104" s="202" t="s">
        <v>5</v>
      </c>
      <c r="F104" s="203" t="s">
        <v>149</v>
      </c>
      <c r="H104" s="204">
        <v>10</v>
      </c>
      <c r="I104" s="205"/>
      <c r="L104" s="201"/>
      <c r="M104" s="206"/>
      <c r="N104" s="207"/>
      <c r="O104" s="207"/>
      <c r="P104" s="207"/>
      <c r="Q104" s="207"/>
      <c r="R104" s="207"/>
      <c r="S104" s="207"/>
      <c r="T104" s="208"/>
      <c r="AT104" s="202" t="s">
        <v>132</v>
      </c>
      <c r="AU104" s="202" t="s">
        <v>77</v>
      </c>
      <c r="AV104" s="13" t="s">
        <v>130</v>
      </c>
      <c r="AW104" s="13" t="s">
        <v>32</v>
      </c>
      <c r="AX104" s="13" t="s">
        <v>75</v>
      </c>
      <c r="AY104" s="202" t="s">
        <v>122</v>
      </c>
    </row>
    <row r="105" spans="2:65" s="1" customFormat="1" ht="16.5" customHeight="1">
      <c r="B105" s="172"/>
      <c r="C105" s="173" t="s">
        <v>196</v>
      </c>
      <c r="D105" s="173" t="s">
        <v>126</v>
      </c>
      <c r="E105" s="174" t="s">
        <v>498</v>
      </c>
      <c r="F105" s="175" t="s">
        <v>499</v>
      </c>
      <c r="G105" s="176" t="s">
        <v>479</v>
      </c>
      <c r="H105" s="177">
        <v>1</v>
      </c>
      <c r="I105" s="178">
        <v>11389.52</v>
      </c>
      <c r="J105" s="179">
        <f>ROUND(I105*H105,2)</f>
        <v>11389.52</v>
      </c>
      <c r="K105" s="175" t="s">
        <v>5</v>
      </c>
      <c r="L105" s="40"/>
      <c r="M105" s="180" t="s">
        <v>5</v>
      </c>
      <c r="N105" s="181" t="s">
        <v>39</v>
      </c>
      <c r="O105" s="41"/>
      <c r="P105" s="182">
        <f>O105*H105</f>
        <v>0</v>
      </c>
      <c r="Q105" s="182">
        <v>0</v>
      </c>
      <c r="R105" s="182">
        <f>Q105*H105</f>
        <v>0</v>
      </c>
      <c r="S105" s="182">
        <v>0</v>
      </c>
      <c r="T105" s="183">
        <f>S105*H105</f>
        <v>0</v>
      </c>
      <c r="AR105" s="23" t="s">
        <v>130</v>
      </c>
      <c r="AT105" s="23" t="s">
        <v>126</v>
      </c>
      <c r="AU105" s="23" t="s">
        <v>77</v>
      </c>
      <c r="AY105" s="23" t="s">
        <v>122</v>
      </c>
      <c r="BE105" s="184">
        <f>IF(N105="základní",J105,0)</f>
        <v>11389.52</v>
      </c>
      <c r="BF105" s="184">
        <f>IF(N105="snížená",J105,0)</f>
        <v>0</v>
      </c>
      <c r="BG105" s="184">
        <f>IF(N105="zákl. přenesená",J105,0)</f>
        <v>0</v>
      </c>
      <c r="BH105" s="184">
        <f>IF(N105="sníž. přenesená",J105,0)</f>
        <v>0</v>
      </c>
      <c r="BI105" s="184">
        <f>IF(N105="nulová",J105,0)</f>
        <v>0</v>
      </c>
      <c r="BJ105" s="23" t="s">
        <v>75</v>
      </c>
      <c r="BK105" s="184">
        <f>ROUND(I105*H105,2)</f>
        <v>11389.52</v>
      </c>
      <c r="BL105" s="23" t="s">
        <v>130</v>
      </c>
      <c r="BM105" s="23" t="s">
        <v>199</v>
      </c>
    </row>
    <row r="106" spans="2:51" s="12" customFormat="1" ht="13.5">
      <c r="B106" s="193"/>
      <c r="D106" s="186" t="s">
        <v>132</v>
      </c>
      <c r="E106" s="194" t="s">
        <v>5</v>
      </c>
      <c r="F106" s="195" t="s">
        <v>75</v>
      </c>
      <c r="H106" s="196">
        <v>1</v>
      </c>
      <c r="I106" s="197"/>
      <c r="L106" s="193"/>
      <c r="M106" s="198"/>
      <c r="N106" s="199"/>
      <c r="O106" s="199"/>
      <c r="P106" s="199"/>
      <c r="Q106" s="199"/>
      <c r="R106" s="199"/>
      <c r="S106" s="199"/>
      <c r="T106" s="200"/>
      <c r="AT106" s="194" t="s">
        <v>132</v>
      </c>
      <c r="AU106" s="194" t="s">
        <v>77</v>
      </c>
      <c r="AV106" s="12" t="s">
        <v>77</v>
      </c>
      <c r="AW106" s="12" t="s">
        <v>32</v>
      </c>
      <c r="AX106" s="12" t="s">
        <v>68</v>
      </c>
      <c r="AY106" s="194" t="s">
        <v>122</v>
      </c>
    </row>
    <row r="107" spans="2:51" s="13" customFormat="1" ht="13.5">
      <c r="B107" s="201"/>
      <c r="D107" s="186" t="s">
        <v>132</v>
      </c>
      <c r="E107" s="202" t="s">
        <v>5</v>
      </c>
      <c r="F107" s="203" t="s">
        <v>149</v>
      </c>
      <c r="H107" s="204">
        <v>1</v>
      </c>
      <c r="I107" s="205"/>
      <c r="L107" s="201"/>
      <c r="M107" s="219"/>
      <c r="N107" s="220"/>
      <c r="O107" s="220"/>
      <c r="P107" s="220"/>
      <c r="Q107" s="220"/>
      <c r="R107" s="220"/>
      <c r="S107" s="220"/>
      <c r="T107" s="221"/>
      <c r="AT107" s="202" t="s">
        <v>132</v>
      </c>
      <c r="AU107" s="202" t="s">
        <v>77</v>
      </c>
      <c r="AV107" s="13" t="s">
        <v>130</v>
      </c>
      <c r="AW107" s="13" t="s">
        <v>32</v>
      </c>
      <c r="AX107" s="13" t="s">
        <v>75</v>
      </c>
      <c r="AY107" s="202" t="s">
        <v>122</v>
      </c>
    </row>
    <row r="108" spans="2:12" s="1" customFormat="1" ht="6.95" customHeight="1">
      <c r="B108" s="55"/>
      <c r="C108" s="56"/>
      <c r="D108" s="56"/>
      <c r="E108" s="56"/>
      <c r="F108" s="56"/>
      <c r="G108" s="56"/>
      <c r="H108" s="56"/>
      <c r="I108" s="126"/>
      <c r="J108" s="56"/>
      <c r="K108" s="56"/>
      <c r="L108" s="40"/>
    </row>
  </sheetData>
  <autoFilter ref="C77:K107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5" customWidth="1"/>
    <col min="2" max="2" width="1.66796875" style="225" customWidth="1"/>
    <col min="3" max="4" width="5" style="225" customWidth="1"/>
    <col min="5" max="5" width="11.66015625" style="225" customWidth="1"/>
    <col min="6" max="6" width="9.16015625" style="225" customWidth="1"/>
    <col min="7" max="7" width="5" style="225" customWidth="1"/>
    <col min="8" max="8" width="77.83203125" style="225" customWidth="1"/>
    <col min="9" max="10" width="20" style="225" customWidth="1"/>
    <col min="11" max="11" width="1.66796875" style="225" customWidth="1"/>
  </cols>
  <sheetData>
    <row r="1" ht="37.5" customHeight="1"/>
    <row r="2" spans="2:11" ht="7.5" customHeight="1">
      <c r="B2" s="226"/>
      <c r="C2" s="227"/>
      <c r="D2" s="227"/>
      <c r="E2" s="227"/>
      <c r="F2" s="227"/>
      <c r="G2" s="227"/>
      <c r="H2" s="227"/>
      <c r="I2" s="227"/>
      <c r="J2" s="227"/>
      <c r="K2" s="228"/>
    </row>
    <row r="3" spans="2:11" s="14" customFormat="1" ht="45" customHeight="1">
      <c r="B3" s="229"/>
      <c r="C3" s="349" t="s">
        <v>500</v>
      </c>
      <c r="D3" s="349"/>
      <c r="E3" s="349"/>
      <c r="F3" s="349"/>
      <c r="G3" s="349"/>
      <c r="H3" s="349"/>
      <c r="I3" s="349"/>
      <c r="J3" s="349"/>
      <c r="K3" s="230"/>
    </row>
    <row r="4" spans="2:11" ht="25.5" customHeight="1">
      <c r="B4" s="231"/>
      <c r="C4" s="350" t="s">
        <v>501</v>
      </c>
      <c r="D4" s="350"/>
      <c r="E4" s="350"/>
      <c r="F4" s="350"/>
      <c r="G4" s="350"/>
      <c r="H4" s="350"/>
      <c r="I4" s="350"/>
      <c r="J4" s="350"/>
      <c r="K4" s="232"/>
    </row>
    <row r="5" spans="2:11" ht="5.25" customHeight="1">
      <c r="B5" s="231"/>
      <c r="C5" s="233"/>
      <c r="D5" s="233"/>
      <c r="E5" s="233"/>
      <c r="F5" s="233"/>
      <c r="G5" s="233"/>
      <c r="H5" s="233"/>
      <c r="I5" s="233"/>
      <c r="J5" s="233"/>
      <c r="K5" s="232"/>
    </row>
    <row r="6" spans="2:11" ht="15" customHeight="1">
      <c r="B6" s="231"/>
      <c r="C6" s="351" t="s">
        <v>502</v>
      </c>
      <c r="D6" s="351"/>
      <c r="E6" s="351"/>
      <c r="F6" s="351"/>
      <c r="G6" s="351"/>
      <c r="H6" s="351"/>
      <c r="I6" s="351"/>
      <c r="J6" s="351"/>
      <c r="K6" s="232"/>
    </row>
    <row r="7" spans="2:11" ht="15" customHeight="1">
      <c r="B7" s="235"/>
      <c r="C7" s="351" t="s">
        <v>503</v>
      </c>
      <c r="D7" s="351"/>
      <c r="E7" s="351"/>
      <c r="F7" s="351"/>
      <c r="G7" s="351"/>
      <c r="H7" s="351"/>
      <c r="I7" s="351"/>
      <c r="J7" s="351"/>
      <c r="K7" s="232"/>
    </row>
    <row r="8" spans="2:11" ht="12.75" customHeight="1">
      <c r="B8" s="235"/>
      <c r="C8" s="234"/>
      <c r="D8" s="234"/>
      <c r="E8" s="234"/>
      <c r="F8" s="234"/>
      <c r="G8" s="234"/>
      <c r="H8" s="234"/>
      <c r="I8" s="234"/>
      <c r="J8" s="234"/>
      <c r="K8" s="232"/>
    </row>
    <row r="9" spans="2:11" ht="15" customHeight="1">
      <c r="B9" s="235"/>
      <c r="C9" s="351" t="s">
        <v>504</v>
      </c>
      <c r="D9" s="351"/>
      <c r="E9" s="351"/>
      <c r="F9" s="351"/>
      <c r="G9" s="351"/>
      <c r="H9" s="351"/>
      <c r="I9" s="351"/>
      <c r="J9" s="351"/>
      <c r="K9" s="232"/>
    </row>
    <row r="10" spans="2:11" ht="15" customHeight="1">
      <c r="B10" s="235"/>
      <c r="C10" s="234"/>
      <c r="D10" s="351" t="s">
        <v>505</v>
      </c>
      <c r="E10" s="351"/>
      <c r="F10" s="351"/>
      <c r="G10" s="351"/>
      <c r="H10" s="351"/>
      <c r="I10" s="351"/>
      <c r="J10" s="351"/>
      <c r="K10" s="232"/>
    </row>
    <row r="11" spans="2:11" ht="15" customHeight="1">
      <c r="B11" s="235"/>
      <c r="C11" s="236"/>
      <c r="D11" s="351" t="s">
        <v>506</v>
      </c>
      <c r="E11" s="351"/>
      <c r="F11" s="351"/>
      <c r="G11" s="351"/>
      <c r="H11" s="351"/>
      <c r="I11" s="351"/>
      <c r="J11" s="351"/>
      <c r="K11" s="232"/>
    </row>
    <row r="12" spans="2:11" ht="12.75" customHeight="1">
      <c r="B12" s="235"/>
      <c r="C12" s="236"/>
      <c r="D12" s="236"/>
      <c r="E12" s="236"/>
      <c r="F12" s="236"/>
      <c r="G12" s="236"/>
      <c r="H12" s="236"/>
      <c r="I12" s="236"/>
      <c r="J12" s="236"/>
      <c r="K12" s="232"/>
    </row>
    <row r="13" spans="2:11" ht="15" customHeight="1">
      <c r="B13" s="235"/>
      <c r="C13" s="236"/>
      <c r="D13" s="351" t="s">
        <v>507</v>
      </c>
      <c r="E13" s="351"/>
      <c r="F13" s="351"/>
      <c r="G13" s="351"/>
      <c r="H13" s="351"/>
      <c r="I13" s="351"/>
      <c r="J13" s="351"/>
      <c r="K13" s="232"/>
    </row>
    <row r="14" spans="2:11" ht="15" customHeight="1">
      <c r="B14" s="235"/>
      <c r="C14" s="236"/>
      <c r="D14" s="351" t="s">
        <v>508</v>
      </c>
      <c r="E14" s="351"/>
      <c r="F14" s="351"/>
      <c r="G14" s="351"/>
      <c r="H14" s="351"/>
      <c r="I14" s="351"/>
      <c r="J14" s="351"/>
      <c r="K14" s="232"/>
    </row>
    <row r="15" spans="2:11" ht="15" customHeight="1">
      <c r="B15" s="235"/>
      <c r="C15" s="236"/>
      <c r="D15" s="351" t="s">
        <v>509</v>
      </c>
      <c r="E15" s="351"/>
      <c r="F15" s="351"/>
      <c r="G15" s="351"/>
      <c r="H15" s="351"/>
      <c r="I15" s="351"/>
      <c r="J15" s="351"/>
      <c r="K15" s="232"/>
    </row>
    <row r="16" spans="2:11" ht="15" customHeight="1">
      <c r="B16" s="235"/>
      <c r="C16" s="236"/>
      <c r="D16" s="236"/>
      <c r="E16" s="237" t="s">
        <v>74</v>
      </c>
      <c r="F16" s="351" t="s">
        <v>510</v>
      </c>
      <c r="G16" s="351"/>
      <c r="H16" s="351"/>
      <c r="I16" s="351"/>
      <c r="J16" s="351"/>
      <c r="K16" s="232"/>
    </row>
    <row r="17" spans="2:11" ht="15" customHeight="1">
      <c r="B17" s="235"/>
      <c r="C17" s="236"/>
      <c r="D17" s="236"/>
      <c r="E17" s="237" t="s">
        <v>511</v>
      </c>
      <c r="F17" s="351" t="s">
        <v>512</v>
      </c>
      <c r="G17" s="351"/>
      <c r="H17" s="351"/>
      <c r="I17" s="351"/>
      <c r="J17" s="351"/>
      <c r="K17" s="232"/>
    </row>
    <row r="18" spans="2:11" ht="15" customHeight="1">
      <c r="B18" s="235"/>
      <c r="C18" s="236"/>
      <c r="D18" s="236"/>
      <c r="E18" s="237" t="s">
        <v>513</v>
      </c>
      <c r="F18" s="351" t="s">
        <v>514</v>
      </c>
      <c r="G18" s="351"/>
      <c r="H18" s="351"/>
      <c r="I18" s="351"/>
      <c r="J18" s="351"/>
      <c r="K18" s="232"/>
    </row>
    <row r="19" spans="2:11" ht="15" customHeight="1">
      <c r="B19" s="235"/>
      <c r="C19" s="236"/>
      <c r="D19" s="236"/>
      <c r="E19" s="237" t="s">
        <v>515</v>
      </c>
      <c r="F19" s="351" t="s">
        <v>516</v>
      </c>
      <c r="G19" s="351"/>
      <c r="H19" s="351"/>
      <c r="I19" s="351"/>
      <c r="J19" s="351"/>
      <c r="K19" s="232"/>
    </row>
    <row r="20" spans="2:11" ht="15" customHeight="1">
      <c r="B20" s="235"/>
      <c r="C20" s="236"/>
      <c r="D20" s="236"/>
      <c r="E20" s="237" t="s">
        <v>517</v>
      </c>
      <c r="F20" s="351" t="s">
        <v>518</v>
      </c>
      <c r="G20" s="351"/>
      <c r="H20" s="351"/>
      <c r="I20" s="351"/>
      <c r="J20" s="351"/>
      <c r="K20" s="232"/>
    </row>
    <row r="21" spans="2:11" ht="15" customHeight="1">
      <c r="B21" s="235"/>
      <c r="C21" s="236"/>
      <c r="D21" s="236"/>
      <c r="E21" s="237" t="s">
        <v>519</v>
      </c>
      <c r="F21" s="351" t="s">
        <v>520</v>
      </c>
      <c r="G21" s="351"/>
      <c r="H21" s="351"/>
      <c r="I21" s="351"/>
      <c r="J21" s="351"/>
      <c r="K21" s="232"/>
    </row>
    <row r="22" spans="2:11" ht="12.75" customHeight="1">
      <c r="B22" s="235"/>
      <c r="C22" s="236"/>
      <c r="D22" s="236"/>
      <c r="E22" s="236"/>
      <c r="F22" s="236"/>
      <c r="G22" s="236"/>
      <c r="H22" s="236"/>
      <c r="I22" s="236"/>
      <c r="J22" s="236"/>
      <c r="K22" s="232"/>
    </row>
    <row r="23" spans="2:11" ht="15" customHeight="1">
      <c r="B23" s="235"/>
      <c r="C23" s="351" t="s">
        <v>521</v>
      </c>
      <c r="D23" s="351"/>
      <c r="E23" s="351"/>
      <c r="F23" s="351"/>
      <c r="G23" s="351"/>
      <c r="H23" s="351"/>
      <c r="I23" s="351"/>
      <c r="J23" s="351"/>
      <c r="K23" s="232"/>
    </row>
    <row r="24" spans="2:11" ht="15" customHeight="1">
      <c r="B24" s="235"/>
      <c r="C24" s="351" t="s">
        <v>522</v>
      </c>
      <c r="D24" s="351"/>
      <c r="E24" s="351"/>
      <c r="F24" s="351"/>
      <c r="G24" s="351"/>
      <c r="H24" s="351"/>
      <c r="I24" s="351"/>
      <c r="J24" s="351"/>
      <c r="K24" s="232"/>
    </row>
    <row r="25" spans="2:11" ht="15" customHeight="1">
      <c r="B25" s="235"/>
      <c r="C25" s="234"/>
      <c r="D25" s="351" t="s">
        <v>523</v>
      </c>
      <c r="E25" s="351"/>
      <c r="F25" s="351"/>
      <c r="G25" s="351"/>
      <c r="H25" s="351"/>
      <c r="I25" s="351"/>
      <c r="J25" s="351"/>
      <c r="K25" s="232"/>
    </row>
    <row r="26" spans="2:11" ht="15" customHeight="1">
      <c r="B26" s="235"/>
      <c r="C26" s="236"/>
      <c r="D26" s="351" t="s">
        <v>524</v>
      </c>
      <c r="E26" s="351"/>
      <c r="F26" s="351"/>
      <c r="G26" s="351"/>
      <c r="H26" s="351"/>
      <c r="I26" s="351"/>
      <c r="J26" s="351"/>
      <c r="K26" s="232"/>
    </row>
    <row r="27" spans="2:11" ht="12.75" customHeight="1">
      <c r="B27" s="235"/>
      <c r="C27" s="236"/>
      <c r="D27" s="236"/>
      <c r="E27" s="236"/>
      <c r="F27" s="236"/>
      <c r="G27" s="236"/>
      <c r="H27" s="236"/>
      <c r="I27" s="236"/>
      <c r="J27" s="236"/>
      <c r="K27" s="232"/>
    </row>
    <row r="28" spans="2:11" ht="15" customHeight="1">
      <c r="B28" s="235"/>
      <c r="C28" s="236"/>
      <c r="D28" s="351" t="s">
        <v>525</v>
      </c>
      <c r="E28" s="351"/>
      <c r="F28" s="351"/>
      <c r="G28" s="351"/>
      <c r="H28" s="351"/>
      <c r="I28" s="351"/>
      <c r="J28" s="351"/>
      <c r="K28" s="232"/>
    </row>
    <row r="29" spans="2:11" ht="15" customHeight="1">
      <c r="B29" s="235"/>
      <c r="C29" s="236"/>
      <c r="D29" s="351" t="s">
        <v>526</v>
      </c>
      <c r="E29" s="351"/>
      <c r="F29" s="351"/>
      <c r="G29" s="351"/>
      <c r="H29" s="351"/>
      <c r="I29" s="351"/>
      <c r="J29" s="351"/>
      <c r="K29" s="232"/>
    </row>
    <row r="30" spans="2:11" ht="12.75" customHeight="1">
      <c r="B30" s="235"/>
      <c r="C30" s="236"/>
      <c r="D30" s="236"/>
      <c r="E30" s="236"/>
      <c r="F30" s="236"/>
      <c r="G30" s="236"/>
      <c r="H30" s="236"/>
      <c r="I30" s="236"/>
      <c r="J30" s="236"/>
      <c r="K30" s="232"/>
    </row>
    <row r="31" spans="2:11" ht="15" customHeight="1">
      <c r="B31" s="235"/>
      <c r="C31" s="236"/>
      <c r="D31" s="351" t="s">
        <v>527</v>
      </c>
      <c r="E31" s="351"/>
      <c r="F31" s="351"/>
      <c r="G31" s="351"/>
      <c r="H31" s="351"/>
      <c r="I31" s="351"/>
      <c r="J31" s="351"/>
      <c r="K31" s="232"/>
    </row>
    <row r="32" spans="2:11" ht="15" customHeight="1">
      <c r="B32" s="235"/>
      <c r="C32" s="236"/>
      <c r="D32" s="351" t="s">
        <v>528</v>
      </c>
      <c r="E32" s="351"/>
      <c r="F32" s="351"/>
      <c r="G32" s="351"/>
      <c r="H32" s="351"/>
      <c r="I32" s="351"/>
      <c r="J32" s="351"/>
      <c r="K32" s="232"/>
    </row>
    <row r="33" spans="2:11" ht="15" customHeight="1">
      <c r="B33" s="235"/>
      <c r="C33" s="236"/>
      <c r="D33" s="351" t="s">
        <v>529</v>
      </c>
      <c r="E33" s="351"/>
      <c r="F33" s="351"/>
      <c r="G33" s="351"/>
      <c r="H33" s="351"/>
      <c r="I33" s="351"/>
      <c r="J33" s="351"/>
      <c r="K33" s="232"/>
    </row>
    <row r="34" spans="2:11" ht="15" customHeight="1">
      <c r="B34" s="235"/>
      <c r="C34" s="236"/>
      <c r="D34" s="234"/>
      <c r="E34" s="238" t="s">
        <v>107</v>
      </c>
      <c r="F34" s="234"/>
      <c r="G34" s="351" t="s">
        <v>530</v>
      </c>
      <c r="H34" s="351"/>
      <c r="I34" s="351"/>
      <c r="J34" s="351"/>
      <c r="K34" s="232"/>
    </row>
    <row r="35" spans="2:11" ht="30.75" customHeight="1">
      <c r="B35" s="235"/>
      <c r="C35" s="236"/>
      <c r="D35" s="234"/>
      <c r="E35" s="238" t="s">
        <v>531</v>
      </c>
      <c r="F35" s="234"/>
      <c r="G35" s="351" t="s">
        <v>532</v>
      </c>
      <c r="H35" s="351"/>
      <c r="I35" s="351"/>
      <c r="J35" s="351"/>
      <c r="K35" s="232"/>
    </row>
    <row r="36" spans="2:11" ht="15" customHeight="1">
      <c r="B36" s="235"/>
      <c r="C36" s="236"/>
      <c r="D36" s="234"/>
      <c r="E36" s="238" t="s">
        <v>49</v>
      </c>
      <c r="F36" s="234"/>
      <c r="G36" s="351" t="s">
        <v>533</v>
      </c>
      <c r="H36" s="351"/>
      <c r="I36" s="351"/>
      <c r="J36" s="351"/>
      <c r="K36" s="232"/>
    </row>
    <row r="37" spans="2:11" ht="15" customHeight="1">
      <c r="B37" s="235"/>
      <c r="C37" s="236"/>
      <c r="D37" s="234"/>
      <c r="E37" s="238" t="s">
        <v>108</v>
      </c>
      <c r="F37" s="234"/>
      <c r="G37" s="351" t="s">
        <v>534</v>
      </c>
      <c r="H37" s="351"/>
      <c r="I37" s="351"/>
      <c r="J37" s="351"/>
      <c r="K37" s="232"/>
    </row>
    <row r="38" spans="2:11" ht="15" customHeight="1">
      <c r="B38" s="235"/>
      <c r="C38" s="236"/>
      <c r="D38" s="234"/>
      <c r="E38" s="238" t="s">
        <v>109</v>
      </c>
      <c r="F38" s="234"/>
      <c r="G38" s="351" t="s">
        <v>535</v>
      </c>
      <c r="H38" s="351"/>
      <c r="I38" s="351"/>
      <c r="J38" s="351"/>
      <c r="K38" s="232"/>
    </row>
    <row r="39" spans="2:11" ht="15" customHeight="1">
      <c r="B39" s="235"/>
      <c r="C39" s="236"/>
      <c r="D39" s="234"/>
      <c r="E39" s="238" t="s">
        <v>110</v>
      </c>
      <c r="F39" s="234"/>
      <c r="G39" s="351" t="s">
        <v>536</v>
      </c>
      <c r="H39" s="351"/>
      <c r="I39" s="351"/>
      <c r="J39" s="351"/>
      <c r="K39" s="232"/>
    </row>
    <row r="40" spans="2:11" ht="15" customHeight="1">
      <c r="B40" s="235"/>
      <c r="C40" s="236"/>
      <c r="D40" s="234"/>
      <c r="E40" s="238" t="s">
        <v>537</v>
      </c>
      <c r="F40" s="234"/>
      <c r="G40" s="351" t="s">
        <v>538</v>
      </c>
      <c r="H40" s="351"/>
      <c r="I40" s="351"/>
      <c r="J40" s="351"/>
      <c r="K40" s="232"/>
    </row>
    <row r="41" spans="2:11" ht="15" customHeight="1">
      <c r="B41" s="235"/>
      <c r="C41" s="236"/>
      <c r="D41" s="234"/>
      <c r="E41" s="238"/>
      <c r="F41" s="234"/>
      <c r="G41" s="351" t="s">
        <v>539</v>
      </c>
      <c r="H41" s="351"/>
      <c r="I41" s="351"/>
      <c r="J41" s="351"/>
      <c r="K41" s="232"/>
    </row>
    <row r="42" spans="2:11" ht="15" customHeight="1">
      <c r="B42" s="235"/>
      <c r="C42" s="236"/>
      <c r="D42" s="234"/>
      <c r="E42" s="238" t="s">
        <v>540</v>
      </c>
      <c r="F42" s="234"/>
      <c r="G42" s="351" t="s">
        <v>541</v>
      </c>
      <c r="H42" s="351"/>
      <c r="I42" s="351"/>
      <c r="J42" s="351"/>
      <c r="K42" s="232"/>
    </row>
    <row r="43" spans="2:11" ht="15" customHeight="1">
      <c r="B43" s="235"/>
      <c r="C43" s="236"/>
      <c r="D43" s="234"/>
      <c r="E43" s="238" t="s">
        <v>112</v>
      </c>
      <c r="F43" s="234"/>
      <c r="G43" s="351" t="s">
        <v>542</v>
      </c>
      <c r="H43" s="351"/>
      <c r="I43" s="351"/>
      <c r="J43" s="351"/>
      <c r="K43" s="232"/>
    </row>
    <row r="44" spans="2:11" ht="12.75" customHeight="1">
      <c r="B44" s="235"/>
      <c r="C44" s="236"/>
      <c r="D44" s="234"/>
      <c r="E44" s="234"/>
      <c r="F44" s="234"/>
      <c r="G44" s="234"/>
      <c r="H44" s="234"/>
      <c r="I44" s="234"/>
      <c r="J44" s="234"/>
      <c r="K44" s="232"/>
    </row>
    <row r="45" spans="2:11" ht="15" customHeight="1">
      <c r="B45" s="235"/>
      <c r="C45" s="236"/>
      <c r="D45" s="351" t="s">
        <v>543</v>
      </c>
      <c r="E45" s="351"/>
      <c r="F45" s="351"/>
      <c r="G45" s="351"/>
      <c r="H45" s="351"/>
      <c r="I45" s="351"/>
      <c r="J45" s="351"/>
      <c r="K45" s="232"/>
    </row>
    <row r="46" spans="2:11" ht="15" customHeight="1">
      <c r="B46" s="235"/>
      <c r="C46" s="236"/>
      <c r="D46" s="236"/>
      <c r="E46" s="351" t="s">
        <v>544</v>
      </c>
      <c r="F46" s="351"/>
      <c r="G46" s="351"/>
      <c r="H46" s="351"/>
      <c r="I46" s="351"/>
      <c r="J46" s="351"/>
      <c r="K46" s="232"/>
    </row>
    <row r="47" spans="2:11" ht="15" customHeight="1">
      <c r="B47" s="235"/>
      <c r="C47" s="236"/>
      <c r="D47" s="236"/>
      <c r="E47" s="351" t="s">
        <v>545</v>
      </c>
      <c r="F47" s="351"/>
      <c r="G47" s="351"/>
      <c r="H47" s="351"/>
      <c r="I47" s="351"/>
      <c r="J47" s="351"/>
      <c r="K47" s="232"/>
    </row>
    <row r="48" spans="2:11" ht="15" customHeight="1">
      <c r="B48" s="235"/>
      <c r="C48" s="236"/>
      <c r="D48" s="236"/>
      <c r="E48" s="351" t="s">
        <v>546</v>
      </c>
      <c r="F48" s="351"/>
      <c r="G48" s="351"/>
      <c r="H48" s="351"/>
      <c r="I48" s="351"/>
      <c r="J48" s="351"/>
      <c r="K48" s="232"/>
    </row>
    <row r="49" spans="2:11" ht="15" customHeight="1">
      <c r="B49" s="235"/>
      <c r="C49" s="236"/>
      <c r="D49" s="351" t="s">
        <v>547</v>
      </c>
      <c r="E49" s="351"/>
      <c r="F49" s="351"/>
      <c r="G49" s="351"/>
      <c r="H49" s="351"/>
      <c r="I49" s="351"/>
      <c r="J49" s="351"/>
      <c r="K49" s="232"/>
    </row>
    <row r="50" spans="2:11" ht="25.5" customHeight="1">
      <c r="B50" s="231"/>
      <c r="C50" s="350" t="s">
        <v>548</v>
      </c>
      <c r="D50" s="350"/>
      <c r="E50" s="350"/>
      <c r="F50" s="350"/>
      <c r="G50" s="350"/>
      <c r="H50" s="350"/>
      <c r="I50" s="350"/>
      <c r="J50" s="350"/>
      <c r="K50" s="232"/>
    </row>
    <row r="51" spans="2:11" ht="5.25" customHeight="1">
      <c r="B51" s="231"/>
      <c r="C51" s="233"/>
      <c r="D51" s="233"/>
      <c r="E51" s="233"/>
      <c r="F51" s="233"/>
      <c r="G51" s="233"/>
      <c r="H51" s="233"/>
      <c r="I51" s="233"/>
      <c r="J51" s="233"/>
      <c r="K51" s="232"/>
    </row>
    <row r="52" spans="2:11" ht="15" customHeight="1">
      <c r="B52" s="231"/>
      <c r="C52" s="351" t="s">
        <v>549</v>
      </c>
      <c r="D52" s="351"/>
      <c r="E52" s="351"/>
      <c r="F52" s="351"/>
      <c r="G52" s="351"/>
      <c r="H52" s="351"/>
      <c r="I52" s="351"/>
      <c r="J52" s="351"/>
      <c r="K52" s="232"/>
    </row>
    <row r="53" spans="2:11" ht="15" customHeight="1">
      <c r="B53" s="231"/>
      <c r="C53" s="351" t="s">
        <v>550</v>
      </c>
      <c r="D53" s="351"/>
      <c r="E53" s="351"/>
      <c r="F53" s="351"/>
      <c r="G53" s="351"/>
      <c r="H53" s="351"/>
      <c r="I53" s="351"/>
      <c r="J53" s="351"/>
      <c r="K53" s="232"/>
    </row>
    <row r="54" spans="2:11" ht="12.75" customHeight="1">
      <c r="B54" s="231"/>
      <c r="C54" s="234"/>
      <c r="D54" s="234"/>
      <c r="E54" s="234"/>
      <c r="F54" s="234"/>
      <c r="G54" s="234"/>
      <c r="H54" s="234"/>
      <c r="I54" s="234"/>
      <c r="J54" s="234"/>
      <c r="K54" s="232"/>
    </row>
    <row r="55" spans="2:11" ht="15" customHeight="1">
      <c r="B55" s="231"/>
      <c r="C55" s="351" t="s">
        <v>551</v>
      </c>
      <c r="D55" s="351"/>
      <c r="E55" s="351"/>
      <c r="F55" s="351"/>
      <c r="G55" s="351"/>
      <c r="H55" s="351"/>
      <c r="I55" s="351"/>
      <c r="J55" s="351"/>
      <c r="K55" s="232"/>
    </row>
    <row r="56" spans="2:11" ht="15" customHeight="1">
      <c r="B56" s="231"/>
      <c r="C56" s="236"/>
      <c r="D56" s="351" t="s">
        <v>552</v>
      </c>
      <c r="E56" s="351"/>
      <c r="F56" s="351"/>
      <c r="G56" s="351"/>
      <c r="H56" s="351"/>
      <c r="I56" s="351"/>
      <c r="J56" s="351"/>
      <c r="K56" s="232"/>
    </row>
    <row r="57" spans="2:11" ht="15" customHeight="1">
      <c r="B57" s="231"/>
      <c r="C57" s="236"/>
      <c r="D57" s="351" t="s">
        <v>553</v>
      </c>
      <c r="E57" s="351"/>
      <c r="F57" s="351"/>
      <c r="G57" s="351"/>
      <c r="H57" s="351"/>
      <c r="I57" s="351"/>
      <c r="J57" s="351"/>
      <c r="K57" s="232"/>
    </row>
    <row r="58" spans="2:11" ht="15" customHeight="1">
      <c r="B58" s="231"/>
      <c r="C58" s="236"/>
      <c r="D58" s="351" t="s">
        <v>554</v>
      </c>
      <c r="E58" s="351"/>
      <c r="F58" s="351"/>
      <c r="G58" s="351"/>
      <c r="H58" s="351"/>
      <c r="I58" s="351"/>
      <c r="J58" s="351"/>
      <c r="K58" s="232"/>
    </row>
    <row r="59" spans="2:11" ht="15" customHeight="1">
      <c r="B59" s="231"/>
      <c r="C59" s="236"/>
      <c r="D59" s="351" t="s">
        <v>555</v>
      </c>
      <c r="E59" s="351"/>
      <c r="F59" s="351"/>
      <c r="G59" s="351"/>
      <c r="H59" s="351"/>
      <c r="I59" s="351"/>
      <c r="J59" s="351"/>
      <c r="K59" s="232"/>
    </row>
    <row r="60" spans="2:11" ht="15" customHeight="1">
      <c r="B60" s="231"/>
      <c r="C60" s="236"/>
      <c r="D60" s="353" t="s">
        <v>556</v>
      </c>
      <c r="E60" s="353"/>
      <c r="F60" s="353"/>
      <c r="G60" s="353"/>
      <c r="H60" s="353"/>
      <c r="I60" s="353"/>
      <c r="J60" s="353"/>
      <c r="K60" s="232"/>
    </row>
    <row r="61" spans="2:11" ht="15" customHeight="1">
      <c r="B61" s="231"/>
      <c r="C61" s="236"/>
      <c r="D61" s="351" t="s">
        <v>557</v>
      </c>
      <c r="E61" s="351"/>
      <c r="F61" s="351"/>
      <c r="G61" s="351"/>
      <c r="H61" s="351"/>
      <c r="I61" s="351"/>
      <c r="J61" s="351"/>
      <c r="K61" s="232"/>
    </row>
    <row r="62" spans="2:11" ht="12.75" customHeight="1">
      <c r="B62" s="231"/>
      <c r="C62" s="236"/>
      <c r="D62" s="236"/>
      <c r="E62" s="239"/>
      <c r="F62" s="236"/>
      <c r="G62" s="236"/>
      <c r="H62" s="236"/>
      <c r="I62" s="236"/>
      <c r="J62" s="236"/>
      <c r="K62" s="232"/>
    </row>
    <row r="63" spans="2:11" ht="15" customHeight="1">
      <c r="B63" s="231"/>
      <c r="C63" s="236"/>
      <c r="D63" s="351" t="s">
        <v>558</v>
      </c>
      <c r="E63" s="351"/>
      <c r="F63" s="351"/>
      <c r="G63" s="351"/>
      <c r="H63" s="351"/>
      <c r="I63" s="351"/>
      <c r="J63" s="351"/>
      <c r="K63" s="232"/>
    </row>
    <row r="64" spans="2:11" ht="15" customHeight="1">
      <c r="B64" s="231"/>
      <c r="C64" s="236"/>
      <c r="D64" s="353" t="s">
        <v>559</v>
      </c>
      <c r="E64" s="353"/>
      <c r="F64" s="353"/>
      <c r="G64" s="353"/>
      <c r="H64" s="353"/>
      <c r="I64" s="353"/>
      <c r="J64" s="353"/>
      <c r="K64" s="232"/>
    </row>
    <row r="65" spans="2:11" ht="15" customHeight="1">
      <c r="B65" s="231"/>
      <c r="C65" s="236"/>
      <c r="D65" s="351" t="s">
        <v>560</v>
      </c>
      <c r="E65" s="351"/>
      <c r="F65" s="351"/>
      <c r="G65" s="351"/>
      <c r="H65" s="351"/>
      <c r="I65" s="351"/>
      <c r="J65" s="351"/>
      <c r="K65" s="232"/>
    </row>
    <row r="66" spans="2:11" ht="15" customHeight="1">
      <c r="B66" s="231"/>
      <c r="C66" s="236"/>
      <c r="D66" s="351" t="s">
        <v>561</v>
      </c>
      <c r="E66" s="351"/>
      <c r="F66" s="351"/>
      <c r="G66" s="351"/>
      <c r="H66" s="351"/>
      <c r="I66" s="351"/>
      <c r="J66" s="351"/>
      <c r="K66" s="232"/>
    </row>
    <row r="67" spans="2:11" ht="15" customHeight="1">
      <c r="B67" s="231"/>
      <c r="C67" s="236"/>
      <c r="D67" s="351" t="s">
        <v>562</v>
      </c>
      <c r="E67" s="351"/>
      <c r="F67" s="351"/>
      <c r="G67" s="351"/>
      <c r="H67" s="351"/>
      <c r="I67" s="351"/>
      <c r="J67" s="351"/>
      <c r="K67" s="232"/>
    </row>
    <row r="68" spans="2:11" ht="15" customHeight="1">
      <c r="B68" s="231"/>
      <c r="C68" s="236"/>
      <c r="D68" s="351" t="s">
        <v>563</v>
      </c>
      <c r="E68" s="351"/>
      <c r="F68" s="351"/>
      <c r="G68" s="351"/>
      <c r="H68" s="351"/>
      <c r="I68" s="351"/>
      <c r="J68" s="351"/>
      <c r="K68" s="232"/>
    </row>
    <row r="69" spans="2:11" ht="12.75" customHeight="1">
      <c r="B69" s="240"/>
      <c r="C69" s="241"/>
      <c r="D69" s="241"/>
      <c r="E69" s="241"/>
      <c r="F69" s="241"/>
      <c r="G69" s="241"/>
      <c r="H69" s="241"/>
      <c r="I69" s="241"/>
      <c r="J69" s="241"/>
      <c r="K69" s="242"/>
    </row>
    <row r="70" spans="2:11" ht="18.75" customHeight="1">
      <c r="B70" s="243"/>
      <c r="C70" s="243"/>
      <c r="D70" s="243"/>
      <c r="E70" s="243"/>
      <c r="F70" s="243"/>
      <c r="G70" s="243"/>
      <c r="H70" s="243"/>
      <c r="I70" s="243"/>
      <c r="J70" s="243"/>
      <c r="K70" s="244"/>
    </row>
    <row r="71" spans="2:11" ht="18.75" customHeight="1"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  <row r="72" spans="2:11" ht="7.5" customHeight="1">
      <c r="B72" s="245"/>
      <c r="C72" s="246"/>
      <c r="D72" s="246"/>
      <c r="E72" s="246"/>
      <c r="F72" s="246"/>
      <c r="G72" s="246"/>
      <c r="H72" s="246"/>
      <c r="I72" s="246"/>
      <c r="J72" s="246"/>
      <c r="K72" s="247"/>
    </row>
    <row r="73" spans="2:11" ht="45" customHeight="1">
      <c r="B73" s="248"/>
      <c r="C73" s="354" t="s">
        <v>88</v>
      </c>
      <c r="D73" s="354"/>
      <c r="E73" s="354"/>
      <c r="F73" s="354"/>
      <c r="G73" s="354"/>
      <c r="H73" s="354"/>
      <c r="I73" s="354"/>
      <c r="J73" s="354"/>
      <c r="K73" s="249"/>
    </row>
    <row r="74" spans="2:11" ht="17.25" customHeight="1">
      <c r="B74" s="248"/>
      <c r="C74" s="250" t="s">
        <v>564</v>
      </c>
      <c r="D74" s="250"/>
      <c r="E74" s="250"/>
      <c r="F74" s="250" t="s">
        <v>565</v>
      </c>
      <c r="G74" s="251"/>
      <c r="H74" s="250" t="s">
        <v>108</v>
      </c>
      <c r="I74" s="250" t="s">
        <v>53</v>
      </c>
      <c r="J74" s="250" t="s">
        <v>566</v>
      </c>
      <c r="K74" s="249"/>
    </row>
    <row r="75" spans="2:11" ht="17.25" customHeight="1">
      <c r="B75" s="248"/>
      <c r="C75" s="252" t="s">
        <v>567</v>
      </c>
      <c r="D75" s="252"/>
      <c r="E75" s="252"/>
      <c r="F75" s="253" t="s">
        <v>568</v>
      </c>
      <c r="G75" s="254"/>
      <c r="H75" s="252"/>
      <c r="I75" s="252"/>
      <c r="J75" s="252" t="s">
        <v>569</v>
      </c>
      <c r="K75" s="249"/>
    </row>
    <row r="76" spans="2:11" ht="5.25" customHeight="1">
      <c r="B76" s="248"/>
      <c r="C76" s="255"/>
      <c r="D76" s="255"/>
      <c r="E76" s="255"/>
      <c r="F76" s="255"/>
      <c r="G76" s="256"/>
      <c r="H76" s="255"/>
      <c r="I76" s="255"/>
      <c r="J76" s="255"/>
      <c r="K76" s="249"/>
    </row>
    <row r="77" spans="2:11" ht="15" customHeight="1">
      <c r="B77" s="248"/>
      <c r="C77" s="238" t="s">
        <v>49</v>
      </c>
      <c r="D77" s="255"/>
      <c r="E77" s="255"/>
      <c r="F77" s="257" t="s">
        <v>570</v>
      </c>
      <c r="G77" s="256"/>
      <c r="H77" s="238" t="s">
        <v>571</v>
      </c>
      <c r="I77" s="238" t="s">
        <v>572</v>
      </c>
      <c r="J77" s="238">
        <v>20</v>
      </c>
      <c r="K77" s="249"/>
    </row>
    <row r="78" spans="2:11" ht="15" customHeight="1">
      <c r="B78" s="248"/>
      <c r="C78" s="238" t="s">
        <v>573</v>
      </c>
      <c r="D78" s="238"/>
      <c r="E78" s="238"/>
      <c r="F78" s="257" t="s">
        <v>570</v>
      </c>
      <c r="G78" s="256"/>
      <c r="H78" s="238" t="s">
        <v>574</v>
      </c>
      <c r="I78" s="238" t="s">
        <v>572</v>
      </c>
      <c r="J78" s="238">
        <v>120</v>
      </c>
      <c r="K78" s="249"/>
    </row>
    <row r="79" spans="2:11" ht="15" customHeight="1">
      <c r="B79" s="258"/>
      <c r="C79" s="238" t="s">
        <v>575</v>
      </c>
      <c r="D79" s="238"/>
      <c r="E79" s="238"/>
      <c r="F79" s="257" t="s">
        <v>576</v>
      </c>
      <c r="G79" s="256"/>
      <c r="H79" s="238" t="s">
        <v>577</v>
      </c>
      <c r="I79" s="238" t="s">
        <v>572</v>
      </c>
      <c r="J79" s="238">
        <v>50</v>
      </c>
      <c r="K79" s="249"/>
    </row>
    <row r="80" spans="2:11" ht="15" customHeight="1">
      <c r="B80" s="258"/>
      <c r="C80" s="238" t="s">
        <v>578</v>
      </c>
      <c r="D80" s="238"/>
      <c r="E80" s="238"/>
      <c r="F80" s="257" t="s">
        <v>570</v>
      </c>
      <c r="G80" s="256"/>
      <c r="H80" s="238" t="s">
        <v>579</v>
      </c>
      <c r="I80" s="238" t="s">
        <v>580</v>
      </c>
      <c r="J80" s="238"/>
      <c r="K80" s="249"/>
    </row>
    <row r="81" spans="2:11" ht="15" customHeight="1">
      <c r="B81" s="258"/>
      <c r="C81" s="259" t="s">
        <v>581</v>
      </c>
      <c r="D81" s="259"/>
      <c r="E81" s="259"/>
      <c r="F81" s="260" t="s">
        <v>576</v>
      </c>
      <c r="G81" s="259"/>
      <c r="H81" s="259" t="s">
        <v>582</v>
      </c>
      <c r="I81" s="259" t="s">
        <v>572</v>
      </c>
      <c r="J81" s="259">
        <v>15</v>
      </c>
      <c r="K81" s="249"/>
    </row>
    <row r="82" spans="2:11" ht="15" customHeight="1">
      <c r="B82" s="258"/>
      <c r="C82" s="259" t="s">
        <v>583</v>
      </c>
      <c r="D82" s="259"/>
      <c r="E82" s="259"/>
      <c r="F82" s="260" t="s">
        <v>576</v>
      </c>
      <c r="G82" s="259"/>
      <c r="H82" s="259" t="s">
        <v>584</v>
      </c>
      <c r="I82" s="259" t="s">
        <v>572</v>
      </c>
      <c r="J82" s="259">
        <v>15</v>
      </c>
      <c r="K82" s="249"/>
    </row>
    <row r="83" spans="2:11" ht="15" customHeight="1">
      <c r="B83" s="258"/>
      <c r="C83" s="259" t="s">
        <v>585</v>
      </c>
      <c r="D83" s="259"/>
      <c r="E83" s="259"/>
      <c r="F83" s="260" t="s">
        <v>576</v>
      </c>
      <c r="G83" s="259"/>
      <c r="H83" s="259" t="s">
        <v>586</v>
      </c>
      <c r="I83" s="259" t="s">
        <v>572</v>
      </c>
      <c r="J83" s="259">
        <v>20</v>
      </c>
      <c r="K83" s="249"/>
    </row>
    <row r="84" spans="2:11" ht="15" customHeight="1">
      <c r="B84" s="258"/>
      <c r="C84" s="259" t="s">
        <v>587</v>
      </c>
      <c r="D84" s="259"/>
      <c r="E84" s="259"/>
      <c r="F84" s="260" t="s">
        <v>576</v>
      </c>
      <c r="G84" s="259"/>
      <c r="H84" s="259" t="s">
        <v>588</v>
      </c>
      <c r="I84" s="259" t="s">
        <v>572</v>
      </c>
      <c r="J84" s="259">
        <v>20</v>
      </c>
      <c r="K84" s="249"/>
    </row>
    <row r="85" spans="2:11" ht="15" customHeight="1">
      <c r="B85" s="258"/>
      <c r="C85" s="238" t="s">
        <v>589</v>
      </c>
      <c r="D85" s="238"/>
      <c r="E85" s="238"/>
      <c r="F85" s="257" t="s">
        <v>576</v>
      </c>
      <c r="G85" s="256"/>
      <c r="H85" s="238" t="s">
        <v>590</v>
      </c>
      <c r="I85" s="238" t="s">
        <v>572</v>
      </c>
      <c r="J85" s="238">
        <v>50</v>
      </c>
      <c r="K85" s="249"/>
    </row>
    <row r="86" spans="2:11" ht="15" customHeight="1">
      <c r="B86" s="258"/>
      <c r="C86" s="238" t="s">
        <v>591</v>
      </c>
      <c r="D86" s="238"/>
      <c r="E86" s="238"/>
      <c r="F86" s="257" t="s">
        <v>576</v>
      </c>
      <c r="G86" s="256"/>
      <c r="H86" s="238" t="s">
        <v>592</v>
      </c>
      <c r="I86" s="238" t="s">
        <v>572</v>
      </c>
      <c r="J86" s="238">
        <v>20</v>
      </c>
      <c r="K86" s="249"/>
    </row>
    <row r="87" spans="2:11" ht="15" customHeight="1">
      <c r="B87" s="258"/>
      <c r="C87" s="238" t="s">
        <v>593</v>
      </c>
      <c r="D87" s="238"/>
      <c r="E87" s="238"/>
      <c r="F87" s="257" t="s">
        <v>576</v>
      </c>
      <c r="G87" s="256"/>
      <c r="H87" s="238" t="s">
        <v>594</v>
      </c>
      <c r="I87" s="238" t="s">
        <v>572</v>
      </c>
      <c r="J87" s="238">
        <v>20</v>
      </c>
      <c r="K87" s="249"/>
    </row>
    <row r="88" spans="2:11" ht="15" customHeight="1">
      <c r="B88" s="258"/>
      <c r="C88" s="238" t="s">
        <v>595</v>
      </c>
      <c r="D88" s="238"/>
      <c r="E88" s="238"/>
      <c r="F88" s="257" t="s">
        <v>576</v>
      </c>
      <c r="G88" s="256"/>
      <c r="H88" s="238" t="s">
        <v>596</v>
      </c>
      <c r="I88" s="238" t="s">
        <v>572</v>
      </c>
      <c r="J88" s="238">
        <v>50</v>
      </c>
      <c r="K88" s="249"/>
    </row>
    <row r="89" spans="2:11" ht="15" customHeight="1">
      <c r="B89" s="258"/>
      <c r="C89" s="238" t="s">
        <v>597</v>
      </c>
      <c r="D89" s="238"/>
      <c r="E89" s="238"/>
      <c r="F89" s="257" t="s">
        <v>576</v>
      </c>
      <c r="G89" s="256"/>
      <c r="H89" s="238" t="s">
        <v>597</v>
      </c>
      <c r="I89" s="238" t="s">
        <v>572</v>
      </c>
      <c r="J89" s="238">
        <v>50</v>
      </c>
      <c r="K89" s="249"/>
    </row>
    <row r="90" spans="2:11" ht="15" customHeight="1">
      <c r="B90" s="258"/>
      <c r="C90" s="238" t="s">
        <v>113</v>
      </c>
      <c r="D90" s="238"/>
      <c r="E90" s="238"/>
      <c r="F90" s="257" t="s">
        <v>576</v>
      </c>
      <c r="G90" s="256"/>
      <c r="H90" s="238" t="s">
        <v>598</v>
      </c>
      <c r="I90" s="238" t="s">
        <v>572</v>
      </c>
      <c r="J90" s="238">
        <v>255</v>
      </c>
      <c r="K90" s="249"/>
    </row>
    <row r="91" spans="2:11" ht="15" customHeight="1">
      <c r="B91" s="258"/>
      <c r="C91" s="238" t="s">
        <v>599</v>
      </c>
      <c r="D91" s="238"/>
      <c r="E91" s="238"/>
      <c r="F91" s="257" t="s">
        <v>570</v>
      </c>
      <c r="G91" s="256"/>
      <c r="H91" s="238" t="s">
        <v>600</v>
      </c>
      <c r="I91" s="238" t="s">
        <v>601</v>
      </c>
      <c r="J91" s="238"/>
      <c r="K91" s="249"/>
    </row>
    <row r="92" spans="2:11" ht="15" customHeight="1">
      <c r="B92" s="258"/>
      <c r="C92" s="238" t="s">
        <v>602</v>
      </c>
      <c r="D92" s="238"/>
      <c r="E92" s="238"/>
      <c r="F92" s="257" t="s">
        <v>570</v>
      </c>
      <c r="G92" s="256"/>
      <c r="H92" s="238" t="s">
        <v>603</v>
      </c>
      <c r="I92" s="238" t="s">
        <v>604</v>
      </c>
      <c r="J92" s="238"/>
      <c r="K92" s="249"/>
    </row>
    <row r="93" spans="2:11" ht="15" customHeight="1">
      <c r="B93" s="258"/>
      <c r="C93" s="238" t="s">
        <v>605</v>
      </c>
      <c r="D93" s="238"/>
      <c r="E93" s="238"/>
      <c r="F93" s="257" t="s">
        <v>570</v>
      </c>
      <c r="G93" s="256"/>
      <c r="H93" s="238" t="s">
        <v>605</v>
      </c>
      <c r="I93" s="238" t="s">
        <v>604</v>
      </c>
      <c r="J93" s="238"/>
      <c r="K93" s="249"/>
    </row>
    <row r="94" spans="2:11" ht="15" customHeight="1">
      <c r="B94" s="258"/>
      <c r="C94" s="238" t="s">
        <v>34</v>
      </c>
      <c r="D94" s="238"/>
      <c r="E94" s="238"/>
      <c r="F94" s="257" t="s">
        <v>570</v>
      </c>
      <c r="G94" s="256"/>
      <c r="H94" s="238" t="s">
        <v>606</v>
      </c>
      <c r="I94" s="238" t="s">
        <v>604</v>
      </c>
      <c r="J94" s="238"/>
      <c r="K94" s="249"/>
    </row>
    <row r="95" spans="2:11" ht="15" customHeight="1">
      <c r="B95" s="258"/>
      <c r="C95" s="238" t="s">
        <v>44</v>
      </c>
      <c r="D95" s="238"/>
      <c r="E95" s="238"/>
      <c r="F95" s="257" t="s">
        <v>570</v>
      </c>
      <c r="G95" s="256"/>
      <c r="H95" s="238" t="s">
        <v>607</v>
      </c>
      <c r="I95" s="238" t="s">
        <v>604</v>
      </c>
      <c r="J95" s="238"/>
      <c r="K95" s="249"/>
    </row>
    <row r="96" spans="2:11" ht="15" customHeight="1">
      <c r="B96" s="261"/>
      <c r="C96" s="262"/>
      <c r="D96" s="262"/>
      <c r="E96" s="262"/>
      <c r="F96" s="262"/>
      <c r="G96" s="262"/>
      <c r="H96" s="262"/>
      <c r="I96" s="262"/>
      <c r="J96" s="262"/>
      <c r="K96" s="263"/>
    </row>
    <row r="97" spans="2:11" ht="18.75" customHeight="1">
      <c r="B97" s="264"/>
      <c r="C97" s="265"/>
      <c r="D97" s="265"/>
      <c r="E97" s="265"/>
      <c r="F97" s="265"/>
      <c r="G97" s="265"/>
      <c r="H97" s="265"/>
      <c r="I97" s="265"/>
      <c r="J97" s="265"/>
      <c r="K97" s="264"/>
    </row>
    <row r="98" spans="2:11" ht="18.75" customHeight="1">
      <c r="B98" s="244"/>
      <c r="C98" s="244"/>
      <c r="D98" s="244"/>
      <c r="E98" s="244"/>
      <c r="F98" s="244"/>
      <c r="G98" s="244"/>
      <c r="H98" s="244"/>
      <c r="I98" s="244"/>
      <c r="J98" s="244"/>
      <c r="K98" s="244"/>
    </row>
    <row r="99" spans="2:11" ht="7.5" customHeight="1">
      <c r="B99" s="245"/>
      <c r="C99" s="246"/>
      <c r="D99" s="246"/>
      <c r="E99" s="246"/>
      <c r="F99" s="246"/>
      <c r="G99" s="246"/>
      <c r="H99" s="246"/>
      <c r="I99" s="246"/>
      <c r="J99" s="246"/>
      <c r="K99" s="247"/>
    </row>
    <row r="100" spans="2:11" ht="45" customHeight="1">
      <c r="B100" s="248"/>
      <c r="C100" s="354" t="s">
        <v>608</v>
      </c>
      <c r="D100" s="354"/>
      <c r="E100" s="354"/>
      <c r="F100" s="354"/>
      <c r="G100" s="354"/>
      <c r="H100" s="354"/>
      <c r="I100" s="354"/>
      <c r="J100" s="354"/>
      <c r="K100" s="249"/>
    </row>
    <row r="101" spans="2:11" ht="17.25" customHeight="1">
      <c r="B101" s="248"/>
      <c r="C101" s="250" t="s">
        <v>564</v>
      </c>
      <c r="D101" s="250"/>
      <c r="E101" s="250"/>
      <c r="F101" s="250" t="s">
        <v>565</v>
      </c>
      <c r="G101" s="251"/>
      <c r="H101" s="250" t="s">
        <v>108</v>
      </c>
      <c r="I101" s="250" t="s">
        <v>53</v>
      </c>
      <c r="J101" s="250" t="s">
        <v>566</v>
      </c>
      <c r="K101" s="249"/>
    </row>
    <row r="102" spans="2:11" ht="17.25" customHeight="1">
      <c r="B102" s="248"/>
      <c r="C102" s="252" t="s">
        <v>567</v>
      </c>
      <c r="D102" s="252"/>
      <c r="E102" s="252"/>
      <c r="F102" s="253" t="s">
        <v>568</v>
      </c>
      <c r="G102" s="254"/>
      <c r="H102" s="252"/>
      <c r="I102" s="252"/>
      <c r="J102" s="252" t="s">
        <v>569</v>
      </c>
      <c r="K102" s="249"/>
    </row>
    <row r="103" spans="2:11" ht="5.25" customHeight="1">
      <c r="B103" s="248"/>
      <c r="C103" s="250"/>
      <c r="D103" s="250"/>
      <c r="E103" s="250"/>
      <c r="F103" s="250"/>
      <c r="G103" s="266"/>
      <c r="H103" s="250"/>
      <c r="I103" s="250"/>
      <c r="J103" s="250"/>
      <c r="K103" s="249"/>
    </row>
    <row r="104" spans="2:11" ht="15" customHeight="1">
      <c r="B104" s="248"/>
      <c r="C104" s="238" t="s">
        <v>49</v>
      </c>
      <c r="D104" s="255"/>
      <c r="E104" s="255"/>
      <c r="F104" s="257" t="s">
        <v>570</v>
      </c>
      <c r="G104" s="266"/>
      <c r="H104" s="238" t="s">
        <v>609</v>
      </c>
      <c r="I104" s="238" t="s">
        <v>572</v>
      </c>
      <c r="J104" s="238">
        <v>20</v>
      </c>
      <c r="K104" s="249"/>
    </row>
    <row r="105" spans="2:11" ht="15" customHeight="1">
      <c r="B105" s="248"/>
      <c r="C105" s="238" t="s">
        <v>573</v>
      </c>
      <c r="D105" s="238"/>
      <c r="E105" s="238"/>
      <c r="F105" s="257" t="s">
        <v>570</v>
      </c>
      <c r="G105" s="238"/>
      <c r="H105" s="238" t="s">
        <v>609</v>
      </c>
      <c r="I105" s="238" t="s">
        <v>572</v>
      </c>
      <c r="J105" s="238">
        <v>120</v>
      </c>
      <c r="K105" s="249"/>
    </row>
    <row r="106" spans="2:11" ht="15" customHeight="1">
      <c r="B106" s="258"/>
      <c r="C106" s="238" t="s">
        <v>575</v>
      </c>
      <c r="D106" s="238"/>
      <c r="E106" s="238"/>
      <c r="F106" s="257" t="s">
        <v>576</v>
      </c>
      <c r="G106" s="238"/>
      <c r="H106" s="238" t="s">
        <v>609</v>
      </c>
      <c r="I106" s="238" t="s">
        <v>572</v>
      </c>
      <c r="J106" s="238">
        <v>50</v>
      </c>
      <c r="K106" s="249"/>
    </row>
    <row r="107" spans="2:11" ht="15" customHeight="1">
      <c r="B107" s="258"/>
      <c r="C107" s="238" t="s">
        <v>578</v>
      </c>
      <c r="D107" s="238"/>
      <c r="E107" s="238"/>
      <c r="F107" s="257" t="s">
        <v>570</v>
      </c>
      <c r="G107" s="238"/>
      <c r="H107" s="238" t="s">
        <v>609</v>
      </c>
      <c r="I107" s="238" t="s">
        <v>580</v>
      </c>
      <c r="J107" s="238"/>
      <c r="K107" s="249"/>
    </row>
    <row r="108" spans="2:11" ht="15" customHeight="1">
      <c r="B108" s="258"/>
      <c r="C108" s="238" t="s">
        <v>589</v>
      </c>
      <c r="D108" s="238"/>
      <c r="E108" s="238"/>
      <c r="F108" s="257" t="s">
        <v>576</v>
      </c>
      <c r="G108" s="238"/>
      <c r="H108" s="238" t="s">
        <v>609</v>
      </c>
      <c r="I108" s="238" t="s">
        <v>572</v>
      </c>
      <c r="J108" s="238">
        <v>50</v>
      </c>
      <c r="K108" s="249"/>
    </row>
    <row r="109" spans="2:11" ht="15" customHeight="1">
      <c r="B109" s="258"/>
      <c r="C109" s="238" t="s">
        <v>597</v>
      </c>
      <c r="D109" s="238"/>
      <c r="E109" s="238"/>
      <c r="F109" s="257" t="s">
        <v>576</v>
      </c>
      <c r="G109" s="238"/>
      <c r="H109" s="238" t="s">
        <v>609</v>
      </c>
      <c r="I109" s="238" t="s">
        <v>572</v>
      </c>
      <c r="J109" s="238">
        <v>50</v>
      </c>
      <c r="K109" s="249"/>
    </row>
    <row r="110" spans="2:11" ht="15" customHeight="1">
      <c r="B110" s="258"/>
      <c r="C110" s="238" t="s">
        <v>595</v>
      </c>
      <c r="D110" s="238"/>
      <c r="E110" s="238"/>
      <c r="F110" s="257" t="s">
        <v>576</v>
      </c>
      <c r="G110" s="238"/>
      <c r="H110" s="238" t="s">
        <v>609</v>
      </c>
      <c r="I110" s="238" t="s">
        <v>572</v>
      </c>
      <c r="J110" s="238">
        <v>50</v>
      </c>
      <c r="K110" s="249"/>
    </row>
    <row r="111" spans="2:11" ht="15" customHeight="1">
      <c r="B111" s="258"/>
      <c r="C111" s="238" t="s">
        <v>49</v>
      </c>
      <c r="D111" s="238"/>
      <c r="E111" s="238"/>
      <c r="F111" s="257" t="s">
        <v>570</v>
      </c>
      <c r="G111" s="238"/>
      <c r="H111" s="238" t="s">
        <v>610</v>
      </c>
      <c r="I111" s="238" t="s">
        <v>572</v>
      </c>
      <c r="J111" s="238">
        <v>20</v>
      </c>
      <c r="K111" s="249"/>
    </row>
    <row r="112" spans="2:11" ht="15" customHeight="1">
      <c r="B112" s="258"/>
      <c r="C112" s="238" t="s">
        <v>611</v>
      </c>
      <c r="D112" s="238"/>
      <c r="E112" s="238"/>
      <c r="F112" s="257" t="s">
        <v>570</v>
      </c>
      <c r="G112" s="238"/>
      <c r="H112" s="238" t="s">
        <v>612</v>
      </c>
      <c r="I112" s="238" t="s">
        <v>572</v>
      </c>
      <c r="J112" s="238">
        <v>120</v>
      </c>
      <c r="K112" s="249"/>
    </row>
    <row r="113" spans="2:11" ht="15" customHeight="1">
      <c r="B113" s="258"/>
      <c r="C113" s="238" t="s">
        <v>34</v>
      </c>
      <c r="D113" s="238"/>
      <c r="E113" s="238"/>
      <c r="F113" s="257" t="s">
        <v>570</v>
      </c>
      <c r="G113" s="238"/>
      <c r="H113" s="238" t="s">
        <v>613</v>
      </c>
      <c r="I113" s="238" t="s">
        <v>604</v>
      </c>
      <c r="J113" s="238"/>
      <c r="K113" s="249"/>
    </row>
    <row r="114" spans="2:11" ht="15" customHeight="1">
      <c r="B114" s="258"/>
      <c r="C114" s="238" t="s">
        <v>44</v>
      </c>
      <c r="D114" s="238"/>
      <c r="E114" s="238"/>
      <c r="F114" s="257" t="s">
        <v>570</v>
      </c>
      <c r="G114" s="238"/>
      <c r="H114" s="238" t="s">
        <v>614</v>
      </c>
      <c r="I114" s="238" t="s">
        <v>604</v>
      </c>
      <c r="J114" s="238"/>
      <c r="K114" s="249"/>
    </row>
    <row r="115" spans="2:11" ht="15" customHeight="1">
      <c r="B115" s="258"/>
      <c r="C115" s="238" t="s">
        <v>53</v>
      </c>
      <c r="D115" s="238"/>
      <c r="E115" s="238"/>
      <c r="F115" s="257" t="s">
        <v>570</v>
      </c>
      <c r="G115" s="238"/>
      <c r="H115" s="238" t="s">
        <v>615</v>
      </c>
      <c r="I115" s="238" t="s">
        <v>616</v>
      </c>
      <c r="J115" s="238"/>
      <c r="K115" s="249"/>
    </row>
    <row r="116" spans="2:11" ht="15" customHeight="1">
      <c r="B116" s="261"/>
      <c r="C116" s="267"/>
      <c r="D116" s="267"/>
      <c r="E116" s="267"/>
      <c r="F116" s="267"/>
      <c r="G116" s="267"/>
      <c r="H116" s="267"/>
      <c r="I116" s="267"/>
      <c r="J116" s="267"/>
      <c r="K116" s="263"/>
    </row>
    <row r="117" spans="2:11" ht="18.75" customHeight="1">
      <c r="B117" s="268"/>
      <c r="C117" s="234"/>
      <c r="D117" s="234"/>
      <c r="E117" s="234"/>
      <c r="F117" s="269"/>
      <c r="G117" s="234"/>
      <c r="H117" s="234"/>
      <c r="I117" s="234"/>
      <c r="J117" s="234"/>
      <c r="K117" s="268"/>
    </row>
    <row r="118" spans="2:11" ht="18.75" customHeight="1">
      <c r="B118" s="244"/>
      <c r="C118" s="244"/>
      <c r="D118" s="244"/>
      <c r="E118" s="244"/>
      <c r="F118" s="244"/>
      <c r="G118" s="244"/>
      <c r="H118" s="244"/>
      <c r="I118" s="244"/>
      <c r="J118" s="244"/>
      <c r="K118" s="244"/>
    </row>
    <row r="119" spans="2:11" ht="7.5" customHeight="1">
      <c r="B119" s="270"/>
      <c r="C119" s="271"/>
      <c r="D119" s="271"/>
      <c r="E119" s="271"/>
      <c r="F119" s="271"/>
      <c r="G119" s="271"/>
      <c r="H119" s="271"/>
      <c r="I119" s="271"/>
      <c r="J119" s="271"/>
      <c r="K119" s="272"/>
    </row>
    <row r="120" spans="2:11" ht="45" customHeight="1">
      <c r="B120" s="273"/>
      <c r="C120" s="349" t="s">
        <v>617</v>
      </c>
      <c r="D120" s="349"/>
      <c r="E120" s="349"/>
      <c r="F120" s="349"/>
      <c r="G120" s="349"/>
      <c r="H120" s="349"/>
      <c r="I120" s="349"/>
      <c r="J120" s="349"/>
      <c r="K120" s="274"/>
    </row>
    <row r="121" spans="2:11" ht="17.25" customHeight="1">
      <c r="B121" s="275"/>
      <c r="C121" s="250" t="s">
        <v>564</v>
      </c>
      <c r="D121" s="250"/>
      <c r="E121" s="250"/>
      <c r="F121" s="250" t="s">
        <v>565</v>
      </c>
      <c r="G121" s="251"/>
      <c r="H121" s="250" t="s">
        <v>108</v>
      </c>
      <c r="I121" s="250" t="s">
        <v>53</v>
      </c>
      <c r="J121" s="250" t="s">
        <v>566</v>
      </c>
      <c r="K121" s="276"/>
    </row>
    <row r="122" spans="2:11" ht="17.25" customHeight="1">
      <c r="B122" s="275"/>
      <c r="C122" s="252" t="s">
        <v>567</v>
      </c>
      <c r="D122" s="252"/>
      <c r="E122" s="252"/>
      <c r="F122" s="253" t="s">
        <v>568</v>
      </c>
      <c r="G122" s="254"/>
      <c r="H122" s="252"/>
      <c r="I122" s="252"/>
      <c r="J122" s="252" t="s">
        <v>569</v>
      </c>
      <c r="K122" s="276"/>
    </row>
    <row r="123" spans="2:11" ht="5.25" customHeight="1">
      <c r="B123" s="277"/>
      <c r="C123" s="255"/>
      <c r="D123" s="255"/>
      <c r="E123" s="255"/>
      <c r="F123" s="255"/>
      <c r="G123" s="238"/>
      <c r="H123" s="255"/>
      <c r="I123" s="255"/>
      <c r="J123" s="255"/>
      <c r="K123" s="278"/>
    </row>
    <row r="124" spans="2:11" ht="15" customHeight="1">
      <c r="B124" s="277"/>
      <c r="C124" s="238" t="s">
        <v>573</v>
      </c>
      <c r="D124" s="255"/>
      <c r="E124" s="255"/>
      <c r="F124" s="257" t="s">
        <v>570</v>
      </c>
      <c r="G124" s="238"/>
      <c r="H124" s="238" t="s">
        <v>609</v>
      </c>
      <c r="I124" s="238" t="s">
        <v>572</v>
      </c>
      <c r="J124" s="238">
        <v>120</v>
      </c>
      <c r="K124" s="279"/>
    </row>
    <row r="125" spans="2:11" ht="15" customHeight="1">
      <c r="B125" s="277"/>
      <c r="C125" s="238" t="s">
        <v>618</v>
      </c>
      <c r="D125" s="238"/>
      <c r="E125" s="238"/>
      <c r="F125" s="257" t="s">
        <v>570</v>
      </c>
      <c r="G125" s="238"/>
      <c r="H125" s="238" t="s">
        <v>619</v>
      </c>
      <c r="I125" s="238" t="s">
        <v>572</v>
      </c>
      <c r="J125" s="238" t="s">
        <v>620</v>
      </c>
      <c r="K125" s="279"/>
    </row>
    <row r="126" spans="2:11" ht="15" customHeight="1">
      <c r="B126" s="277"/>
      <c r="C126" s="238" t="s">
        <v>519</v>
      </c>
      <c r="D126" s="238"/>
      <c r="E126" s="238"/>
      <c r="F126" s="257" t="s">
        <v>570</v>
      </c>
      <c r="G126" s="238"/>
      <c r="H126" s="238" t="s">
        <v>621</v>
      </c>
      <c r="I126" s="238" t="s">
        <v>572</v>
      </c>
      <c r="J126" s="238" t="s">
        <v>620</v>
      </c>
      <c r="K126" s="279"/>
    </row>
    <row r="127" spans="2:11" ht="15" customHeight="1">
      <c r="B127" s="277"/>
      <c r="C127" s="238" t="s">
        <v>581</v>
      </c>
      <c r="D127" s="238"/>
      <c r="E127" s="238"/>
      <c r="F127" s="257" t="s">
        <v>576</v>
      </c>
      <c r="G127" s="238"/>
      <c r="H127" s="238" t="s">
        <v>582</v>
      </c>
      <c r="I127" s="238" t="s">
        <v>572</v>
      </c>
      <c r="J127" s="238">
        <v>15</v>
      </c>
      <c r="K127" s="279"/>
    </row>
    <row r="128" spans="2:11" ht="15" customHeight="1">
      <c r="B128" s="277"/>
      <c r="C128" s="259" t="s">
        <v>583</v>
      </c>
      <c r="D128" s="259"/>
      <c r="E128" s="259"/>
      <c r="F128" s="260" t="s">
        <v>576</v>
      </c>
      <c r="G128" s="259"/>
      <c r="H128" s="259" t="s">
        <v>584</v>
      </c>
      <c r="I128" s="259" t="s">
        <v>572</v>
      </c>
      <c r="J128" s="259">
        <v>15</v>
      </c>
      <c r="K128" s="279"/>
    </row>
    <row r="129" spans="2:11" ht="15" customHeight="1">
      <c r="B129" s="277"/>
      <c r="C129" s="259" t="s">
        <v>585</v>
      </c>
      <c r="D129" s="259"/>
      <c r="E129" s="259"/>
      <c r="F129" s="260" t="s">
        <v>576</v>
      </c>
      <c r="G129" s="259"/>
      <c r="H129" s="259" t="s">
        <v>586</v>
      </c>
      <c r="I129" s="259" t="s">
        <v>572</v>
      </c>
      <c r="J129" s="259">
        <v>20</v>
      </c>
      <c r="K129" s="279"/>
    </row>
    <row r="130" spans="2:11" ht="15" customHeight="1">
      <c r="B130" s="277"/>
      <c r="C130" s="259" t="s">
        <v>587</v>
      </c>
      <c r="D130" s="259"/>
      <c r="E130" s="259"/>
      <c r="F130" s="260" t="s">
        <v>576</v>
      </c>
      <c r="G130" s="259"/>
      <c r="H130" s="259" t="s">
        <v>588</v>
      </c>
      <c r="I130" s="259" t="s">
        <v>572</v>
      </c>
      <c r="J130" s="259">
        <v>20</v>
      </c>
      <c r="K130" s="279"/>
    </row>
    <row r="131" spans="2:11" ht="15" customHeight="1">
      <c r="B131" s="277"/>
      <c r="C131" s="238" t="s">
        <v>575</v>
      </c>
      <c r="D131" s="238"/>
      <c r="E131" s="238"/>
      <c r="F131" s="257" t="s">
        <v>576</v>
      </c>
      <c r="G131" s="238"/>
      <c r="H131" s="238" t="s">
        <v>609</v>
      </c>
      <c r="I131" s="238" t="s">
        <v>572</v>
      </c>
      <c r="J131" s="238">
        <v>50</v>
      </c>
      <c r="K131" s="279"/>
    </row>
    <row r="132" spans="2:11" ht="15" customHeight="1">
      <c r="B132" s="277"/>
      <c r="C132" s="238" t="s">
        <v>589</v>
      </c>
      <c r="D132" s="238"/>
      <c r="E132" s="238"/>
      <c r="F132" s="257" t="s">
        <v>576</v>
      </c>
      <c r="G132" s="238"/>
      <c r="H132" s="238" t="s">
        <v>609</v>
      </c>
      <c r="I132" s="238" t="s">
        <v>572</v>
      </c>
      <c r="J132" s="238">
        <v>50</v>
      </c>
      <c r="K132" s="279"/>
    </row>
    <row r="133" spans="2:11" ht="15" customHeight="1">
      <c r="B133" s="277"/>
      <c r="C133" s="238" t="s">
        <v>595</v>
      </c>
      <c r="D133" s="238"/>
      <c r="E133" s="238"/>
      <c r="F133" s="257" t="s">
        <v>576</v>
      </c>
      <c r="G133" s="238"/>
      <c r="H133" s="238" t="s">
        <v>609</v>
      </c>
      <c r="I133" s="238" t="s">
        <v>572</v>
      </c>
      <c r="J133" s="238">
        <v>50</v>
      </c>
      <c r="K133" s="279"/>
    </row>
    <row r="134" spans="2:11" ht="15" customHeight="1">
      <c r="B134" s="277"/>
      <c r="C134" s="238" t="s">
        <v>597</v>
      </c>
      <c r="D134" s="238"/>
      <c r="E134" s="238"/>
      <c r="F134" s="257" t="s">
        <v>576</v>
      </c>
      <c r="G134" s="238"/>
      <c r="H134" s="238" t="s">
        <v>609</v>
      </c>
      <c r="I134" s="238" t="s">
        <v>572</v>
      </c>
      <c r="J134" s="238">
        <v>50</v>
      </c>
      <c r="K134" s="279"/>
    </row>
    <row r="135" spans="2:11" ht="15" customHeight="1">
      <c r="B135" s="277"/>
      <c r="C135" s="238" t="s">
        <v>113</v>
      </c>
      <c r="D135" s="238"/>
      <c r="E135" s="238"/>
      <c r="F135" s="257" t="s">
        <v>576</v>
      </c>
      <c r="G135" s="238"/>
      <c r="H135" s="238" t="s">
        <v>622</v>
      </c>
      <c r="I135" s="238" t="s">
        <v>572</v>
      </c>
      <c r="J135" s="238">
        <v>255</v>
      </c>
      <c r="K135" s="279"/>
    </row>
    <row r="136" spans="2:11" ht="15" customHeight="1">
      <c r="B136" s="277"/>
      <c r="C136" s="238" t="s">
        <v>599</v>
      </c>
      <c r="D136" s="238"/>
      <c r="E136" s="238"/>
      <c r="F136" s="257" t="s">
        <v>570</v>
      </c>
      <c r="G136" s="238"/>
      <c r="H136" s="238" t="s">
        <v>623</v>
      </c>
      <c r="I136" s="238" t="s">
        <v>601</v>
      </c>
      <c r="J136" s="238"/>
      <c r="K136" s="279"/>
    </row>
    <row r="137" spans="2:11" ht="15" customHeight="1">
      <c r="B137" s="277"/>
      <c r="C137" s="238" t="s">
        <v>602</v>
      </c>
      <c r="D137" s="238"/>
      <c r="E137" s="238"/>
      <c r="F137" s="257" t="s">
        <v>570</v>
      </c>
      <c r="G137" s="238"/>
      <c r="H137" s="238" t="s">
        <v>624</v>
      </c>
      <c r="I137" s="238" t="s">
        <v>604</v>
      </c>
      <c r="J137" s="238"/>
      <c r="K137" s="279"/>
    </row>
    <row r="138" spans="2:11" ht="15" customHeight="1">
      <c r="B138" s="277"/>
      <c r="C138" s="238" t="s">
        <v>605</v>
      </c>
      <c r="D138" s="238"/>
      <c r="E138" s="238"/>
      <c r="F138" s="257" t="s">
        <v>570</v>
      </c>
      <c r="G138" s="238"/>
      <c r="H138" s="238" t="s">
        <v>605</v>
      </c>
      <c r="I138" s="238" t="s">
        <v>604</v>
      </c>
      <c r="J138" s="238"/>
      <c r="K138" s="279"/>
    </row>
    <row r="139" spans="2:11" ht="15" customHeight="1">
      <c r="B139" s="277"/>
      <c r="C139" s="238" t="s">
        <v>34</v>
      </c>
      <c r="D139" s="238"/>
      <c r="E139" s="238"/>
      <c r="F139" s="257" t="s">
        <v>570</v>
      </c>
      <c r="G139" s="238"/>
      <c r="H139" s="238" t="s">
        <v>625</v>
      </c>
      <c r="I139" s="238" t="s">
        <v>604</v>
      </c>
      <c r="J139" s="238"/>
      <c r="K139" s="279"/>
    </row>
    <row r="140" spans="2:11" ht="15" customHeight="1">
      <c r="B140" s="277"/>
      <c r="C140" s="238" t="s">
        <v>626</v>
      </c>
      <c r="D140" s="238"/>
      <c r="E140" s="238"/>
      <c r="F140" s="257" t="s">
        <v>570</v>
      </c>
      <c r="G140" s="238"/>
      <c r="H140" s="238" t="s">
        <v>627</v>
      </c>
      <c r="I140" s="238" t="s">
        <v>604</v>
      </c>
      <c r="J140" s="238"/>
      <c r="K140" s="279"/>
    </row>
    <row r="141" spans="2:11" ht="15" customHeight="1">
      <c r="B141" s="280"/>
      <c r="C141" s="281"/>
      <c r="D141" s="281"/>
      <c r="E141" s="281"/>
      <c r="F141" s="281"/>
      <c r="G141" s="281"/>
      <c r="H141" s="281"/>
      <c r="I141" s="281"/>
      <c r="J141" s="281"/>
      <c r="K141" s="282"/>
    </row>
    <row r="142" spans="2:11" ht="18.75" customHeight="1">
      <c r="B142" s="234"/>
      <c r="C142" s="234"/>
      <c r="D142" s="234"/>
      <c r="E142" s="234"/>
      <c r="F142" s="269"/>
      <c r="G142" s="234"/>
      <c r="H142" s="234"/>
      <c r="I142" s="234"/>
      <c r="J142" s="234"/>
      <c r="K142" s="234"/>
    </row>
    <row r="143" spans="2:11" ht="18.75" customHeight="1">
      <c r="B143" s="244"/>
      <c r="C143" s="244"/>
      <c r="D143" s="244"/>
      <c r="E143" s="244"/>
      <c r="F143" s="244"/>
      <c r="G143" s="244"/>
      <c r="H143" s="244"/>
      <c r="I143" s="244"/>
      <c r="J143" s="244"/>
      <c r="K143" s="244"/>
    </row>
    <row r="144" spans="2:11" ht="7.5" customHeight="1">
      <c r="B144" s="245"/>
      <c r="C144" s="246"/>
      <c r="D144" s="246"/>
      <c r="E144" s="246"/>
      <c r="F144" s="246"/>
      <c r="G144" s="246"/>
      <c r="H144" s="246"/>
      <c r="I144" s="246"/>
      <c r="J144" s="246"/>
      <c r="K144" s="247"/>
    </row>
    <row r="145" spans="2:11" ht="45" customHeight="1">
      <c r="B145" s="248"/>
      <c r="C145" s="354" t="s">
        <v>628</v>
      </c>
      <c r="D145" s="354"/>
      <c r="E145" s="354"/>
      <c r="F145" s="354"/>
      <c r="G145" s="354"/>
      <c r="H145" s="354"/>
      <c r="I145" s="354"/>
      <c r="J145" s="354"/>
      <c r="K145" s="249"/>
    </row>
    <row r="146" spans="2:11" ht="17.25" customHeight="1">
      <c r="B146" s="248"/>
      <c r="C146" s="250" t="s">
        <v>564</v>
      </c>
      <c r="D146" s="250"/>
      <c r="E146" s="250"/>
      <c r="F146" s="250" t="s">
        <v>565</v>
      </c>
      <c r="G146" s="251"/>
      <c r="H146" s="250" t="s">
        <v>108</v>
      </c>
      <c r="I146" s="250" t="s">
        <v>53</v>
      </c>
      <c r="J146" s="250" t="s">
        <v>566</v>
      </c>
      <c r="K146" s="249"/>
    </row>
    <row r="147" spans="2:11" ht="17.25" customHeight="1">
      <c r="B147" s="248"/>
      <c r="C147" s="252" t="s">
        <v>567</v>
      </c>
      <c r="D147" s="252"/>
      <c r="E147" s="252"/>
      <c r="F147" s="253" t="s">
        <v>568</v>
      </c>
      <c r="G147" s="254"/>
      <c r="H147" s="252"/>
      <c r="I147" s="252"/>
      <c r="J147" s="252" t="s">
        <v>569</v>
      </c>
      <c r="K147" s="249"/>
    </row>
    <row r="148" spans="2:11" ht="5.25" customHeight="1">
      <c r="B148" s="258"/>
      <c r="C148" s="255"/>
      <c r="D148" s="255"/>
      <c r="E148" s="255"/>
      <c r="F148" s="255"/>
      <c r="G148" s="256"/>
      <c r="H148" s="255"/>
      <c r="I148" s="255"/>
      <c r="J148" s="255"/>
      <c r="K148" s="279"/>
    </row>
    <row r="149" spans="2:11" ht="15" customHeight="1">
      <c r="B149" s="258"/>
      <c r="C149" s="283" t="s">
        <v>573</v>
      </c>
      <c r="D149" s="238"/>
      <c r="E149" s="238"/>
      <c r="F149" s="284" t="s">
        <v>570</v>
      </c>
      <c r="G149" s="238"/>
      <c r="H149" s="283" t="s">
        <v>609</v>
      </c>
      <c r="I149" s="283" t="s">
        <v>572</v>
      </c>
      <c r="J149" s="283">
        <v>120</v>
      </c>
      <c r="K149" s="279"/>
    </row>
    <row r="150" spans="2:11" ht="15" customHeight="1">
      <c r="B150" s="258"/>
      <c r="C150" s="283" t="s">
        <v>618</v>
      </c>
      <c r="D150" s="238"/>
      <c r="E150" s="238"/>
      <c r="F150" s="284" t="s">
        <v>570</v>
      </c>
      <c r="G150" s="238"/>
      <c r="H150" s="283" t="s">
        <v>629</v>
      </c>
      <c r="I150" s="283" t="s">
        <v>572</v>
      </c>
      <c r="J150" s="283" t="s">
        <v>620</v>
      </c>
      <c r="K150" s="279"/>
    </row>
    <row r="151" spans="2:11" ht="15" customHeight="1">
      <c r="B151" s="258"/>
      <c r="C151" s="283" t="s">
        <v>519</v>
      </c>
      <c r="D151" s="238"/>
      <c r="E151" s="238"/>
      <c r="F151" s="284" t="s">
        <v>570</v>
      </c>
      <c r="G151" s="238"/>
      <c r="H151" s="283" t="s">
        <v>630</v>
      </c>
      <c r="I151" s="283" t="s">
        <v>572</v>
      </c>
      <c r="J151" s="283" t="s">
        <v>620</v>
      </c>
      <c r="K151" s="279"/>
    </row>
    <row r="152" spans="2:11" ht="15" customHeight="1">
      <c r="B152" s="258"/>
      <c r="C152" s="283" t="s">
        <v>575</v>
      </c>
      <c r="D152" s="238"/>
      <c r="E152" s="238"/>
      <c r="F152" s="284" t="s">
        <v>576</v>
      </c>
      <c r="G152" s="238"/>
      <c r="H152" s="283" t="s">
        <v>609</v>
      </c>
      <c r="I152" s="283" t="s">
        <v>572</v>
      </c>
      <c r="J152" s="283">
        <v>50</v>
      </c>
      <c r="K152" s="279"/>
    </row>
    <row r="153" spans="2:11" ht="15" customHeight="1">
      <c r="B153" s="258"/>
      <c r="C153" s="283" t="s">
        <v>578</v>
      </c>
      <c r="D153" s="238"/>
      <c r="E153" s="238"/>
      <c r="F153" s="284" t="s">
        <v>570</v>
      </c>
      <c r="G153" s="238"/>
      <c r="H153" s="283" t="s">
        <v>609</v>
      </c>
      <c r="I153" s="283" t="s">
        <v>580</v>
      </c>
      <c r="J153" s="283"/>
      <c r="K153" s="279"/>
    </row>
    <row r="154" spans="2:11" ht="15" customHeight="1">
      <c r="B154" s="258"/>
      <c r="C154" s="283" t="s">
        <v>589</v>
      </c>
      <c r="D154" s="238"/>
      <c r="E154" s="238"/>
      <c r="F154" s="284" t="s">
        <v>576</v>
      </c>
      <c r="G154" s="238"/>
      <c r="H154" s="283" t="s">
        <v>609</v>
      </c>
      <c r="I154" s="283" t="s">
        <v>572</v>
      </c>
      <c r="J154" s="283">
        <v>50</v>
      </c>
      <c r="K154" s="279"/>
    </row>
    <row r="155" spans="2:11" ht="15" customHeight="1">
      <c r="B155" s="258"/>
      <c r="C155" s="283" t="s">
        <v>597</v>
      </c>
      <c r="D155" s="238"/>
      <c r="E155" s="238"/>
      <c r="F155" s="284" t="s">
        <v>576</v>
      </c>
      <c r="G155" s="238"/>
      <c r="H155" s="283" t="s">
        <v>609</v>
      </c>
      <c r="I155" s="283" t="s">
        <v>572</v>
      </c>
      <c r="J155" s="283">
        <v>50</v>
      </c>
      <c r="K155" s="279"/>
    </row>
    <row r="156" spans="2:11" ht="15" customHeight="1">
      <c r="B156" s="258"/>
      <c r="C156" s="283" t="s">
        <v>595</v>
      </c>
      <c r="D156" s="238"/>
      <c r="E156" s="238"/>
      <c r="F156" s="284" t="s">
        <v>576</v>
      </c>
      <c r="G156" s="238"/>
      <c r="H156" s="283" t="s">
        <v>609</v>
      </c>
      <c r="I156" s="283" t="s">
        <v>572</v>
      </c>
      <c r="J156" s="283">
        <v>50</v>
      </c>
      <c r="K156" s="279"/>
    </row>
    <row r="157" spans="2:11" ht="15" customHeight="1">
      <c r="B157" s="258"/>
      <c r="C157" s="283" t="s">
        <v>93</v>
      </c>
      <c r="D157" s="238"/>
      <c r="E157" s="238"/>
      <c r="F157" s="284" t="s">
        <v>570</v>
      </c>
      <c r="G157" s="238"/>
      <c r="H157" s="283" t="s">
        <v>631</v>
      </c>
      <c r="I157" s="283" t="s">
        <v>572</v>
      </c>
      <c r="J157" s="283" t="s">
        <v>632</v>
      </c>
      <c r="K157" s="279"/>
    </row>
    <row r="158" spans="2:11" ht="15" customHeight="1">
      <c r="B158" s="258"/>
      <c r="C158" s="283" t="s">
        <v>633</v>
      </c>
      <c r="D158" s="238"/>
      <c r="E158" s="238"/>
      <c r="F158" s="284" t="s">
        <v>570</v>
      </c>
      <c r="G158" s="238"/>
      <c r="H158" s="283" t="s">
        <v>634</v>
      </c>
      <c r="I158" s="283" t="s">
        <v>604</v>
      </c>
      <c r="J158" s="283"/>
      <c r="K158" s="279"/>
    </row>
    <row r="159" spans="2:11" ht="15" customHeight="1">
      <c r="B159" s="285"/>
      <c r="C159" s="267"/>
      <c r="D159" s="267"/>
      <c r="E159" s="267"/>
      <c r="F159" s="267"/>
      <c r="G159" s="267"/>
      <c r="H159" s="267"/>
      <c r="I159" s="267"/>
      <c r="J159" s="267"/>
      <c r="K159" s="286"/>
    </row>
    <row r="160" spans="2:11" ht="18.75" customHeight="1">
      <c r="B160" s="234"/>
      <c r="C160" s="238"/>
      <c r="D160" s="238"/>
      <c r="E160" s="238"/>
      <c r="F160" s="257"/>
      <c r="G160" s="238"/>
      <c r="H160" s="238"/>
      <c r="I160" s="238"/>
      <c r="J160" s="238"/>
      <c r="K160" s="234"/>
    </row>
    <row r="161" spans="2:11" ht="18.75" customHeight="1">
      <c r="B161" s="244"/>
      <c r="C161" s="244"/>
      <c r="D161" s="244"/>
      <c r="E161" s="244"/>
      <c r="F161" s="244"/>
      <c r="G161" s="244"/>
      <c r="H161" s="244"/>
      <c r="I161" s="244"/>
      <c r="J161" s="244"/>
      <c r="K161" s="244"/>
    </row>
    <row r="162" spans="2:11" ht="7.5" customHeight="1">
      <c r="B162" s="226"/>
      <c r="C162" s="227"/>
      <c r="D162" s="227"/>
      <c r="E162" s="227"/>
      <c r="F162" s="227"/>
      <c r="G162" s="227"/>
      <c r="H162" s="227"/>
      <c r="I162" s="227"/>
      <c r="J162" s="227"/>
      <c r="K162" s="228"/>
    </row>
    <row r="163" spans="2:11" ht="45" customHeight="1">
      <c r="B163" s="229"/>
      <c r="C163" s="349" t="s">
        <v>635</v>
      </c>
      <c r="D163" s="349"/>
      <c r="E163" s="349"/>
      <c r="F163" s="349"/>
      <c r="G163" s="349"/>
      <c r="H163" s="349"/>
      <c r="I163" s="349"/>
      <c r="J163" s="349"/>
      <c r="K163" s="230"/>
    </row>
    <row r="164" spans="2:11" ht="17.25" customHeight="1">
      <c r="B164" s="229"/>
      <c r="C164" s="250" t="s">
        <v>564</v>
      </c>
      <c r="D164" s="250"/>
      <c r="E164" s="250"/>
      <c r="F164" s="250" t="s">
        <v>565</v>
      </c>
      <c r="G164" s="287"/>
      <c r="H164" s="288" t="s">
        <v>108</v>
      </c>
      <c r="I164" s="288" t="s">
        <v>53</v>
      </c>
      <c r="J164" s="250" t="s">
        <v>566</v>
      </c>
      <c r="K164" s="230"/>
    </row>
    <row r="165" spans="2:11" ht="17.25" customHeight="1">
      <c r="B165" s="231"/>
      <c r="C165" s="252" t="s">
        <v>567</v>
      </c>
      <c r="D165" s="252"/>
      <c r="E165" s="252"/>
      <c r="F165" s="253" t="s">
        <v>568</v>
      </c>
      <c r="G165" s="289"/>
      <c r="H165" s="290"/>
      <c r="I165" s="290"/>
      <c r="J165" s="252" t="s">
        <v>569</v>
      </c>
      <c r="K165" s="232"/>
    </row>
    <row r="166" spans="2:11" ht="5.25" customHeight="1">
      <c r="B166" s="258"/>
      <c r="C166" s="255"/>
      <c r="D166" s="255"/>
      <c r="E166" s="255"/>
      <c r="F166" s="255"/>
      <c r="G166" s="256"/>
      <c r="H166" s="255"/>
      <c r="I166" s="255"/>
      <c r="J166" s="255"/>
      <c r="K166" s="279"/>
    </row>
    <row r="167" spans="2:11" ht="15" customHeight="1">
      <c r="B167" s="258"/>
      <c r="C167" s="238" t="s">
        <v>573</v>
      </c>
      <c r="D167" s="238"/>
      <c r="E167" s="238"/>
      <c r="F167" s="257" t="s">
        <v>570</v>
      </c>
      <c r="G167" s="238"/>
      <c r="H167" s="238" t="s">
        <v>609</v>
      </c>
      <c r="I167" s="238" t="s">
        <v>572</v>
      </c>
      <c r="J167" s="238">
        <v>120</v>
      </c>
      <c r="K167" s="279"/>
    </row>
    <row r="168" spans="2:11" ht="15" customHeight="1">
      <c r="B168" s="258"/>
      <c r="C168" s="238" t="s">
        <v>618</v>
      </c>
      <c r="D168" s="238"/>
      <c r="E168" s="238"/>
      <c r="F168" s="257" t="s">
        <v>570</v>
      </c>
      <c r="G168" s="238"/>
      <c r="H168" s="238" t="s">
        <v>619</v>
      </c>
      <c r="I168" s="238" t="s">
        <v>572</v>
      </c>
      <c r="J168" s="238" t="s">
        <v>620</v>
      </c>
      <c r="K168" s="279"/>
    </row>
    <row r="169" spans="2:11" ht="15" customHeight="1">
      <c r="B169" s="258"/>
      <c r="C169" s="238" t="s">
        <v>519</v>
      </c>
      <c r="D169" s="238"/>
      <c r="E169" s="238"/>
      <c r="F169" s="257" t="s">
        <v>570</v>
      </c>
      <c r="G169" s="238"/>
      <c r="H169" s="238" t="s">
        <v>636</v>
      </c>
      <c r="I169" s="238" t="s">
        <v>572</v>
      </c>
      <c r="J169" s="238" t="s">
        <v>620</v>
      </c>
      <c r="K169" s="279"/>
    </row>
    <row r="170" spans="2:11" ht="15" customHeight="1">
      <c r="B170" s="258"/>
      <c r="C170" s="238" t="s">
        <v>575</v>
      </c>
      <c r="D170" s="238"/>
      <c r="E170" s="238"/>
      <c r="F170" s="257" t="s">
        <v>576</v>
      </c>
      <c r="G170" s="238"/>
      <c r="H170" s="238" t="s">
        <v>636</v>
      </c>
      <c r="I170" s="238" t="s">
        <v>572</v>
      </c>
      <c r="J170" s="238">
        <v>50</v>
      </c>
      <c r="K170" s="279"/>
    </row>
    <row r="171" spans="2:11" ht="15" customHeight="1">
      <c r="B171" s="258"/>
      <c r="C171" s="238" t="s">
        <v>578</v>
      </c>
      <c r="D171" s="238"/>
      <c r="E171" s="238"/>
      <c r="F171" s="257" t="s">
        <v>570</v>
      </c>
      <c r="G171" s="238"/>
      <c r="H171" s="238" t="s">
        <v>636</v>
      </c>
      <c r="I171" s="238" t="s">
        <v>580</v>
      </c>
      <c r="J171" s="238"/>
      <c r="K171" s="279"/>
    </row>
    <row r="172" spans="2:11" ht="15" customHeight="1">
      <c r="B172" s="258"/>
      <c r="C172" s="238" t="s">
        <v>589</v>
      </c>
      <c r="D172" s="238"/>
      <c r="E172" s="238"/>
      <c r="F172" s="257" t="s">
        <v>576</v>
      </c>
      <c r="G172" s="238"/>
      <c r="H172" s="238" t="s">
        <v>636</v>
      </c>
      <c r="I172" s="238" t="s">
        <v>572</v>
      </c>
      <c r="J172" s="238">
        <v>50</v>
      </c>
      <c r="K172" s="279"/>
    </row>
    <row r="173" spans="2:11" ht="15" customHeight="1">
      <c r="B173" s="258"/>
      <c r="C173" s="238" t="s">
        <v>597</v>
      </c>
      <c r="D173" s="238"/>
      <c r="E173" s="238"/>
      <c r="F173" s="257" t="s">
        <v>576</v>
      </c>
      <c r="G173" s="238"/>
      <c r="H173" s="238" t="s">
        <v>636</v>
      </c>
      <c r="I173" s="238" t="s">
        <v>572</v>
      </c>
      <c r="J173" s="238">
        <v>50</v>
      </c>
      <c r="K173" s="279"/>
    </row>
    <row r="174" spans="2:11" ht="15" customHeight="1">
      <c r="B174" s="258"/>
      <c r="C174" s="238" t="s">
        <v>595</v>
      </c>
      <c r="D174" s="238"/>
      <c r="E174" s="238"/>
      <c r="F174" s="257" t="s">
        <v>576</v>
      </c>
      <c r="G174" s="238"/>
      <c r="H174" s="238" t="s">
        <v>636</v>
      </c>
      <c r="I174" s="238" t="s">
        <v>572</v>
      </c>
      <c r="J174" s="238">
        <v>50</v>
      </c>
      <c r="K174" s="279"/>
    </row>
    <row r="175" spans="2:11" ht="15" customHeight="1">
      <c r="B175" s="258"/>
      <c r="C175" s="238" t="s">
        <v>107</v>
      </c>
      <c r="D175" s="238"/>
      <c r="E175" s="238"/>
      <c r="F175" s="257" t="s">
        <v>570</v>
      </c>
      <c r="G175" s="238"/>
      <c r="H175" s="238" t="s">
        <v>637</v>
      </c>
      <c r="I175" s="238" t="s">
        <v>638</v>
      </c>
      <c r="J175" s="238"/>
      <c r="K175" s="279"/>
    </row>
    <row r="176" spans="2:11" ht="15" customHeight="1">
      <c r="B176" s="258"/>
      <c r="C176" s="238" t="s">
        <v>53</v>
      </c>
      <c r="D176" s="238"/>
      <c r="E176" s="238"/>
      <c r="F176" s="257" t="s">
        <v>570</v>
      </c>
      <c r="G176" s="238"/>
      <c r="H176" s="238" t="s">
        <v>639</v>
      </c>
      <c r="I176" s="238" t="s">
        <v>640</v>
      </c>
      <c r="J176" s="238">
        <v>1</v>
      </c>
      <c r="K176" s="279"/>
    </row>
    <row r="177" spans="2:11" ht="15" customHeight="1">
      <c r="B177" s="258"/>
      <c r="C177" s="238" t="s">
        <v>49</v>
      </c>
      <c r="D177" s="238"/>
      <c r="E177" s="238"/>
      <c r="F177" s="257" t="s">
        <v>570</v>
      </c>
      <c r="G177" s="238"/>
      <c r="H177" s="238" t="s">
        <v>641</v>
      </c>
      <c r="I177" s="238" t="s">
        <v>572</v>
      </c>
      <c r="J177" s="238">
        <v>20</v>
      </c>
      <c r="K177" s="279"/>
    </row>
    <row r="178" spans="2:11" ht="15" customHeight="1">
      <c r="B178" s="258"/>
      <c r="C178" s="238" t="s">
        <v>108</v>
      </c>
      <c r="D178" s="238"/>
      <c r="E178" s="238"/>
      <c r="F178" s="257" t="s">
        <v>570</v>
      </c>
      <c r="G178" s="238"/>
      <c r="H178" s="238" t="s">
        <v>642</v>
      </c>
      <c r="I178" s="238" t="s">
        <v>572</v>
      </c>
      <c r="J178" s="238">
        <v>255</v>
      </c>
      <c r="K178" s="279"/>
    </row>
    <row r="179" spans="2:11" ht="15" customHeight="1">
      <c r="B179" s="258"/>
      <c r="C179" s="238" t="s">
        <v>109</v>
      </c>
      <c r="D179" s="238"/>
      <c r="E179" s="238"/>
      <c r="F179" s="257" t="s">
        <v>570</v>
      </c>
      <c r="G179" s="238"/>
      <c r="H179" s="238" t="s">
        <v>535</v>
      </c>
      <c r="I179" s="238" t="s">
        <v>572</v>
      </c>
      <c r="J179" s="238">
        <v>10</v>
      </c>
      <c r="K179" s="279"/>
    </row>
    <row r="180" spans="2:11" ht="15" customHeight="1">
      <c r="B180" s="258"/>
      <c r="C180" s="238" t="s">
        <v>110</v>
      </c>
      <c r="D180" s="238"/>
      <c r="E180" s="238"/>
      <c r="F180" s="257" t="s">
        <v>570</v>
      </c>
      <c r="G180" s="238"/>
      <c r="H180" s="238" t="s">
        <v>643</v>
      </c>
      <c r="I180" s="238" t="s">
        <v>604</v>
      </c>
      <c r="J180" s="238"/>
      <c r="K180" s="279"/>
    </row>
    <row r="181" spans="2:11" ht="15" customHeight="1">
      <c r="B181" s="258"/>
      <c r="C181" s="238" t="s">
        <v>644</v>
      </c>
      <c r="D181" s="238"/>
      <c r="E181" s="238"/>
      <c r="F181" s="257" t="s">
        <v>570</v>
      </c>
      <c r="G181" s="238"/>
      <c r="H181" s="238" t="s">
        <v>645</v>
      </c>
      <c r="I181" s="238" t="s">
        <v>604</v>
      </c>
      <c r="J181" s="238"/>
      <c r="K181" s="279"/>
    </row>
    <row r="182" spans="2:11" ht="15" customHeight="1">
      <c r="B182" s="258"/>
      <c r="C182" s="238" t="s">
        <v>633</v>
      </c>
      <c r="D182" s="238"/>
      <c r="E182" s="238"/>
      <c r="F182" s="257" t="s">
        <v>570</v>
      </c>
      <c r="G182" s="238"/>
      <c r="H182" s="238" t="s">
        <v>646</v>
      </c>
      <c r="I182" s="238" t="s">
        <v>604</v>
      </c>
      <c r="J182" s="238"/>
      <c r="K182" s="279"/>
    </row>
    <row r="183" spans="2:11" ht="15" customHeight="1">
      <c r="B183" s="258"/>
      <c r="C183" s="238" t="s">
        <v>112</v>
      </c>
      <c r="D183" s="238"/>
      <c r="E183" s="238"/>
      <c r="F183" s="257" t="s">
        <v>576</v>
      </c>
      <c r="G183" s="238"/>
      <c r="H183" s="238" t="s">
        <v>647</v>
      </c>
      <c r="I183" s="238" t="s">
        <v>572</v>
      </c>
      <c r="J183" s="238">
        <v>50</v>
      </c>
      <c r="K183" s="279"/>
    </row>
    <row r="184" spans="2:11" ht="15" customHeight="1">
      <c r="B184" s="258"/>
      <c r="C184" s="238" t="s">
        <v>648</v>
      </c>
      <c r="D184" s="238"/>
      <c r="E184" s="238"/>
      <c r="F184" s="257" t="s">
        <v>576</v>
      </c>
      <c r="G184" s="238"/>
      <c r="H184" s="238" t="s">
        <v>649</v>
      </c>
      <c r="I184" s="238" t="s">
        <v>650</v>
      </c>
      <c r="J184" s="238"/>
      <c r="K184" s="279"/>
    </row>
    <row r="185" spans="2:11" ht="15" customHeight="1">
      <c r="B185" s="258"/>
      <c r="C185" s="238" t="s">
        <v>651</v>
      </c>
      <c r="D185" s="238"/>
      <c r="E185" s="238"/>
      <c r="F185" s="257" t="s">
        <v>576</v>
      </c>
      <c r="G185" s="238"/>
      <c r="H185" s="238" t="s">
        <v>652</v>
      </c>
      <c r="I185" s="238" t="s">
        <v>650</v>
      </c>
      <c r="J185" s="238"/>
      <c r="K185" s="279"/>
    </row>
    <row r="186" spans="2:11" ht="15" customHeight="1">
      <c r="B186" s="258"/>
      <c r="C186" s="238" t="s">
        <v>653</v>
      </c>
      <c r="D186" s="238"/>
      <c r="E186" s="238"/>
      <c r="F186" s="257" t="s">
        <v>576</v>
      </c>
      <c r="G186" s="238"/>
      <c r="H186" s="238" t="s">
        <v>654</v>
      </c>
      <c r="I186" s="238" t="s">
        <v>650</v>
      </c>
      <c r="J186" s="238"/>
      <c r="K186" s="279"/>
    </row>
    <row r="187" spans="2:11" ht="15" customHeight="1">
      <c r="B187" s="258"/>
      <c r="C187" s="291" t="s">
        <v>655</v>
      </c>
      <c r="D187" s="238"/>
      <c r="E187" s="238"/>
      <c r="F187" s="257" t="s">
        <v>576</v>
      </c>
      <c r="G187" s="238"/>
      <c r="H187" s="238" t="s">
        <v>656</v>
      </c>
      <c r="I187" s="238" t="s">
        <v>657</v>
      </c>
      <c r="J187" s="292" t="s">
        <v>658</v>
      </c>
      <c r="K187" s="279"/>
    </row>
    <row r="188" spans="2:11" ht="15" customHeight="1">
      <c r="B188" s="258"/>
      <c r="C188" s="243" t="s">
        <v>38</v>
      </c>
      <c r="D188" s="238"/>
      <c r="E188" s="238"/>
      <c r="F188" s="257" t="s">
        <v>570</v>
      </c>
      <c r="G188" s="238"/>
      <c r="H188" s="234" t="s">
        <v>659</v>
      </c>
      <c r="I188" s="238" t="s">
        <v>660</v>
      </c>
      <c r="J188" s="238"/>
      <c r="K188" s="279"/>
    </row>
    <row r="189" spans="2:11" ht="15" customHeight="1">
      <c r="B189" s="258"/>
      <c r="C189" s="243" t="s">
        <v>661</v>
      </c>
      <c r="D189" s="238"/>
      <c r="E189" s="238"/>
      <c r="F189" s="257" t="s">
        <v>570</v>
      </c>
      <c r="G189" s="238"/>
      <c r="H189" s="238" t="s">
        <v>662</v>
      </c>
      <c r="I189" s="238" t="s">
        <v>604</v>
      </c>
      <c r="J189" s="238"/>
      <c r="K189" s="279"/>
    </row>
    <row r="190" spans="2:11" ht="15" customHeight="1">
      <c r="B190" s="258"/>
      <c r="C190" s="243" t="s">
        <v>663</v>
      </c>
      <c r="D190" s="238"/>
      <c r="E190" s="238"/>
      <c r="F190" s="257" t="s">
        <v>570</v>
      </c>
      <c r="G190" s="238"/>
      <c r="H190" s="238" t="s">
        <v>664</v>
      </c>
      <c r="I190" s="238" t="s">
        <v>604</v>
      </c>
      <c r="J190" s="238"/>
      <c r="K190" s="279"/>
    </row>
    <row r="191" spans="2:11" ht="15" customHeight="1">
      <c r="B191" s="258"/>
      <c r="C191" s="243" t="s">
        <v>665</v>
      </c>
      <c r="D191" s="238"/>
      <c r="E191" s="238"/>
      <c r="F191" s="257" t="s">
        <v>576</v>
      </c>
      <c r="G191" s="238"/>
      <c r="H191" s="238" t="s">
        <v>666</v>
      </c>
      <c r="I191" s="238" t="s">
        <v>604</v>
      </c>
      <c r="J191" s="238"/>
      <c r="K191" s="279"/>
    </row>
    <row r="192" spans="2:11" ht="15" customHeight="1">
      <c r="B192" s="285"/>
      <c r="C192" s="293"/>
      <c r="D192" s="267"/>
      <c r="E192" s="267"/>
      <c r="F192" s="267"/>
      <c r="G192" s="267"/>
      <c r="H192" s="267"/>
      <c r="I192" s="267"/>
      <c r="J192" s="267"/>
      <c r="K192" s="286"/>
    </row>
    <row r="193" spans="2:11" ht="18.75" customHeight="1">
      <c r="B193" s="234"/>
      <c r="C193" s="238"/>
      <c r="D193" s="238"/>
      <c r="E193" s="238"/>
      <c r="F193" s="257"/>
      <c r="G193" s="238"/>
      <c r="H193" s="238"/>
      <c r="I193" s="238"/>
      <c r="J193" s="238"/>
      <c r="K193" s="234"/>
    </row>
    <row r="194" spans="2:11" ht="18.75" customHeight="1">
      <c r="B194" s="234"/>
      <c r="C194" s="238"/>
      <c r="D194" s="238"/>
      <c r="E194" s="238"/>
      <c r="F194" s="257"/>
      <c r="G194" s="238"/>
      <c r="H194" s="238"/>
      <c r="I194" s="238"/>
      <c r="J194" s="238"/>
      <c r="K194" s="234"/>
    </row>
    <row r="195" spans="2:11" ht="18.75" customHeight="1">
      <c r="B195" s="244"/>
      <c r="C195" s="244"/>
      <c r="D195" s="244"/>
      <c r="E195" s="244"/>
      <c r="F195" s="244"/>
      <c r="G195" s="244"/>
      <c r="H195" s="244"/>
      <c r="I195" s="244"/>
      <c r="J195" s="244"/>
      <c r="K195" s="244"/>
    </row>
    <row r="196" spans="2:11" ht="13.5">
      <c r="B196" s="226"/>
      <c r="C196" s="227"/>
      <c r="D196" s="227"/>
      <c r="E196" s="227"/>
      <c r="F196" s="227"/>
      <c r="G196" s="227"/>
      <c r="H196" s="227"/>
      <c r="I196" s="227"/>
      <c r="J196" s="227"/>
      <c r="K196" s="228"/>
    </row>
    <row r="197" spans="2:11" ht="21">
      <c r="B197" s="229"/>
      <c r="C197" s="349" t="s">
        <v>667</v>
      </c>
      <c r="D197" s="349"/>
      <c r="E197" s="349"/>
      <c r="F197" s="349"/>
      <c r="G197" s="349"/>
      <c r="H197" s="349"/>
      <c r="I197" s="349"/>
      <c r="J197" s="349"/>
      <c r="K197" s="230"/>
    </row>
    <row r="198" spans="2:11" ht="25.5" customHeight="1">
      <c r="B198" s="229"/>
      <c r="C198" s="294" t="s">
        <v>668</v>
      </c>
      <c r="D198" s="294"/>
      <c r="E198" s="294"/>
      <c r="F198" s="294" t="s">
        <v>669</v>
      </c>
      <c r="G198" s="295"/>
      <c r="H198" s="355" t="s">
        <v>670</v>
      </c>
      <c r="I198" s="355"/>
      <c r="J198" s="355"/>
      <c r="K198" s="230"/>
    </row>
    <row r="199" spans="2:11" ht="5.25" customHeight="1">
      <c r="B199" s="258"/>
      <c r="C199" s="255"/>
      <c r="D199" s="255"/>
      <c r="E199" s="255"/>
      <c r="F199" s="255"/>
      <c r="G199" s="238"/>
      <c r="H199" s="255"/>
      <c r="I199" s="255"/>
      <c r="J199" s="255"/>
      <c r="K199" s="279"/>
    </row>
    <row r="200" spans="2:11" ht="15" customHeight="1">
      <c r="B200" s="258"/>
      <c r="C200" s="238" t="s">
        <v>660</v>
      </c>
      <c r="D200" s="238"/>
      <c r="E200" s="238"/>
      <c r="F200" s="257" t="s">
        <v>39</v>
      </c>
      <c r="G200" s="238"/>
      <c r="H200" s="352" t="s">
        <v>671</v>
      </c>
      <c r="I200" s="352"/>
      <c r="J200" s="352"/>
      <c r="K200" s="279"/>
    </row>
    <row r="201" spans="2:11" ht="15" customHeight="1">
      <c r="B201" s="258"/>
      <c r="C201" s="264"/>
      <c r="D201" s="238"/>
      <c r="E201" s="238"/>
      <c r="F201" s="257" t="s">
        <v>40</v>
      </c>
      <c r="G201" s="238"/>
      <c r="H201" s="352" t="s">
        <v>672</v>
      </c>
      <c r="I201" s="352"/>
      <c r="J201" s="352"/>
      <c r="K201" s="279"/>
    </row>
    <row r="202" spans="2:11" ht="15" customHeight="1">
      <c r="B202" s="258"/>
      <c r="C202" s="264"/>
      <c r="D202" s="238"/>
      <c r="E202" s="238"/>
      <c r="F202" s="257" t="s">
        <v>43</v>
      </c>
      <c r="G202" s="238"/>
      <c r="H202" s="352" t="s">
        <v>673</v>
      </c>
      <c r="I202" s="352"/>
      <c r="J202" s="352"/>
      <c r="K202" s="279"/>
    </row>
    <row r="203" spans="2:11" ht="15" customHeight="1">
      <c r="B203" s="258"/>
      <c r="C203" s="238"/>
      <c r="D203" s="238"/>
      <c r="E203" s="238"/>
      <c r="F203" s="257" t="s">
        <v>41</v>
      </c>
      <c r="G203" s="238"/>
      <c r="H203" s="352" t="s">
        <v>674</v>
      </c>
      <c r="I203" s="352"/>
      <c r="J203" s="352"/>
      <c r="K203" s="279"/>
    </row>
    <row r="204" spans="2:11" ht="15" customHeight="1">
      <c r="B204" s="258"/>
      <c r="C204" s="238"/>
      <c r="D204" s="238"/>
      <c r="E204" s="238"/>
      <c r="F204" s="257" t="s">
        <v>42</v>
      </c>
      <c r="G204" s="238"/>
      <c r="H204" s="352" t="s">
        <v>675</v>
      </c>
      <c r="I204" s="352"/>
      <c r="J204" s="352"/>
      <c r="K204" s="279"/>
    </row>
    <row r="205" spans="2:11" ht="15" customHeight="1">
      <c r="B205" s="258"/>
      <c r="C205" s="238"/>
      <c r="D205" s="238"/>
      <c r="E205" s="238"/>
      <c r="F205" s="257"/>
      <c r="G205" s="238"/>
      <c r="H205" s="238"/>
      <c r="I205" s="238"/>
      <c r="J205" s="238"/>
      <c r="K205" s="279"/>
    </row>
    <row r="206" spans="2:11" ht="15" customHeight="1">
      <c r="B206" s="258"/>
      <c r="C206" s="238" t="s">
        <v>616</v>
      </c>
      <c r="D206" s="238"/>
      <c r="E206" s="238"/>
      <c r="F206" s="257" t="s">
        <v>74</v>
      </c>
      <c r="G206" s="238"/>
      <c r="H206" s="352" t="s">
        <v>676</v>
      </c>
      <c r="I206" s="352"/>
      <c r="J206" s="352"/>
      <c r="K206" s="279"/>
    </row>
    <row r="207" spans="2:11" ht="15" customHeight="1">
      <c r="B207" s="258"/>
      <c r="C207" s="264"/>
      <c r="D207" s="238"/>
      <c r="E207" s="238"/>
      <c r="F207" s="257" t="s">
        <v>513</v>
      </c>
      <c r="G207" s="238"/>
      <c r="H207" s="352" t="s">
        <v>514</v>
      </c>
      <c r="I207" s="352"/>
      <c r="J207" s="352"/>
      <c r="K207" s="279"/>
    </row>
    <row r="208" spans="2:11" ht="15" customHeight="1">
      <c r="B208" s="258"/>
      <c r="C208" s="238"/>
      <c r="D208" s="238"/>
      <c r="E208" s="238"/>
      <c r="F208" s="257" t="s">
        <v>511</v>
      </c>
      <c r="G208" s="238"/>
      <c r="H208" s="352" t="s">
        <v>677</v>
      </c>
      <c r="I208" s="352"/>
      <c r="J208" s="352"/>
      <c r="K208" s="279"/>
    </row>
    <row r="209" spans="2:11" ht="15" customHeight="1">
      <c r="B209" s="296"/>
      <c r="C209" s="264"/>
      <c r="D209" s="264"/>
      <c r="E209" s="264"/>
      <c r="F209" s="257" t="s">
        <v>515</v>
      </c>
      <c r="G209" s="243"/>
      <c r="H209" s="356" t="s">
        <v>516</v>
      </c>
      <c r="I209" s="356"/>
      <c r="J209" s="356"/>
      <c r="K209" s="297"/>
    </row>
    <row r="210" spans="2:11" ht="15" customHeight="1">
      <c r="B210" s="296"/>
      <c r="C210" s="264"/>
      <c r="D210" s="264"/>
      <c r="E210" s="264"/>
      <c r="F210" s="257" t="s">
        <v>517</v>
      </c>
      <c r="G210" s="243"/>
      <c r="H210" s="356" t="s">
        <v>678</v>
      </c>
      <c r="I210" s="356"/>
      <c r="J210" s="356"/>
      <c r="K210" s="297"/>
    </row>
    <row r="211" spans="2:11" ht="15" customHeight="1">
      <c r="B211" s="296"/>
      <c r="C211" s="264"/>
      <c r="D211" s="264"/>
      <c r="E211" s="264"/>
      <c r="F211" s="298"/>
      <c r="G211" s="243"/>
      <c r="H211" s="299"/>
      <c r="I211" s="299"/>
      <c r="J211" s="299"/>
      <c r="K211" s="297"/>
    </row>
    <row r="212" spans="2:11" ht="15" customHeight="1">
      <c r="B212" s="296"/>
      <c r="C212" s="238" t="s">
        <v>640</v>
      </c>
      <c r="D212" s="264"/>
      <c r="E212" s="264"/>
      <c r="F212" s="257">
        <v>1</v>
      </c>
      <c r="G212" s="243"/>
      <c r="H212" s="356" t="s">
        <v>679</v>
      </c>
      <c r="I212" s="356"/>
      <c r="J212" s="356"/>
      <c r="K212" s="297"/>
    </row>
    <row r="213" spans="2:11" ht="15" customHeight="1">
      <c r="B213" s="296"/>
      <c r="C213" s="264"/>
      <c r="D213" s="264"/>
      <c r="E213" s="264"/>
      <c r="F213" s="257">
        <v>2</v>
      </c>
      <c r="G213" s="243"/>
      <c r="H213" s="356" t="s">
        <v>680</v>
      </c>
      <c r="I213" s="356"/>
      <c r="J213" s="356"/>
      <c r="K213" s="297"/>
    </row>
    <row r="214" spans="2:11" ht="15" customHeight="1">
      <c r="B214" s="296"/>
      <c r="C214" s="264"/>
      <c r="D214" s="264"/>
      <c r="E214" s="264"/>
      <c r="F214" s="257">
        <v>3</v>
      </c>
      <c r="G214" s="243"/>
      <c r="H214" s="356" t="s">
        <v>681</v>
      </c>
      <c r="I214" s="356"/>
      <c r="J214" s="356"/>
      <c r="K214" s="297"/>
    </row>
    <row r="215" spans="2:11" ht="15" customHeight="1">
      <c r="B215" s="296"/>
      <c r="C215" s="264"/>
      <c r="D215" s="264"/>
      <c r="E215" s="264"/>
      <c r="F215" s="257">
        <v>4</v>
      </c>
      <c r="G215" s="243"/>
      <c r="H215" s="356" t="s">
        <v>682</v>
      </c>
      <c r="I215" s="356"/>
      <c r="J215" s="356"/>
      <c r="K215" s="297"/>
    </row>
    <row r="216" spans="2:11" ht="12.75" customHeight="1">
      <c r="B216" s="300"/>
      <c r="C216" s="301"/>
      <c r="D216" s="301"/>
      <c r="E216" s="301"/>
      <c r="F216" s="301"/>
      <c r="G216" s="301"/>
      <c r="H216" s="301"/>
      <c r="I216" s="301"/>
      <c r="J216" s="301"/>
      <c r="K216" s="302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Šprincl</dc:creator>
  <cp:keywords/>
  <dc:description/>
  <cp:lastModifiedBy>Špilarová Eva</cp:lastModifiedBy>
  <cp:lastPrinted>2018-03-19T07:42:39Z</cp:lastPrinted>
  <dcterms:created xsi:type="dcterms:W3CDTF">2018-03-12T10:52:43Z</dcterms:created>
  <dcterms:modified xsi:type="dcterms:W3CDTF">2018-04-11T11:39:21Z</dcterms:modified>
  <cp:category/>
  <cp:version/>
  <cp:contentType/>
  <cp:contentStatus/>
</cp:coreProperties>
</file>