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zakázky" sheetId="1" r:id="rId1"/>
    <sheet name="001 - Rekonstrukce 4 BJ" sheetId="2" r:id="rId2"/>
    <sheet name="002 - Stoupačky ZTI" sheetId="3" r:id="rId3"/>
    <sheet name="Pokyny pro vyplnění" sheetId="4" r:id="rId4"/>
  </sheets>
  <definedNames>
    <definedName name="_xlnm.Print_Area" localSheetId="0">'Rekapitulace zakázky'!$D$4:$AO$33,'Rekapitulace zakázky'!$C$39:$AQ$54</definedName>
    <definedName name="_xlnm._FilterDatabase" localSheetId="1" hidden="1">'001 - Rekonstrukce 4 BJ'!$C$93:$K$394</definedName>
    <definedName name="_xlnm.Print_Area" localSheetId="1">'001 - Rekonstrukce 4 BJ'!$C$4:$J$36,'001 - Rekonstrukce 4 BJ'!$C$42:$J$75,'001 - Rekonstrukce 4 BJ'!$C$81:$K$394</definedName>
    <definedName name="_xlnm._FilterDatabase" localSheetId="2" hidden="1">'002 - Stoupačky ZTI'!$C$88:$K$283</definedName>
    <definedName name="_xlnm.Print_Area" localSheetId="2">'002 - Stoupačky ZTI'!$C$4:$J$36,'002 - Stoupačky ZTI'!$C$42:$J$70,'002 - Stoupačky ZTI'!$C$76:$K$283</definedName>
    <definedName name="_xlnm.Print_Titles" localSheetId="0">'Rekapitulace zakázky'!$49:$49</definedName>
    <definedName name="_xlnm.Print_Titles" localSheetId="1">'001 - Rekonstrukce 4 BJ'!$93:$93</definedName>
    <definedName name="_xlnm.Print_Titles" localSheetId="2">'002 - Stoupačky ZTI'!$88:$88</definedName>
  </definedNames>
  <calcPr fullCalcOnLoad="1"/>
</workbook>
</file>

<file path=xl/sharedStrings.xml><?xml version="1.0" encoding="utf-8"?>
<sst xmlns="http://schemas.openxmlformats.org/spreadsheetml/2006/main" count="5853" uniqueCount="1113">
  <si>
    <t>Export VZ</t>
  </si>
  <si>
    <t>List obsahuje:</t>
  </si>
  <si>
    <t>1) Rekapitulace stavby</t>
  </si>
  <si>
    <t>2) Rekapitulace objektů stavby a soupisů prací</t>
  </si>
  <si>
    <t>3.0</t>
  </si>
  <si>
    <t>ZAMOK</t>
  </si>
  <si>
    <t>False</t>
  </si>
  <si>
    <t>{a1568bee-d9e9-4df7-a13c-e50c66739c06}</t>
  </si>
  <si>
    <t>0,01</t>
  </si>
  <si>
    <t>21</t>
  </si>
  <si>
    <t>15</t>
  </si>
  <si>
    <t>REKAPITULACE ZAKÁZKY</t>
  </si>
  <si>
    <t>v ---  níže se nacházejí doplnkové a pomocné údaje k sestavám  --- v</t>
  </si>
  <si>
    <t>Návod na vyplnění</t>
  </si>
  <si>
    <t>0,001</t>
  </si>
  <si>
    <t>Kód:</t>
  </si>
  <si>
    <t>509</t>
  </si>
  <si>
    <t>Měnit lze pouze buňky se žlutým podbarvením!
1) v Rekapitulaci zakázky vyplňte údaje o Uchazeči (přenesou se do ostatních sestav i v jiných listech)
2) na vybraných listech vyplňte v sestavě Soupis prací ceny u položek
Podrobnosti k vyplnění naleznete na poslední záložce s Pokyny pro vyplnění</t>
  </si>
  <si>
    <t>Zakázka:</t>
  </si>
  <si>
    <t>Rekonstrukce ubytovny Rokycanské nemocnice</t>
  </si>
  <si>
    <t>KSO:</t>
  </si>
  <si>
    <t/>
  </si>
  <si>
    <t>CC-CZ:</t>
  </si>
  <si>
    <t>Místo:</t>
  </si>
  <si>
    <t>Rokycany</t>
  </si>
  <si>
    <t>Datum:</t>
  </si>
  <si>
    <t>23. 10. 2018</t>
  </si>
  <si>
    <t>Zadavatel:</t>
  </si>
  <si>
    <t>IČ:</t>
  </si>
  <si>
    <t>70890366</t>
  </si>
  <si>
    <t>Plzeňský kraj</t>
  </si>
  <si>
    <t>DIČ:</t>
  </si>
  <si>
    <t>CZ70890366</t>
  </si>
  <si>
    <t>Uchazeč:</t>
  </si>
  <si>
    <t>Vyplň údaj</t>
  </si>
  <si>
    <t>Projektant:</t>
  </si>
  <si>
    <t>64185354</t>
  </si>
  <si>
    <t>Ing. Jiří Červený</t>
  </si>
  <si>
    <t>CZ6608021640</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</si>
  <si>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</si>
  <si>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</si>
  <si>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</si>
  <si>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</si>
  <si>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</si>
  <si>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</si>
  <si>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</si>
  <si>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</si>
  <si>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</si>
  <si>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</si>
  <si>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</si>
  <si>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</si>
  <si>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</si>
  <si>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</si>
  <si>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</si>
  <si>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</si>
  <si>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</si>
  <si>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</si>
  <si>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</si>
  <si>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</si>
  <si>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</si>
  <si>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</si>
  <si>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</si>
  <si>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</si>
  <si>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</si>
  <si>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</si>
  <si>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</si>
  <si>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</si>
  <si>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</si>
  <si>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</si>
  <si>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</si>
  <si>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</si>
  <si>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</si>
  <si>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</si>
  <si>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</si>
  <si>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</si>
  <si>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</si>
  <si>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</si>
  <si>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###NOIMPORT###</t>
  </si>
  <si>
    <t>IMPORT</t>
  </si>
  <si>
    <t>{00000000-0000-0000-0000-000000000000}</t>
  </si>
  <si>
    <t>/</t>
  </si>
  <si>
    <t>001</t>
  </si>
  <si>
    <t>Rekonstrukce 4 BJ</t>
  </si>
  <si>
    <t>STA</t>
  </si>
  <si>
    <t>1</t>
  </si>
  <si>
    <t>{bbde1b53-9949-4237-a1e6-4cba998343c7}</t>
  </si>
  <si>
    <t>2</t>
  </si>
  <si>
    <t>002</t>
  </si>
  <si>
    <t>Stoupačky ZTI</t>
  </si>
  <si>
    <t>{dba5a4ea-70c2-4fe7-a9f1-7ec4a819d3cf}</t>
  </si>
  <si>
    <t>1) Krycí list soupisu</t>
  </si>
  <si>
    <t>2) Rekapitulace</t>
  </si>
  <si>
    <t>3) Soupis prací</t>
  </si>
  <si>
    <t>Zpět na list:</t>
  </si>
  <si>
    <t>Rekapitulace zakázky</t>
  </si>
  <si>
    <t>KRYCÍ LIST SOUPISU</t>
  </si>
  <si>
    <t>Objekt:</t>
  </si>
  <si>
    <t>001 - Rekonstrukce 4 BJ</t>
  </si>
  <si>
    <t>REKAPITULACE ČLENĚNÍ SOUPISU PRACÍ</t>
  </si>
  <si>
    <t>Kód dílu - Popis</t>
  </si>
  <si>
    <t>Cena celkem [CZK]</t>
  </si>
  <si>
    <t>Náklady soupisu celkem</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</si>
  <si>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</si>
  <si>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</si>
  <si>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</si>
  <si>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</si>
  <si>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</si>
  <si>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</si>
  <si>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</si>
  <si>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733 - Ústřední vytápění - rozvodné potrubí</t>
  </si>
  <si>
    <t xml:space="preserve">    735 - Ústřední vytápění - otopná tělesa</t>
  </si>
  <si>
    <t xml:space="preserve">    741 - Elektroinstalace - silnoproud</t>
  </si>
  <si>
    <t xml:space="preserve">    742 - Elektroinstalace - slaboproud</t>
  </si>
  <si>
    <t xml:space="preserve">    766 - Konstrukce truhlářské</t>
  </si>
  <si>
    <t xml:space="preserve">    776 - Podlahy povlakové</t>
  </si>
  <si>
    <t xml:space="preserve">    783 - Dokončovací práce - nátěry</t>
  </si>
  <si>
    <t xml:space="preserve">    784 - Dokončovací práce - malby a tapety</t>
  </si>
  <si>
    <t>VRN - Vedlejší rozpočtové náklady</t>
  </si>
  <si>
    <t xml:space="preserve">    VRN1 - Průzkumné, geodetické a projektové práce</t>
  </si>
  <si>
    <t xml:space="preserve">    VRN3 - Zařízení staveniště</t>
  </si>
  <si>
    <t xml:space="preserve">    VRN4 - Inženýrská činnost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</si>
  <si>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</si>
  <si>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</si>
  <si>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</si>
  <si>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</si>
  <si>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</si>
  <si>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</si>
  <si>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</si>
  <si>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</si>
  <si>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</si>
  <si>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</si>
  <si>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</si>
  <si>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</si>
  <si>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</si>
  <si>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</si>
  <si>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</si>
  <si>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</si>
  <si>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</si>
  <si>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6</t>
  </si>
  <si>
    <t>Úpravy povrchů, podlahy a osazování výplní</t>
  </si>
  <si>
    <t>K</t>
  </si>
  <si>
    <t>611131111</t>
  </si>
  <si>
    <t>Podkladní a spojovací vrstva vnitřních omítaných ploch polymercementový spojovací můstek nanášený ručně stropů</t>
  </si>
  <si>
    <t>m2</t>
  </si>
  <si>
    <t>CS ÚRS 2018 02</t>
  </si>
  <si>
    <t>4</t>
  </si>
  <si>
    <t>-1229567001</t>
  </si>
  <si>
    <t>VV</t>
  </si>
  <si>
    <t>2,25*4</t>
  </si>
  <si>
    <t>Součet</t>
  </si>
  <si>
    <t>611311141</t>
  </si>
  <si>
    <t>Omítka vápenná vnitřních ploch nanášená ručně dvouvrstvá štuková, tloušťky jádrové omítky do 10 mm a tloušťky štuku do 3 mm vodorovných konstrukcí stropů rovných</t>
  </si>
  <si>
    <t>-814121668</t>
  </si>
  <si>
    <t>PSC</t>
  </si>
  <si>
    <t xml:space="preserve">Poznámka k souboru cen:
1. Pro ocenění nanášení omítek v tloušťce jádrové omítky přes 10 mm se použije příplatek k cenám za každých dalších i započatých 5 mm tlouštky.
2. Omítky stropních konstrukcí nanášené na pletivo se oceňují cenami omítek žebrových stropů nebo osamělých trámů.
3. Podkladní a spojovací vrstvy se oceňují cenami souboru cen 61.13-1... této části katalogu.
</t>
  </si>
  <si>
    <t>3</t>
  </si>
  <si>
    <t>611311191</t>
  </si>
  <si>
    <t>Omítka vápenná vnitřních ploch nanášená ručně Příplatek k cenám za každých dalších i započatých 5 mm tloušťky jádrové omítky přes 10 mm stropů</t>
  </si>
  <si>
    <t>-1967318821</t>
  </si>
  <si>
    <t>612125101</t>
  </si>
  <si>
    <t>Vyplnění spár vnitřních povrchů cementovou maltou, ploch z cihel stěn</t>
  </si>
  <si>
    <t>1299997159</t>
  </si>
  <si>
    <t xml:space="preserve">Poznámka k souboru cen:
1. Ceny jsou určeny pro ocenění vyplnění spár ploch určených k omítání, průměrné hloubky výplně spáry do 30 mm.
</t>
  </si>
  <si>
    <t>5</t>
  </si>
  <si>
    <t>612131111</t>
  </si>
  <si>
    <t>Podkladní a spojovací vrstva vnitřních omítaných ploch polymercementový spojovací můstek nanášený ručně stěn</t>
  </si>
  <si>
    <t>-1915917467</t>
  </si>
  <si>
    <t>(1,45+1,55)*2*2,5*4</t>
  </si>
  <si>
    <t>-0,6*2,0*4</t>
  </si>
  <si>
    <t>2,4*4</t>
  </si>
  <si>
    <t>612311131</t>
  </si>
  <si>
    <t>Potažení vnitřních ploch štukem tloušťky do 3 mm svislých konstrukcí stěn</t>
  </si>
  <si>
    <t>-402546810</t>
  </si>
  <si>
    <t>24*4</t>
  </si>
  <si>
    <t>7</t>
  </si>
  <si>
    <t>612311141</t>
  </si>
  <si>
    <t>Omítka vápenná vnitřních ploch nanášená ručně dvouvrstvá štuková, tloušťky jádrové omítky do 10 mm a tloušťky štuku do 3 mm svislých konstrukcí stěn</t>
  </si>
  <si>
    <t>309990614</t>
  </si>
  <si>
    <t>8</t>
  </si>
  <si>
    <t>612311191</t>
  </si>
  <si>
    <t>Omítka vápenná vnitřních ploch nanášená ručně Příplatek k cenám za každých dalších i započatých 5 mm tloušťky jádrové omítky přes 10 mm stěn</t>
  </si>
  <si>
    <t>1304094276</t>
  </si>
  <si>
    <t>9</t>
  </si>
  <si>
    <t>612315302</t>
  </si>
  <si>
    <t>Vápenná omítka ostění nebo nadpraží štuková</t>
  </si>
  <si>
    <t>1999011202</t>
  </si>
  <si>
    <t xml:space="preserve">Poznámka k souboru cen:
1. Ceny lze použít jen pro ocenění samostatně upravovaného ostění a nadpraží ( např. při dodatečné výměně oken nebo zárubní ) v šířce do 300 mm okolo upravovaného otvoru.
</t>
  </si>
  <si>
    <t>(1,6+2,1+1,6)*0,22*2*4</t>
  </si>
  <si>
    <t>10</t>
  </si>
  <si>
    <t>612325225</t>
  </si>
  <si>
    <t>Vápenocementová omítka jednotlivých malých ploch štuková na stěnách, plochy jednotlivě přes 1,0 do 4 m2</t>
  </si>
  <si>
    <t>kus</t>
  </si>
  <si>
    <t>-42251613</t>
  </si>
  <si>
    <t>11</t>
  </si>
  <si>
    <t>619991011</t>
  </si>
  <si>
    <t>Zakrytí vnitřních ploch před znečištěním včetně pozdějšího odkrytí konstrukcí a prvků obalením fólií a přelepením páskou</t>
  </si>
  <si>
    <t>357677975</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</si>
  <si>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</si>
  <si>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2,1*1,6*2*4</t>
  </si>
  <si>
    <t>0,8*1,97*4</t>
  </si>
  <si>
    <t>12</t>
  </si>
  <si>
    <t>619995001</t>
  </si>
  <si>
    <t>Začištění omítek (s dodáním hmot) kolem oken, dveří, podlah, obkladů apod.</t>
  </si>
  <si>
    <t>m</t>
  </si>
  <si>
    <t>-932075778</t>
  </si>
  <si>
    <t xml:space="preserve">Poznámka k souboru cen:
1. Cenu -5001 lze použít pouze v případě provádění opravy nebo osazování nových oken, dveří, obkladů, podlah apod.; nelze ji použít v případech provádění opravy omítek nebo nové omítky v celé ploše.
</t>
  </si>
  <si>
    <t>(1,97*2+0,8)*2*8*4</t>
  </si>
  <si>
    <t>13</t>
  </si>
  <si>
    <t>642944121</t>
  </si>
  <si>
    <t>Osazení ocelových dveřních zárubní lisovaných nebo z úhelníků dodatečně s vybetonováním prahu, plochy do 2,5 m2</t>
  </si>
  <si>
    <t>1010657020</t>
  </si>
  <si>
    <t xml:space="preserve">Poznámka k souboru cen:
1. V cenách nejsou započteny náklady na dodání zárubní, tyto se oceňují ve specifikaci.
</t>
  </si>
  <si>
    <t>14</t>
  </si>
  <si>
    <t>M</t>
  </si>
  <si>
    <t>55331197</t>
  </si>
  <si>
    <t>zárubeň ocelová pro běžné zdění hranatý profil s drážkou 110 600 L/P</t>
  </si>
  <si>
    <t>702428033</t>
  </si>
  <si>
    <t>55331201</t>
  </si>
  <si>
    <t>zárubeň ocelová pro běžné zdění hranatý profil s drážkou 110 800 L/P</t>
  </si>
  <si>
    <t>-469438053</t>
  </si>
  <si>
    <t>Ostatní konstrukce a práce, bourání</t>
  </si>
  <si>
    <t>16</t>
  </si>
  <si>
    <t>952901111</t>
  </si>
  <si>
    <t>Vyčištění budov nebo objektů před předáním do užívání budov bytové nebo občanské výstavby, světlé výšky podlaží do 4 m</t>
  </si>
  <si>
    <t>1452756985</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</si>
  <si>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</si>
  <si>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(2,25+2,8+15,1+8,51)*4</t>
  </si>
  <si>
    <t>17</t>
  </si>
  <si>
    <t>965042141</t>
  </si>
  <si>
    <t>Bourání mazanin betonových nebo z litého asfaltu tl. do 100 mm, plochy přes 4 m2</t>
  </si>
  <si>
    <t>m3</t>
  </si>
  <si>
    <t>-1895877626</t>
  </si>
  <si>
    <t>(2,25+2,8+15,1+8,51)*0,06*4</t>
  </si>
  <si>
    <t>18</t>
  </si>
  <si>
    <t>965081223</t>
  </si>
  <si>
    <t>Bourání podlah z dlaždic bez podkladního lože nebo mazaniny, s jakoukoliv výplní spár keramických nebo xylolitových tl. přes 10 mm plochy přes 1 m2</t>
  </si>
  <si>
    <t>-1897543803</t>
  </si>
  <si>
    <t xml:space="preserve">Poznámka k souboru cen:
1. Odsekání soklíků se oceňuje cenami souboru cen 965 08.
</t>
  </si>
  <si>
    <t>19</t>
  </si>
  <si>
    <t>967041112</t>
  </si>
  <si>
    <t>Přisekání (špicování) rovných ostění v betonu po hrubém vybourání otvorů bez odstupu</t>
  </si>
  <si>
    <t>-1859419045</t>
  </si>
  <si>
    <t>(1,2+1,8*2)*2*4</t>
  </si>
  <si>
    <t>20</t>
  </si>
  <si>
    <t>968062375</t>
  </si>
  <si>
    <t>Vybourání dřevěných rámů oken s křídly, dveřních zárubní, vrat, stěn, ostění nebo obkladů rámů oken s křídly zdvojených, plochy do 2 m2</t>
  </si>
  <si>
    <t>2034149189</t>
  </si>
  <si>
    <t xml:space="preserve">Poznámka k souboru cen:
1. V cenách -2244 až -2747 jsou započteny i náklady na vyvěšení křídel.
</t>
  </si>
  <si>
    <t>1,2*1,8*2*4</t>
  </si>
  <si>
    <t>968072455</t>
  </si>
  <si>
    <t>Vybourání kovových rámů oken s křídly, dveřních zárubní, vrat, stěn, ostění nebo obkladů dveřních zárubní, plochy do 2 m2</t>
  </si>
  <si>
    <t>1430217465</t>
  </si>
  <si>
    <t xml:space="preserve">Poznámka k souboru cen:
1. V cenách -2244 až -2559 jsou započteny i náklady na vyvěšení křídel.
2. Cenou -2641 se oceňuje i vybourání nosné ocelové konstrukce pro sádrokartonové příčky.
</t>
  </si>
  <si>
    <t>0,8*2,0*2*4</t>
  </si>
  <si>
    <t>0,6*2,0*4</t>
  </si>
  <si>
    <t>22</t>
  </si>
  <si>
    <t>974031132</t>
  </si>
  <si>
    <t>Vysekání rýh ve zdivu cihelném na maltu vápennou nebo vápenocementovou do hl. 50 mm a šířky do 70 mm</t>
  </si>
  <si>
    <t>529754430</t>
  </si>
  <si>
    <t>36,54*4</t>
  </si>
  <si>
    <t>23</t>
  </si>
  <si>
    <t>978011191</t>
  </si>
  <si>
    <t>Otlučení vápenných nebo vápenocementových omítek vnitřních ploch stropů, v rozsahu přes 50 do 100 %</t>
  </si>
  <si>
    <t>-1710823897</t>
  </si>
  <si>
    <t xml:space="preserve">Poznámka k souboru cen:
1. Položky lze použít i pro ocenění otlučení sádrových, hliněných apod. vnitřních omítek.
</t>
  </si>
  <si>
    <t>24</t>
  </si>
  <si>
    <t>978013191</t>
  </si>
  <si>
    <t>Otlučení vápenných nebo vápenocementových omítek vnitřních ploch stěn s vyškrabáním spar, s očištěním zdiva, v rozsahu přes 50 do 100 %</t>
  </si>
  <si>
    <t>-2134950934</t>
  </si>
  <si>
    <t>-0,6/1,97*4</t>
  </si>
  <si>
    <t>25</t>
  </si>
  <si>
    <t>978059541</t>
  </si>
  <si>
    <t>Odsekání obkladů stěn včetně otlučení podkladní omítky až na zdivo z obkládaček vnitřních, z jakýchkoliv materiálů, plochy přes 1 m2</t>
  </si>
  <si>
    <t>1253634115</t>
  </si>
  <si>
    <t>997</t>
  </si>
  <si>
    <t>Přesun sutě</t>
  </si>
  <si>
    <t>26</t>
  </si>
  <si>
    <t>997013211</t>
  </si>
  <si>
    <t>Vnitrostaveništní doprava suti a vybouraných hmot vodorovně do 50 m svisle ručně (nošením po schodech) pro budovy a haly výšky do 6 m</t>
  </si>
  <si>
    <t>t</t>
  </si>
  <si>
    <t>578990885</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</si>
  <si>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</si>
  <si>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27</t>
  </si>
  <si>
    <t>997013219</t>
  </si>
  <si>
    <t>Vnitrostaveništní doprava suti a vybouraných hmot vodorovně do 50 m Příplatek k cenám -3111 až -3217 za zvětšenou vodorovnou dopravu přes vymezenou dopravní vzdálenost za každých dalších i započatých 10 m</t>
  </si>
  <si>
    <t>1793191402</t>
  </si>
  <si>
    <t>28</t>
  </si>
  <si>
    <t>997013501</t>
  </si>
  <si>
    <t>Odvoz suti a vybouraných hmot na skládku nebo meziskládku se složením, na vzdálenost do 1 km</t>
  </si>
  <si>
    <t>1460687487</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</si>
  <si>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</si>
  <si>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29</t>
  </si>
  <si>
    <t>997013509</t>
  </si>
  <si>
    <t>Odvoz suti a vybouraných hmot na skládku nebo meziskládku se složením, na vzdálenost Příplatek k ceně za každý další i započatý 1 km přes 1 km</t>
  </si>
  <si>
    <t>-443598555</t>
  </si>
  <si>
    <t>29,238*25 'Přepočtené koeficientem množství</t>
  </si>
  <si>
    <t>30</t>
  </si>
  <si>
    <t>997013803</t>
  </si>
  <si>
    <t>Poplatek za uložení stavebního odpadu na skládce (skládkovné) cihelného zatříděného do Katalogu odpadů pod kódem 170 102</t>
  </si>
  <si>
    <t>1998780883</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</si>
  <si>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</si>
  <si>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</si>
  <si>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</si>
  <si>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31</t>
  </si>
  <si>
    <t>998018001</t>
  </si>
  <si>
    <t>Přesun hmot pro budovy občanské výstavby, bydlení, výrobu a služby ruční - bez užití mechanizace vodorovná dopravní vzdálenost do 100 m pro budovy s jakoukoliv nosnou konstrukcí výšky do 6 m</t>
  </si>
  <si>
    <t>-30336740</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</si>
  <si>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</si>
  <si>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32</t>
  </si>
  <si>
    <t>998018011</t>
  </si>
  <si>
    <t>Přesun hmot pro budovy občanské výstavby, bydlení, výrobu a služby ruční - bez užití mechanizace Příplatek k cenám za ruční zvětšený přesun přes vymezenou největší dopravní vzdálenost za každých dalších i započatých 100 m</t>
  </si>
  <si>
    <t>-33794502</t>
  </si>
  <si>
    <t>PSV</t>
  </si>
  <si>
    <t>Práce a dodávky PSV</t>
  </si>
  <si>
    <t>733</t>
  </si>
  <si>
    <t>Ústřední vytápění - rozvodné potrubí</t>
  </si>
  <si>
    <t>33</t>
  </si>
  <si>
    <t>733120815</t>
  </si>
  <si>
    <t>Demontáž potrubí z trubek ocelových hladkých Ø do 38</t>
  </si>
  <si>
    <t>-564177320</t>
  </si>
  <si>
    <t>35*4</t>
  </si>
  <si>
    <t>34</t>
  </si>
  <si>
    <t>733222103</t>
  </si>
  <si>
    <t>Potrubí z trubek měděných polotvrdých spojovaných měkkým pájením Ø 18/1</t>
  </si>
  <si>
    <t>-650598716</t>
  </si>
  <si>
    <t>35</t>
  </si>
  <si>
    <t>733291101</t>
  </si>
  <si>
    <t>Zkoušky těsnosti potrubí z trubek měděných Ø do 35/1,5</t>
  </si>
  <si>
    <t>-323492497</t>
  </si>
  <si>
    <t>36</t>
  </si>
  <si>
    <t>733811242</t>
  </si>
  <si>
    <t>Ochrana potrubí termoizolačními trubicemi z pěnového polyetylenu PE přilepenými v příčných a podélných spojích, tloušťky izolace přes 13 do 20 mm, vnitřního průměru izolace DN přes 22 do 45 mm</t>
  </si>
  <si>
    <t>431485103</t>
  </si>
  <si>
    <t xml:space="preserve">Poznámka k souboru cen:
1. V cenách -1211 až -1256 jsou započteny i náklady na dodání tepelně izolačních trubic.
</t>
  </si>
  <si>
    <t>37</t>
  </si>
  <si>
    <t>998733101</t>
  </si>
  <si>
    <t>Přesun hmot pro rozvody potrubí stanovený z hmotnosti přesunovaného materiálu vodorovná dopravní vzdálenost do 50 m v objektech výšky do 6 m</t>
  </si>
  <si>
    <t>963220435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</si>
  <si>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</si>
  <si>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38</t>
  </si>
  <si>
    <t>998733181</t>
  </si>
  <si>
    <t>Přesun hmot pro rozvody potrubí stanovený z hmotnosti přesunovaného materiálu Příplatek k cenám za přesun prováděný bez použití mechanizace pro jakoukoliv výšku objektu</t>
  </si>
  <si>
    <t>-306956576</t>
  </si>
  <si>
    <t>735</t>
  </si>
  <si>
    <t>Ústřední vytápění - otopná tělesa</t>
  </si>
  <si>
    <t>39</t>
  </si>
  <si>
    <t>735111810</t>
  </si>
  <si>
    <t>Demontáž otopných těles litinových článkových</t>
  </si>
  <si>
    <t>1438737746</t>
  </si>
  <si>
    <t>0,7*1,2*2*4</t>
  </si>
  <si>
    <t>40</t>
  </si>
  <si>
    <t>735152380</t>
  </si>
  <si>
    <t>Otopná tělesa panelová VK dvoudesková PN 1,0 MPa, T do 110°C bez přídavné přestupní plochy výšky tělesa 600 mm stavební délky / výkonu 1400 mm / 1369 W</t>
  </si>
  <si>
    <t>-523798083</t>
  </si>
  <si>
    <t>41</t>
  </si>
  <si>
    <t>998735101</t>
  </si>
  <si>
    <t>Přesun hmot pro otopná tělesa stanovený z hmotnosti přesunovaného materiálu vodorovná dopravní vzdálenost do 50 m v objektech výšky do 6 m</t>
  </si>
  <si>
    <t>572982863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</si>
  <si>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</si>
  <si>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42</t>
  </si>
  <si>
    <t>998735181</t>
  </si>
  <si>
    <t>Přesun hmot pro otopná tělesa stanovený z hmotnosti přesunovaného materiálu Příplatek k cenám za přesun prováděný bez použití mechanizace pro jakoukoliv výšku objektu</t>
  </si>
  <si>
    <t>230967051</t>
  </si>
  <si>
    <t>741</t>
  </si>
  <si>
    <t>Elektroinstalace - silnoproud</t>
  </si>
  <si>
    <t>43</t>
  </si>
  <si>
    <t>741120005</t>
  </si>
  <si>
    <t>Montáž vodičů izolovaných měděných bez ukončení uložených pod omítku plných a laněných (CY), průřezu žíly 25 až 35 mm2</t>
  </si>
  <si>
    <t>204516124</t>
  </si>
  <si>
    <t>54*4</t>
  </si>
  <si>
    <t>44</t>
  </si>
  <si>
    <t>34141358</t>
  </si>
  <si>
    <t>vodič ohebný s Cu jádrem propojovací pro 450/750V 10mm2</t>
  </si>
  <si>
    <t>1639106986</t>
  </si>
  <si>
    <t>45</t>
  </si>
  <si>
    <t>741130004</t>
  </si>
  <si>
    <t>Ukončení vodičů izolovaných s označením a zapojením v rozváděči nebo na přístroji, průřezu žíly do 6 mm2</t>
  </si>
  <si>
    <t>-270233795</t>
  </si>
  <si>
    <t>46</t>
  </si>
  <si>
    <t>741210001</t>
  </si>
  <si>
    <t>Montáž rozvodnic oceloplechových nebo plastových bez zapojení vodičů běžných, hmotnosti do 20 kg</t>
  </si>
  <si>
    <t>715123228</t>
  </si>
  <si>
    <t>47</t>
  </si>
  <si>
    <t>35713111</t>
  </si>
  <si>
    <t>rozvodnice nástěnná, průhledné dveře, 3 řady, šířka 14 modulárních jednotek</t>
  </si>
  <si>
    <t>800712648</t>
  </si>
  <si>
    <t>48</t>
  </si>
  <si>
    <t>741310001</t>
  </si>
  <si>
    <t>Montáž spínačů jedno nebo dvoupólových nástěnných se zapojením vodičů, pro prostředí normální vypínačů, řazení 1-jednopólových</t>
  </si>
  <si>
    <t>-813953243</t>
  </si>
  <si>
    <t>49</t>
  </si>
  <si>
    <t>34536398</t>
  </si>
  <si>
    <t>spínač páčkový 25A zapuštěnámontáž se signální doutnavkou 39563-23C</t>
  </si>
  <si>
    <t>-1179351906</t>
  </si>
  <si>
    <t>50</t>
  </si>
  <si>
    <t>741313001</t>
  </si>
  <si>
    <t>Montáž zásuvek domovních se zapojením vodičů bezšroubové připojení polozapuštěných nebo zapuštěných 10/16 A, provedení 2P + PE</t>
  </si>
  <si>
    <t>277193810</t>
  </si>
  <si>
    <t>51</t>
  </si>
  <si>
    <t>35811071</t>
  </si>
  <si>
    <t>zásuvka nepropustná nástěnná 16A 400 V 4pólová</t>
  </si>
  <si>
    <t>1962499024</t>
  </si>
  <si>
    <t>52</t>
  </si>
  <si>
    <t>741372051</t>
  </si>
  <si>
    <t>Montáž svítidel LED se zapojením vodičů bytových nebo společenských místností přisazených stropních reflektorových bez pohybového čidla</t>
  </si>
  <si>
    <t>-1351158710</t>
  </si>
  <si>
    <t>53</t>
  </si>
  <si>
    <t>34814448</t>
  </si>
  <si>
    <t>svítidlo zářivkové stropní přímé, mřížka parabolická, indukční předřadník s kompenzací, 4x58W</t>
  </si>
  <si>
    <t>1864517108</t>
  </si>
  <si>
    <t>54</t>
  </si>
  <si>
    <t>741810001</t>
  </si>
  <si>
    <t>Zkoušky a prohlídky elektrických rozvodů a zařízení celková prohlídka a vyhotovení revizní zprávy pro objem montážních prací do 100 tis. Kč</t>
  </si>
  <si>
    <t>1725609998</t>
  </si>
  <si>
    <t xml:space="preserve">Poznámka k souboru cen:
1. Ceny -0001 až -0011 jsou určeny pro objem montážních prací včetně všech nákladů.
</t>
  </si>
  <si>
    <t>742</t>
  </si>
  <si>
    <t>Elektroinstalace - slaboproud</t>
  </si>
  <si>
    <t>55</t>
  </si>
  <si>
    <t>742110501</t>
  </si>
  <si>
    <t>Montáž krabic elektroinstalačních s víčkem zapuštěných plastových včetně zasekání odbočných kruhových</t>
  </si>
  <si>
    <t>-1176876751</t>
  </si>
  <si>
    <t>56</t>
  </si>
  <si>
    <t>37451121</t>
  </si>
  <si>
    <t>zásuvka tv+r bílá</t>
  </si>
  <si>
    <t>-655732455</t>
  </si>
  <si>
    <t>57</t>
  </si>
  <si>
    <t>742121001</t>
  </si>
  <si>
    <t>Montáž kabelů sdělovacích pro vnitřní rozvody počtu žil do 15</t>
  </si>
  <si>
    <t>-1644294011</t>
  </si>
  <si>
    <t xml:space="preserve">Poznámka k souboru cen:
1. Ceny lze použít i pro ocenění koaxiálních kabelů.
</t>
  </si>
  <si>
    <t>8,5*4</t>
  </si>
  <si>
    <t>58</t>
  </si>
  <si>
    <t>34121056</t>
  </si>
  <si>
    <t>kabel sdělovací s Cu jádrem 10x2x0,5mm</t>
  </si>
  <si>
    <t>-1957571917</t>
  </si>
  <si>
    <t>59</t>
  </si>
  <si>
    <t>742121002</t>
  </si>
  <si>
    <t>Montáž kabelů sdělovacích pro vnitřní rozvody počtu žil přes 15</t>
  </si>
  <si>
    <t>-1062616788</t>
  </si>
  <si>
    <t>60</t>
  </si>
  <si>
    <t>34140850</t>
  </si>
  <si>
    <t>vodič izolovaný s Cu jádrem 25mm2</t>
  </si>
  <si>
    <t>1836469570</t>
  </si>
  <si>
    <t>766</t>
  </si>
  <si>
    <t>Konstrukce truhlářské</t>
  </si>
  <si>
    <t>61</t>
  </si>
  <si>
    <t>766622116</t>
  </si>
  <si>
    <t>Montáž oken plastových včetně montáže rámu na polyuretanovou pěnu plochy přes 1 m2 pevných do zdiva, výšky přes 1,5 do 2,5 m</t>
  </si>
  <si>
    <t>-1405573313</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</si>
  <si>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</si>
  <si>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62</t>
  </si>
  <si>
    <t>61143957</t>
  </si>
  <si>
    <t xml:space="preserve">okno plastové dvoukřídlové otvíravé a sklápěcí 120x180 cm, Uw = 0,95 kWK
</t>
  </si>
  <si>
    <t>1639676718</t>
  </si>
  <si>
    <t>63</t>
  </si>
  <si>
    <t>766660001</t>
  </si>
  <si>
    <t>Montáž dveřních křídel dřevěných nebo plastových otevíravých do ocelové zárubně povrchově upravených jednokřídlových, šířky do 800 mm</t>
  </si>
  <si>
    <t>1344877435</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</si>
  <si>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</si>
  <si>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64</t>
  </si>
  <si>
    <t>61162851</t>
  </si>
  <si>
    <t>dveře vnitřní foliované plné 1křídlové 60x197 cm</t>
  </si>
  <si>
    <t>2027660147</t>
  </si>
  <si>
    <t>65</t>
  </si>
  <si>
    <t>61162878</t>
  </si>
  <si>
    <t>dveře vnitřní foliované sklo 1/3 1křídlové 80x197cm</t>
  </si>
  <si>
    <t>1734520904</t>
  </si>
  <si>
    <t>66</t>
  </si>
  <si>
    <t>766660021</t>
  </si>
  <si>
    <t>Montáž dveřních křídel dřevěných nebo plastových otevíravých do ocelové zárubně protipožárních jednokřídlových, šířky do 800 mm</t>
  </si>
  <si>
    <t>-1391374385</t>
  </si>
  <si>
    <t>67</t>
  </si>
  <si>
    <t>61165192</t>
  </si>
  <si>
    <t>dveře vnitřní protipožární foliované 1křídlé 80x197 cm</t>
  </si>
  <si>
    <t>1822192941</t>
  </si>
  <si>
    <t>68</t>
  </si>
  <si>
    <t>766660722</t>
  </si>
  <si>
    <t>Montáž dveřních doplňků dveřního kování zámku</t>
  </si>
  <si>
    <t>315852595</t>
  </si>
  <si>
    <t xml:space="preserve">Poznámka k souboru cen:
1. V ceně -0722 je započtena montáž zámku, zámkové vložky a osazení štítku s klikou.
</t>
  </si>
  <si>
    <t>69</t>
  </si>
  <si>
    <t>54914114</t>
  </si>
  <si>
    <t>kování bezpečnostní R 1/O/madlo Cr</t>
  </si>
  <si>
    <t>-583389870</t>
  </si>
  <si>
    <t>70</t>
  </si>
  <si>
    <t>54914620</t>
  </si>
  <si>
    <t>kování vrchní dveřní klika včetně rozet a montážního materiálu R PZ nerez PK</t>
  </si>
  <si>
    <t>1896969488</t>
  </si>
  <si>
    <t>71</t>
  </si>
  <si>
    <t>766694112</t>
  </si>
  <si>
    <t>Montáž ostatních truhlářských konstrukcí parapetních desek dřevěných nebo plastových šířky do 300 mm, délky přes 1000 do 1600 mm</t>
  </si>
  <si>
    <t>1560694206</t>
  </si>
  <si>
    <t xml:space="preserve">Poznámka k souboru cen:
1. Cenami -8111 a -8112 se oceňuje montáž vrat oboru JKPOV 611.
2. Cenami -97 . . nelze oceňovat venkovní krycí lišty balkónových dveří; tato montáž se oceňuje cenou -1610.
</t>
  </si>
  <si>
    <t>72</t>
  </si>
  <si>
    <t>61144405</t>
  </si>
  <si>
    <t>parapet plastový vnitřní - komůrkový 50 x 2 x 100 cm</t>
  </si>
  <si>
    <t>1772747399</t>
  </si>
  <si>
    <t>1,2*8</t>
  </si>
  <si>
    <t>73</t>
  </si>
  <si>
    <t>61144019</t>
  </si>
  <si>
    <t>koncovka k parapetu plastovému vnitřnímu 1 pár</t>
  </si>
  <si>
    <t>sada</t>
  </si>
  <si>
    <t>-1693907579</t>
  </si>
  <si>
    <t>74</t>
  </si>
  <si>
    <t>766811116</t>
  </si>
  <si>
    <t>Montáž a dodávka kuchyňské linky dl. 1500 mm. Včetně dřezu, elektrické indukční dvouplotýnky, pracovní desky a digestoře.
Barva rustikal dub.
Pracovní deska tmavá šedá, mramorovaná.</t>
  </si>
  <si>
    <t>-40130509</t>
  </si>
  <si>
    <t xml:space="preserve">Poznámka k souboru cen:
1. V cenách 766 81-1111 až -1116 Montáž korpusu spodních skříněk jsou zahrnuty i náklady na montáž soklové lišty.
2. V cenách 766 81-1431 až -1453 Montáž světelné rampy nejsou zahrnuty náklady na montáž osvětlení, tyto se oceňují cenami části A10 katalogu 800-741 Elektroinstalace - silnoproud.
3. V cenách souboru cen 766 81-1 . Montáž kuchyňských linek nejsou zahrnuty náklady na dodání spojovacího materiálu. Není-li tento materiál zahrnut v ceně dodávky kuchyňské linky, oceňuje se samostatně ve specifikaci.
4. Vcenách 766 81-1311 až -1353 montáže dvířek jsou započteny i náklady na montáž závěsů.
5. V ceně 766 81-1461 jsou započteny náklady na montáž obou výsuvů pro pojezd zásuvky.
</t>
  </si>
  <si>
    <t>75</t>
  </si>
  <si>
    <t>998766101</t>
  </si>
  <si>
    <t>Přesun hmot pro konstrukce truhlářské stanovený z hmotnosti přesunovaného materiálu vodorovná dopravní vzdálenost do 50 m v objektech výšky do 6 m</t>
  </si>
  <si>
    <t>1281038121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</si>
  <si>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</si>
  <si>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t>
  </si>
  <si>
    <t>998766181</t>
  </si>
  <si>
    <t>Přesun hmot pro konstrukce truhlářské stanovený z hmotnosti přesunovaného materiálu Příplatek k ceně za přesun prováděný bez použití mechanizace pro jakoukoliv výšku objektu</t>
  </si>
  <si>
    <t>390645246</t>
  </si>
  <si>
    <t>776</t>
  </si>
  <si>
    <t>Podlahy povlakové</t>
  </si>
  <si>
    <t>77</t>
  </si>
  <si>
    <t>776111115</t>
  </si>
  <si>
    <t>Příprava podkladu broušení podlah stávajícího podkladu před litím stěrky</t>
  </si>
  <si>
    <t>1415356333</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</si>
  <si>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</si>
  <si>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(2,8+15,1+8,51)*4</t>
  </si>
  <si>
    <t>78</t>
  </si>
  <si>
    <t>776111311</t>
  </si>
  <si>
    <t>Příprava podkladu vysátí podlah</t>
  </si>
  <si>
    <t>1380282955</t>
  </si>
  <si>
    <t>79</t>
  </si>
  <si>
    <t>776121311</t>
  </si>
  <si>
    <t>Příprava podkladu penetrace vodou ředitelná na savý podklad (válečkováním) ředěná v poměru 1:1 podlah</t>
  </si>
  <si>
    <t>1033443329</t>
  </si>
  <si>
    <t>80</t>
  </si>
  <si>
    <t>776201812</t>
  </si>
  <si>
    <t>Demontáž povlakových podlahovin lepených ručně s podložkou</t>
  </si>
  <si>
    <t>1499718494</t>
  </si>
  <si>
    <t>81</t>
  </si>
  <si>
    <t>776221111</t>
  </si>
  <si>
    <t>Montáž podlahovin z PVC lepením standardním lepidlem z pásů standardních</t>
  </si>
  <si>
    <t>1827575108</t>
  </si>
  <si>
    <t>82</t>
  </si>
  <si>
    <t>28412255</t>
  </si>
  <si>
    <t>krytina podlahová heterogenní šíře 1500 tl. 1,5 mm</t>
  </si>
  <si>
    <t>2123131090</t>
  </si>
  <si>
    <t>105,64*1,1 'Přepočtené koeficientem množství</t>
  </si>
  <si>
    <t>83</t>
  </si>
  <si>
    <t>776411111</t>
  </si>
  <si>
    <t>Montáž soklíků lepením obvodových, výšky do 80 mm</t>
  </si>
  <si>
    <t>-1360284218</t>
  </si>
  <si>
    <t>(4,1+3,65)*2*4</t>
  </si>
  <si>
    <t>(3,42+2,45)*2*4</t>
  </si>
  <si>
    <t>(1,55+1,55)*2*4</t>
  </si>
  <si>
    <t>84</t>
  </si>
  <si>
    <t>28411008</t>
  </si>
  <si>
    <t>lišta soklová PVC 16 x 60 mm</t>
  </si>
  <si>
    <t>-835222680</t>
  </si>
  <si>
    <t>133,76*1,02 'Přepočtené koeficientem množství</t>
  </si>
  <si>
    <t>85</t>
  </si>
  <si>
    <t>776421311</t>
  </si>
  <si>
    <t>Montáž lišt přechodových samolepících</t>
  </si>
  <si>
    <t>-575384025</t>
  </si>
  <si>
    <t>86</t>
  </si>
  <si>
    <t>55343119</t>
  </si>
  <si>
    <t>profil přechodový Al narážecí 40 mm dub, buk, javor, třešeň</t>
  </si>
  <si>
    <t>-2130757715</t>
  </si>
  <si>
    <t>8*1,02 'Přepočtené koeficientem množství</t>
  </si>
  <si>
    <t>87</t>
  </si>
  <si>
    <t>776991221</t>
  </si>
  <si>
    <t>Ostatní práce údržba nových podlahovin po pokládce čištění včetně ošetření polymerním nátěrem 1-složkovým jednovrstvým</t>
  </si>
  <si>
    <t>-657416859</t>
  </si>
  <si>
    <t xml:space="preserve">Poznámka k souboru cen:
1. V ceně 776 99-1121 jsou započteny náklady na vysátí podlahy a setření vlhkým mopem.
2. V ceně 776 99-1141 jsou započteny i náklady na dodání pasty.
</t>
  </si>
  <si>
    <t>88</t>
  </si>
  <si>
    <t>998776101</t>
  </si>
  <si>
    <t>Přesun hmot pro podlahy povlakové stanovený z hmotnosti přesunovaného materiálu vodorovná dopravní vzdálenost do 50 m v objektech výšky do 6 m</t>
  </si>
  <si>
    <t>1410189355</t>
  </si>
  <si>
    <t>783</t>
  </si>
  <si>
    <t>Dokončovací práce - nátěry</t>
  </si>
  <si>
    <t>89</t>
  </si>
  <si>
    <t>783301311</t>
  </si>
  <si>
    <t>Příprava podkladu zámečnických konstrukcí před provedením nátěru odmaštění odmašťovačem vodou ředitelným</t>
  </si>
  <si>
    <t>1310241639</t>
  </si>
  <si>
    <t>(1,97*2+0,8)*(0,05+0,115+0,05)*3*4</t>
  </si>
  <si>
    <t>(1,97*2+0,6)*(0,05+0,115+0,05)*1*4</t>
  </si>
  <si>
    <t>90</t>
  </si>
  <si>
    <t>783315101</t>
  </si>
  <si>
    <t>Mezinátěr zámečnických konstrukcí jednonásobný syntetický standardní</t>
  </si>
  <si>
    <t>1304702313</t>
  </si>
  <si>
    <t>91</t>
  </si>
  <si>
    <t>783317101</t>
  </si>
  <si>
    <t>Krycí nátěr (email) zámečnických konstrukcí jednonásobný syntetický standardní</t>
  </si>
  <si>
    <t>-533562474</t>
  </si>
  <si>
    <t>92</t>
  </si>
  <si>
    <t>783337101</t>
  </si>
  <si>
    <t>Krycí nátěr (email) zámečnických konstrukcí jednonásobný epoxidový</t>
  </si>
  <si>
    <t>892879889</t>
  </si>
  <si>
    <t>93</t>
  </si>
  <si>
    <t>783343101</t>
  </si>
  <si>
    <t>Základní impregnační nátěr zámečnických konstrukcí aktivátorem rzi na zkorodovaný povrch jednonásobný polyuretanový</t>
  </si>
  <si>
    <t>1307341127</t>
  </si>
  <si>
    <t>784</t>
  </si>
  <si>
    <t>Dokončovací práce - malby a tapety</t>
  </si>
  <si>
    <t>94</t>
  </si>
  <si>
    <t>784111011</t>
  </si>
  <si>
    <t>Obroušení podkladu omítky v místnostech výšky do 3,80 m</t>
  </si>
  <si>
    <t>1388141244</t>
  </si>
  <si>
    <t>((1,55+1,55)*2*2,5-0,8*1,97)*4</t>
  </si>
  <si>
    <t>((4,1+3,65)*2*2,5-0,8*1,97)*4</t>
  </si>
  <si>
    <t>((3,42+2,45)*2*2,5-0,8*1,97)*4</t>
  </si>
  <si>
    <t>((1,45+1,55)*2*0,6)*4</t>
  </si>
  <si>
    <t>95</t>
  </si>
  <si>
    <t>784121001</t>
  </si>
  <si>
    <t>Oškrabání malby v místnostech výšky do 3,80 m</t>
  </si>
  <si>
    <t>1331469744</t>
  </si>
  <si>
    <t xml:space="preserve">Poznámka k souboru cen:
1. Cenami souboru cen se oceňuje jakýkoli počet současně škrabaných vrstev barvy.
</t>
  </si>
  <si>
    <t>96</t>
  </si>
  <si>
    <t>784181121</t>
  </si>
  <si>
    <t>Penetrace podkladu jednonásobná hloubková v místnostech výšky do 3,80 m</t>
  </si>
  <si>
    <t>-1420894621</t>
  </si>
  <si>
    <t>97</t>
  </si>
  <si>
    <t>784191001</t>
  </si>
  <si>
    <t>Čištění vnitřních ploch hrubý úklid po provedení malířských prací omytím oken nebo balkonových dveří jednoduchých</t>
  </si>
  <si>
    <t>964303825</t>
  </si>
  <si>
    <t>98</t>
  </si>
  <si>
    <t>784191007</t>
  </si>
  <si>
    <t>Čištění vnitřních ploch hrubý úklid po provedení malířských prací omytím podlah</t>
  </si>
  <si>
    <t>-990799248</t>
  </si>
  <si>
    <t>99</t>
  </si>
  <si>
    <t>784211101</t>
  </si>
  <si>
    <t>Malby z malířských směsí otěruvzdorných za mokra dvojnásobné, bílé za mokra otěruvzdorné výborně v místnostech výšky do 3,80 m</t>
  </si>
  <si>
    <t>142583700</t>
  </si>
  <si>
    <t>100</t>
  </si>
  <si>
    <t>784211165</t>
  </si>
  <si>
    <t>Malby z malířských směsí otěruvzdorných za mokra Příplatek k cenám dvojnásobných maleb za provádění barevné malby tónované na tónovacích automatech, v odstínu sytém</t>
  </si>
  <si>
    <t>-1358115953</t>
  </si>
  <si>
    <t>VRN</t>
  </si>
  <si>
    <t>Vedlejší rozpočtové náklady</t>
  </si>
  <si>
    <t>VRN1</t>
  </si>
  <si>
    <t>Průzkumné, geodetické a projektové práce</t>
  </si>
  <si>
    <t>101</t>
  </si>
  <si>
    <t>013254000</t>
  </si>
  <si>
    <t>Dokumentace skutečného provedení stavby</t>
  </si>
  <si>
    <t>kompl</t>
  </si>
  <si>
    <t>1024</t>
  </si>
  <si>
    <t>102716112</t>
  </si>
  <si>
    <t>VRN3</t>
  </si>
  <si>
    <t>Zařízení staveniště</t>
  </si>
  <si>
    <t>102</t>
  </si>
  <si>
    <t>032103000</t>
  </si>
  <si>
    <t>Náklady na stavební buňky</t>
  </si>
  <si>
    <t>-2116828721</t>
  </si>
  <si>
    <t>103</t>
  </si>
  <si>
    <t>032903000</t>
  </si>
  <si>
    <t>Náklady na provoz a údržbu vybavení staveniště</t>
  </si>
  <si>
    <t>-2095048847</t>
  </si>
  <si>
    <t>104</t>
  </si>
  <si>
    <t>033203000</t>
  </si>
  <si>
    <t>Energie pro zařízení staveniště</t>
  </si>
  <si>
    <t>-1659295690</t>
  </si>
  <si>
    <t>105</t>
  </si>
  <si>
    <t>039103000</t>
  </si>
  <si>
    <t>Rozebrání, bourání a odvoz zařízení staveniště</t>
  </si>
  <si>
    <t>-1354647312</t>
  </si>
  <si>
    <t>VRN4</t>
  </si>
  <si>
    <t>Inženýrská činnost</t>
  </si>
  <si>
    <t>106</t>
  </si>
  <si>
    <t>041403000</t>
  </si>
  <si>
    <t>Koordinátor BOZP na staveništi</t>
  </si>
  <si>
    <t>-1965255045</t>
  </si>
  <si>
    <t>107</t>
  </si>
  <si>
    <t>042503000</t>
  </si>
  <si>
    <t>Plán BOZP na staveništi</t>
  </si>
  <si>
    <t>-321206500</t>
  </si>
  <si>
    <t>002 - Stoupačky ZTI</t>
  </si>
  <si>
    <t xml:space="preserve">    3 - Svislé a kompletní konstrukce</t>
  </si>
  <si>
    <t xml:space="preserve">    721 - Zdravotechnika - vnitřní kanalizace</t>
  </si>
  <si>
    <t xml:space="preserve">    722 - Zdravotechnika - vnitřní vodovod</t>
  </si>
  <si>
    <t xml:space="preserve">    725 - Zdravotechnika - zařizovací předměty</t>
  </si>
  <si>
    <t xml:space="preserve">    781 - Dokončovací práce - obklady</t>
  </si>
  <si>
    <t>Svislé a kompletní konstrukce</t>
  </si>
  <si>
    <t>342272225</t>
  </si>
  <si>
    <t>Příčky z pórobetonových tvárnic hladkých na tenké maltové lože objemová hmotnost do 500 kg/m3, tloušťka příčky 100 mm</t>
  </si>
  <si>
    <t>317918836</t>
  </si>
  <si>
    <t>(0,8+1,2)*2*2,8</t>
  </si>
  <si>
    <t>342291111</t>
  </si>
  <si>
    <t>Ukotvení příček polyuretanovou pěnou, tl. příčky do 100 mm</t>
  </si>
  <si>
    <t>-166162376</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</si>
  <si>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</si>
  <si>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(0,8+1,2)*2</t>
  </si>
  <si>
    <t>342291121</t>
  </si>
  <si>
    <t>Ukotvení příček plochými kotvami, do konstrukce cihelné</t>
  </si>
  <si>
    <t>566427326</t>
  </si>
  <si>
    <t>0,5*4*2*2</t>
  </si>
  <si>
    <t>-1503179449</t>
  </si>
  <si>
    <t>612321141</t>
  </si>
  <si>
    <t>Omítka vápenocementová vnitřních ploch nanášená ručně dvouvrstvá, tloušťky jádrové omítky do 10 mm a tloušťky štuku do 3 mm štuková svislých konstrukcí stěn</t>
  </si>
  <si>
    <t>494425730</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</si>
  <si>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</si>
  <si>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962032241</t>
  </si>
  <si>
    <t>Bourání zdiva nadzákladového z cihel nebo tvárnic z cihel pálených nebo vápenopískových, na maltu cementovou, objemu přes 1 m3</t>
  </si>
  <si>
    <t>-749235493</t>
  </si>
  <si>
    <t xml:space="preserve">Poznámka k souboru cen:
1. Bourání pilířů o průřezu přes 0,36 m2 se oceňuje příslušnými cenami -2230, -2231, -2240, -2241,-2253 a -2254 jako bourání zdiva nadzákladového cihelného.
</t>
  </si>
  <si>
    <t>(0,8+1,2)*0,3*2,8*2</t>
  </si>
  <si>
    <t>997013212</t>
  </si>
  <si>
    <t>Vnitrostaveništní doprava suti a vybouraných hmot vodorovně do 50 m svisle ručně (nošením po schodech) pro budovy a haly výšky přes 6 do 9 m</t>
  </si>
  <si>
    <t>-1826517889</t>
  </si>
  <si>
    <t>1925992802</t>
  </si>
  <si>
    <t>-1834021328</t>
  </si>
  <si>
    <t>1091251634</t>
  </si>
  <si>
    <t>10,437*25 'Přepočtené koeficientem množství</t>
  </si>
  <si>
    <t>274348920</t>
  </si>
  <si>
    <t>998018002</t>
  </si>
  <si>
    <t>Přesun hmot pro budovy občanské výstavby, bydlení, výrobu a služby ruční - bez užití mechanizace vodorovná dopravní vzdálenost do 100 m pro budovy s jakoukoliv nosnou konstrukcí výšky přes 6 do 12 m</t>
  </si>
  <si>
    <t>574544125</t>
  </si>
  <si>
    <t>1168726051</t>
  </si>
  <si>
    <t>721</t>
  </si>
  <si>
    <t>Zdravotechnika - vnitřní kanalizace</t>
  </si>
  <si>
    <t>721140806</t>
  </si>
  <si>
    <t>Demontáž potrubí z litinových trub odpadních nebo dešťových přes 100 do DN 200</t>
  </si>
  <si>
    <t>1946049725</t>
  </si>
  <si>
    <t>(2,8*3+3,6)</t>
  </si>
  <si>
    <t>4,8</t>
  </si>
  <si>
    <t>721173608</t>
  </si>
  <si>
    <t>Potrubí z plastových trub polyetylenové svařované svodné (ležaté) DN 150</t>
  </si>
  <si>
    <t>-190917777</t>
  </si>
  <si>
    <t xml:space="preserve">Poznámka k souboru cen:
1. Cenami -3315 až -3317 se oceňuje svislé potrubí od střešního vtoku po čisticí kus.
2. Ochrany odpadního a připojovacího potrubí z plastových trub se oceňují cenami souboru cen 722 18- . . Ochrana potrubí, části A 02.
</t>
  </si>
  <si>
    <t>5,4</t>
  </si>
  <si>
    <t>721173707</t>
  </si>
  <si>
    <t>Potrubí z plastových trub polyetylenové svařované odpadní (svislé) DN 125</t>
  </si>
  <si>
    <t>-1365189905</t>
  </si>
  <si>
    <t>721194109</t>
  </si>
  <si>
    <t>Vyměření přípojek na potrubí vyvedení a upevnění odpadních výpustek DN 100</t>
  </si>
  <si>
    <t>-1724800924</t>
  </si>
  <si>
    <t xml:space="preserve">Poznámka k souboru cen:
1. Cenami lze oceňovat i vyvedení a upevnění odpadních výpustek ke strojům a zařízením.
2. Potrubí odpadních výpustek se oceňují cenami souboru cen 721 17- . . Potrubí z plastových trub, části A 01.
</t>
  </si>
  <si>
    <t>721273153</t>
  </si>
  <si>
    <t>Ventilační hlavice z polypropylenu (PP) DN 110</t>
  </si>
  <si>
    <t>-1516097148</t>
  </si>
  <si>
    <t>721290111</t>
  </si>
  <si>
    <t>Zkouška těsnosti kanalizace v objektech vodou do DN 125</t>
  </si>
  <si>
    <t>-38670046</t>
  </si>
  <si>
    <t xml:space="preserve">Poznámka k souboru cen:
1. V ceně -0123 není započteno dodání média; jeho dodávka se oceňuje ve specifikaci.
</t>
  </si>
  <si>
    <t>721290822</t>
  </si>
  <si>
    <t>Vnitrostaveništní přemístění vybouraných (demontovaných) hmot vnitřní kanalizace vodorovně do 100 m v objektech výšky přes 6 do 12 m</t>
  </si>
  <si>
    <t>1488613866</t>
  </si>
  <si>
    <t>0,15</t>
  </si>
  <si>
    <t>998721102</t>
  </si>
  <si>
    <t>Přesun hmot pro vnitřní kanalizace stanovený z hmotnosti přesunovaného materiálu vodorovná dopravní vzdálenost do 50 m v objektech výšky přes 6 do 12 m</t>
  </si>
  <si>
    <t>135206856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</si>
  <si>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</si>
  <si>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998721181</t>
  </si>
  <si>
    <t>Přesun hmot pro vnitřní kanalizace stanovený z hmotnosti přesunovaného materiálu Příplatek k ceně za přesun prováděný bez použití mechanizace pro jakoukoliv výšku objektu</t>
  </si>
  <si>
    <t>-1041623393</t>
  </si>
  <si>
    <t>722</t>
  </si>
  <si>
    <t>Zdravotechnika - vnitřní vodovod</t>
  </si>
  <si>
    <t>722130801</t>
  </si>
  <si>
    <t>Demontáž potrubí z ocelových trubek pozinkovaných závitových do DN 25</t>
  </si>
  <si>
    <t>1646420982</t>
  </si>
  <si>
    <t>((2,8*3+5,4)*2)</t>
  </si>
  <si>
    <t>722130821</t>
  </si>
  <si>
    <t>Demontáž potrubí z ocelových trubek pozinkovaných šroubení do G 6/4</t>
  </si>
  <si>
    <t>-693763418</t>
  </si>
  <si>
    <t>722171932</t>
  </si>
  <si>
    <t>Výměna trubky, tvarovky, vsazení odbočky na rozvodech vody z plastů D přes 16 do 20 mm</t>
  </si>
  <si>
    <t>1444268264</t>
  </si>
  <si>
    <t xml:space="preserve">Poznámka k souboru cen:
1. V cenách -1931 až -1940 nejsou započteny náklady na dodání hlavního materiálu; tento se oceňuje ve specifikaci. Ztratné lze stanovit:
a) u potrubí 3%,
b) u tvarovek se nestanoví.
</t>
  </si>
  <si>
    <t>28615155</t>
  </si>
  <si>
    <t>trubka vodovodní tlaková PPR řada PN 20 D 32mm dl 4m</t>
  </si>
  <si>
    <t>36257239</t>
  </si>
  <si>
    <t>722174022</t>
  </si>
  <si>
    <t>Potrubí z plastových trubek z polypropylenu (PPR) svařovaných polyfuzně PN 20 (SDR 6) D 20 x 3,4</t>
  </si>
  <si>
    <t>891777933</t>
  </si>
  <si>
    <t xml:space="preserve">Poznámka k souboru cen:
1. V cenách -4001 až -4088 jsou započteny náklady na montáž a dodávku potrubí a tvarovek.
</t>
  </si>
  <si>
    <t>722179191</t>
  </si>
  <si>
    <t>Příplatek k ceně rozvody vody z plastů za práce malého rozsahu na zakázce do 20 m rozvodu</t>
  </si>
  <si>
    <t>soubor</t>
  </si>
  <si>
    <t>1508288615</t>
  </si>
  <si>
    <t xml:space="preserve">Poznámka k souboru cen:
1. Příplatek - 9191 nelze užít současně s příplatky -9192 a -9193.
2. Příplatky -9192 a -9193 lze užít současně.
3. Příplatky lze užít také k cenám oprav plastových rozvodů.
</t>
  </si>
  <si>
    <t>722181252</t>
  </si>
  <si>
    <t>Ochrana potrubí termoizolačními trubicemi z pěnového polyetylenu PE přilepenými v příčných a podélných spojích, tloušťky izolace přes 20 do 25 mm, vnitřního průměru izolace DN přes 22 do 45 mm</t>
  </si>
  <si>
    <t>-1596728676</t>
  </si>
  <si>
    <t>722190401</t>
  </si>
  <si>
    <t>Zřízení přípojek na potrubí vyvedení a upevnění výpustek do DN 25</t>
  </si>
  <si>
    <t>-1271317425</t>
  </si>
  <si>
    <t xml:space="preserve">Poznámka k souboru cen: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</si>
  <si>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722190901</t>
  </si>
  <si>
    <t>Opravy ostatní uzavření nebo otevření vodovodního potrubí při opravách včetně vypuštění a napuštění</t>
  </si>
  <si>
    <t>1235228818</t>
  </si>
  <si>
    <t xml:space="preserve">Poznámka k souboru cen:
1. Cenou se oceňuje uzavíraný nebo otevíraný úsek, tj. od hlavního uzávěru k uzávěrům stoupacího potrubí nebo od těchto uzávěrů k uzávěrům před zařizovacím předmětem nebo výpustkou. Nejsou-li stoupací potrubí opatřena uzávěry, považuje se za úsek potrubí od hlavního uzávěru k uzávěrům před zařizovacím předmětem nebo výpustkou.
2. Cenou nelze oceňovat uzavírání nebo otevírání potrubí, které odbočuje ze stoupacího potrubí a je opatřeno vlastním uzávěrem; tyto práce jsou započteny v cenách oprav (např. bytové uzávěry v instalačních šachtách).
</t>
  </si>
  <si>
    <t>722240103</t>
  </si>
  <si>
    <t>Armatury z plastických hmot ventily (PPR) přímé DN 32</t>
  </si>
  <si>
    <t>1059306086</t>
  </si>
  <si>
    <t>722290215</t>
  </si>
  <si>
    <t>Zkoušky, proplach a desinfekce vodovodního potrubí zkoušky těsnosti vodovodního potrubí hrdlového nebo přírubového do DN 100</t>
  </si>
  <si>
    <t>640985843</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</si>
  <si>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</si>
  <si>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722290234</t>
  </si>
  <si>
    <t>Zkoušky, proplach a desinfekce vodovodního potrubí proplach a desinfekce vodovodního potrubí do DN 80</t>
  </si>
  <si>
    <t>421109522</t>
  </si>
  <si>
    <t>722290822</t>
  </si>
  <si>
    <t>Vnitrostaveništní přemístění vybouraných (demontovaných) hmot vnitřní vodovod vodorovně do 100 m v objektech výšky přes 6 do 12 m</t>
  </si>
  <si>
    <t>1415653185</t>
  </si>
  <si>
    <t>998722102</t>
  </si>
  <si>
    <t>Přesun hmot pro vnitřní vodovod stanovený z hmotnosti přesunovaného materiálu vodorovná dopravní vzdálenost do 50 m v objektech výšky přes 6 do 12 m</t>
  </si>
  <si>
    <t>-827665539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</si>
  <si>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</si>
  <si>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998722181</t>
  </si>
  <si>
    <t>Přesun hmot pro vnitřní vodovod stanovený z hmotnosti přesunovaného materiálu Příplatek k ceně za přesun prováděný bez použití mechanizace pro jakoukoliv výšku objektu</t>
  </si>
  <si>
    <t>-1710002097</t>
  </si>
  <si>
    <t>725</t>
  </si>
  <si>
    <t>Zdravotechnika - zařizovací předměty</t>
  </si>
  <si>
    <t>725110811</t>
  </si>
  <si>
    <t>Demontáž klozetů splachovacích s nádrží nebo tlakovým splachovačem</t>
  </si>
  <si>
    <t>-1722318426</t>
  </si>
  <si>
    <t>725112171</t>
  </si>
  <si>
    <t>Zařízení záchodů kombi klozety s hlubokým splachováním odpad vodorovný</t>
  </si>
  <si>
    <t>1477059953</t>
  </si>
  <si>
    <t xml:space="preserve">Poznámka k souboru cen:
1. V cenách -1351, -1361 není započten napájecí zdroj.
2. V cenách jsou započtená klozetová sedátka.
</t>
  </si>
  <si>
    <t>725210821</t>
  </si>
  <si>
    <t>Demontáž umyvadel bez výtokových armatur umyvadel</t>
  </si>
  <si>
    <t>1030615185</t>
  </si>
  <si>
    <t>725211624</t>
  </si>
  <si>
    <t>Umyvadla keramická bez výtokových armatur se zápachovou uzávěrkou připevněná na stěnu šrouby bílá se sloupem 650 mm</t>
  </si>
  <si>
    <t>1465495868</t>
  </si>
  <si>
    <t xml:space="preserve">Poznámka k souboru cen:
1. V cenách -2101 a -2102 je započteno i dodání zápachové uzávěrky.
2. V cenách –4112-14, -4141-43, -4151-56, -4161-63, -4211, 21, 31, není započten napájecí zdroj
3. V cenách -1651, -1656 a -1661, -1666 není započteno dodání skříňky.
</t>
  </si>
  <si>
    <t>725220832</t>
  </si>
  <si>
    <t>Demontáž van litinových volně stojících</t>
  </si>
  <si>
    <t>867364402</t>
  </si>
  <si>
    <t>725222153</t>
  </si>
  <si>
    <t>Vany bez výtokových armatur akrylátové se zápachovou uzávěrkou rohové včetně krycích panelů, rozměry 1350x1350 mm</t>
  </si>
  <si>
    <t>-119655879</t>
  </si>
  <si>
    <t xml:space="preserve">Poznámka k souboru cen:
1. V cenách -9102 až -9105 je započteno i dodání zápachové uzávěrky.
2. V cenách -9102 až -9105 není započteno dodání vany.
</t>
  </si>
  <si>
    <t>725291111</t>
  </si>
  <si>
    <t>Doplňky zařízení koupelen a záchodů keramické toaletní deska rovná šířka 450 mm</t>
  </si>
  <si>
    <t>-1972968326</t>
  </si>
  <si>
    <t>725291621</t>
  </si>
  <si>
    <t>Doplňky zařízení koupelen a záchodů nerezové zásobník toaletních papírů d=300 mm</t>
  </si>
  <si>
    <t>386425597</t>
  </si>
  <si>
    <t>725291641</t>
  </si>
  <si>
    <t>Doplňky zařízení koupelen a záchodů nerezové madlo sprchové 750 x 450 mm</t>
  </si>
  <si>
    <t>-2140743161</t>
  </si>
  <si>
    <t>725530826</t>
  </si>
  <si>
    <t>Demontáž elektrických zásobníkových ohřívačů vody akumulačních do 800 l</t>
  </si>
  <si>
    <t>-411960174</t>
  </si>
  <si>
    <t>725532124</t>
  </si>
  <si>
    <t>Elektrické ohřívače zásobníkové beztlakové přepadové akumulační s pojistným ventilem závěsné svislé objem nádrže (příkon) 160 l (2,0 kW)</t>
  </si>
  <si>
    <t>1669876814</t>
  </si>
  <si>
    <t xml:space="preserve">Poznámka k souboru cen:
1. V cenách -1101 až -2220 a -9201 až -9206 je započteno upevnění zásobníků na příčky tl. 15 cm, na zdi a na nosné konstrukce. Osazení nosné konstrukce se oceňuje cenami katalogu 800-767 Konstrukce zámečnické.
</t>
  </si>
  <si>
    <t>725811115</t>
  </si>
  <si>
    <t>Ventily nástěnné s pevným výtokem G 1/2 x 80 mm</t>
  </si>
  <si>
    <t>-1733334327</t>
  </si>
  <si>
    <t>725821312</t>
  </si>
  <si>
    <t>Baterie dřezové nástěnné pákové s otáčivým kulatým ústím a délkou ramínka 300 mm</t>
  </si>
  <si>
    <t>376647800</t>
  </si>
  <si>
    <t xml:space="preserve">Poznámka k souboru cen:
1. V ceně -1422 není započten napájecí zdroj.
</t>
  </si>
  <si>
    <t>725822612</t>
  </si>
  <si>
    <t>Baterie umyvadlové stojánkové pákové s výpustí</t>
  </si>
  <si>
    <t>157894705</t>
  </si>
  <si>
    <t xml:space="preserve">Poznámka k souboru cen:
1. V cenách –2654, 56, -9101-9202 není započten napájecí zdroj.
</t>
  </si>
  <si>
    <t>725831315</t>
  </si>
  <si>
    <t>Baterie vanové nástěnné pákové s automatickým přepínačem a sprchou</t>
  </si>
  <si>
    <t>-1875377185</t>
  </si>
  <si>
    <t>725980123</t>
  </si>
  <si>
    <t>Dvířka 30/30</t>
  </si>
  <si>
    <t>390771304</t>
  </si>
  <si>
    <t>998725101</t>
  </si>
  <si>
    <t>Přesun hmot pro zařizovací předměty stanovený z hmotnosti přesunovaného materiálu vodorovná dopravní vzdálenost do 50 m v objektech výšky do 6 m</t>
  </si>
  <si>
    <t>-1171638913</t>
  </si>
  <si>
    <t>998725181</t>
  </si>
  <si>
    <t>Přesun hmot pro zařizovací předměty stanovený z hmotnosti přesunovaného materiálu Příplatek k cenám za přesun prováděný bez použití mechanizace pro jakoukoliv výšku objektu</t>
  </si>
  <si>
    <t>-2079072559</t>
  </si>
  <si>
    <t>781</t>
  </si>
  <si>
    <t>Dokončovací práce - obklady</t>
  </si>
  <si>
    <t>781473116</t>
  </si>
  <si>
    <t>Montáž obkladů vnitřních stěn z dlaždic keramických lepených standardním lepidlem režných nebo glazovaných hladkých přes 25 do 35 ks/m2</t>
  </si>
  <si>
    <t>398797045</t>
  </si>
  <si>
    <t>(1,45+1,55)*2*2,0*4</t>
  </si>
  <si>
    <t>1,5*0,6*4</t>
  </si>
  <si>
    <t>59761001</t>
  </si>
  <si>
    <t>obkládačky keramické koupelnové (barevné) přes 4 do 12 ks/m2</t>
  </si>
  <si>
    <t>-105199802</t>
  </si>
  <si>
    <t>46,8*1,08 'Přepočtené koeficientem množství</t>
  </si>
  <si>
    <t>781479191</t>
  </si>
  <si>
    <t>Montáž obkladů vnitřních stěn z dlaždic keramických Příplatek k cenám za plochu do 10 m2 jednotlivě</t>
  </si>
  <si>
    <t>-253851564</t>
  </si>
  <si>
    <t>781479192</t>
  </si>
  <si>
    <t>Montáž obkladů vnitřních stěn z dlaždic keramických Příplatek k cenám za obklady v omezeném prostoru</t>
  </si>
  <si>
    <t>-301258244</t>
  </si>
  <si>
    <t>781479195</t>
  </si>
  <si>
    <t>Montáž obkladů vnitřních stěn z dlaždic keramických Příplatek k cenám za spárování cement bílý</t>
  </si>
  <si>
    <t>1334721203</t>
  </si>
  <si>
    <t>781493111</t>
  </si>
  <si>
    <t>Ostatní prvky plastové profily ukončovací a dilatační lepené standardním lepidlem rohové</t>
  </si>
  <si>
    <t>1668479565</t>
  </si>
  <si>
    <t xml:space="preserve">Poznámka k souboru cen:
1. Množství měrných jednotek u ceny -5185 se stanoví podle počtu řezaných obkladaček, nezávisle na jejich velikosti.
2. Položku -5185 lze použít při nuceném použití jiného nástroje než řezačky.
</t>
  </si>
  <si>
    <t>2,0*4*4</t>
  </si>
  <si>
    <t>0,6*2*4</t>
  </si>
  <si>
    <t>781493211</t>
  </si>
  <si>
    <t>Ostatní prvky plastové profily ukončovací a dilatační lepené standardním lepidlem vanové</t>
  </si>
  <si>
    <t>-1290671813</t>
  </si>
  <si>
    <t>(1,5+1,5+0,7)*4</t>
  </si>
  <si>
    <t>781493610</t>
  </si>
  <si>
    <t>Ostatní prvky montáž vanových dvířek plastových lepených uchycených na magnet</t>
  </si>
  <si>
    <t>-1353009320</t>
  </si>
  <si>
    <t>781493611</t>
  </si>
  <si>
    <t>Ostatní prvky montáž vanových dvířek plastových lepených s rámem</t>
  </si>
  <si>
    <t>1450260881</t>
  </si>
  <si>
    <t>56245701</t>
  </si>
  <si>
    <t>dvířka revizní 600x600 bílá</t>
  </si>
  <si>
    <t>1183199857</t>
  </si>
  <si>
    <t>781495111</t>
  </si>
  <si>
    <t>Ostatní prvky ostatní práce penetrace podkladu</t>
  </si>
  <si>
    <t>1938832050</t>
  </si>
  <si>
    <t>781495116</t>
  </si>
  <si>
    <t>Ostatní prvky ostatní práce spárování epoxidem</t>
  </si>
  <si>
    <t>1519816873</t>
  </si>
  <si>
    <t>(1,45+1,55)*2*4</t>
  </si>
  <si>
    <t>998781101</t>
  </si>
  <si>
    <t>Přesun hmot pro obklady keramické stanovený z hmotnosti přesunovaného materiálu vodorovná dopravní vzdálenost do 50 m v objektech výšky do 6 m</t>
  </si>
  <si>
    <t>852597725</t>
  </si>
  <si>
    <t>998781102</t>
  </si>
  <si>
    <t>Přesun hmot pro obklady keramické stanovený z hmotnosti přesunovaného materiálu vodorovná dopravní vzdálenost do 50 m v objektech výšky přes 6 do 12 m</t>
  </si>
  <si>
    <t>-1256686963</t>
  </si>
  <si>
    <t>998781181</t>
  </si>
  <si>
    <t>Přesun hmot pro obklady keramické stanovený z hmotnosti přesunovaného materiálu Příplatek k cenám za přesun prováděný bez použití mechanizace pro jakoukoliv výšku objektu</t>
  </si>
  <si>
    <t>1843726645</t>
  </si>
  <si>
    <t>-912244590</t>
  </si>
  <si>
    <t>-1987582642</t>
  </si>
  <si>
    <t>-1757457376</t>
  </si>
  <si>
    <t>-311742520</t>
  </si>
  <si>
    <t>Struktura údajů, formát souboru a metodika pro zpracování</t>
  </si>
  <si>
    <t>Struktura</t>
  </si>
  <si>
    <t>Soubor je složen ze záložky Rekapitulace rekonstrukce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</si>
  <si>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</si>
  <si>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rekonstrukce </t>
    </r>
    <r>
      <rPr>
        <sz val="9"/>
        <rFont val="Trebuchet MS"/>
        <family val="2"/>
      </rPr>
      <t>obsahuje sestavu Rekapitulace rekonstrukce a Rekapitulace objektů rekonstrukce a soupisů prací.</t>
    </r>
  </si>
  <si>
    <r>
      <t xml:space="preserve">V sestavě </t>
    </r>
    <r>
      <rPr>
        <b/>
        <sz val="9"/>
        <rFont val="Trebuchet MS"/>
        <family val="2"/>
      </rPr>
      <t>Rekapitulace rekonstrukce</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</si>
  <si>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</si>
  <si>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rekonstrukce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</si>
  <si>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</si>
  <si>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</si>
  <si>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</si>
  <si>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</si>
  <si>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</si>
  <si>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</si>
  <si>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</si>
  <si>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</si>
  <si>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</si>
  <si>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</si>
  <si>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</si>
  <si>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</si>
  <si>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</si>
  <si>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</si>
  <si>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rekonstrukce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</si>
  <si>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rekonstrukce,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</si>
  <si>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</si>
  <si>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</si>
  <si>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</si>
  <si>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</si>
  <si>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</si>
  <si>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</si>
  <si>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</si>
  <si>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</si>
  <si>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</si>
  <si>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</si>
  <si>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</si>
  <si>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</si>
  <si>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</si>
  <si>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</si>
  <si>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</si>
  <si>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</si>
  <si>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</si>
  <si>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</si>
  <si>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</si>
  <si>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</si>
  <si>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</si>
  <si>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</si>
  <si>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</si>
  <si>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</si>
  <si>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</si>
  <si>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</si>
  <si>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</si>
  <si>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</si>
  <si>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rekonstrukce - zde uchazeč vyplní svůj název (název subjektu) </t>
  </si>
  <si>
    <t>Pole IČ a DIČ v sestavě Rekapitulace rekonstrukce - zde uchazeč vyplní svoje IČ a DIČ</t>
  </si>
  <si>
    <t>Datum v sestavě Rekapitulace rekonstrukce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</si>
  <si>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</si>
  <si>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</si>
  <si>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</si>
  <si>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</si>
  <si>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</si>
  <si>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</si>
  <si>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</si>
  <si>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</si>
  <si>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</si>
  <si>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Rekapitulace rekonstrukce</t>
  </si>
  <si>
    <t>Název</t>
  </si>
  <si>
    <t>Povinný</t>
  </si>
  <si>
    <t>Max. počet</t>
  </si>
  <si>
    <t>atributu</t>
  </si>
  <si>
    <t>(A/N)</t>
  </si>
  <si>
    <t>znaků</t>
  </si>
  <si>
    <t>A</t>
  </si>
  <si>
    <t>Kód rekonstrukce</t>
  </si>
  <si>
    <t>String</t>
  </si>
  <si>
    <t>Rekonstrukce</t>
  </si>
  <si>
    <t>Název rekonstrukce</t>
  </si>
  <si>
    <t>Místo</t>
  </si>
  <si>
    <t>N</t>
  </si>
  <si>
    <t>Místo rekonstrukce</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</si>
  <si>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</si>
  <si>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</si>
  <si>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</si>
  <si>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</si>
  <si>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</si>
  <si>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</si>
  <si>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</si>
  <si>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</si>
  <si>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</si>
  <si>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</si>
  <si>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</si>
  <si>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</si>
  <si>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</si>
  <si>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</si>
  <si>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</si>
  <si>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</si>
  <si>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</si>
  <si>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</si>
  <si>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</si>
  <si>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</si>
  <si>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</si>
  <si>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</si>
  <si>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</si>
  <si>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</si>
  <si>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</si>
  <si>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</si>
  <si>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</si>
  <si>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</si>
  <si>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rekonstrukci. Sčítává se ze všech listů.</t>
  </si>
  <si>
    <t>Celková cena s DPH za celou rekonstrukci</t>
  </si>
  <si>
    <t>Rekapitulace objektů rekonstrukce a soupisů prací</t>
  </si>
  <si>
    <t>Přebírá se z Rekapitulace rekonstrukce</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</si>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</sst>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352">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1" fillId="2" borderId="0" xfId="0" applyFont="1" applyFill="1" applyAlignment="1" applyProtection="1">
      <alignment horizontal="left" vertical="center"/>
      <protection/>
    </xf>
    <xf numFmtId="0" fontId="12"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14" fillId="2" borderId="0" xfId="20" applyFont="1" applyFill="1" applyAlignment="1" applyProtection="1">
      <alignment vertical="center"/>
      <protection/>
    </xf>
    <xf numFmtId="0" fontId="37" fillId="2" borderId="0" xfId="20" applyFill="1"/>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5" fillId="0" borderId="0" xfId="0" applyFont="1" applyBorder="1" applyAlignment="1" applyProtection="1">
      <alignment horizontal="left" vertical="center"/>
      <protection/>
    </xf>
    <xf numFmtId="0" fontId="0" fillId="0" borderId="5" xfId="0" applyBorder="1" applyProtection="1">
      <protection/>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19"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19" fillId="0" borderId="0" xfId="0" applyFont="1" applyAlignment="1">
      <alignment horizontal="left" vertical="center"/>
    </xf>
    <xf numFmtId="0" fontId="18"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0"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0"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19"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8"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2" fillId="0" borderId="14" xfId="0" applyFont="1" applyBorder="1" applyAlignment="1">
      <alignment horizontal="center" vertical="center"/>
    </xf>
    <xf numFmtId="0" fontId="22"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8" fillId="0" borderId="19" xfId="0" applyFont="1" applyBorder="1" applyAlignment="1" applyProtection="1">
      <alignment horizontal="center" vertical="center" wrapText="1"/>
      <protection/>
    </xf>
    <xf numFmtId="0" fontId="18" fillId="0" borderId="20" xfId="0" applyFont="1" applyBorder="1" applyAlignment="1" applyProtection="1">
      <alignment horizontal="center" vertical="center" wrapText="1"/>
      <protection/>
    </xf>
    <xf numFmtId="0" fontId="18"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2" fillId="0" borderId="17"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8"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28" fillId="0" borderId="0" xfId="0" applyFont="1" applyAlignment="1" applyProtection="1">
      <alignment horizontal="center" vertical="center"/>
      <protection/>
    </xf>
    <xf numFmtId="0" fontId="5" fillId="0" borderId="4" xfId="0" applyFont="1" applyBorder="1" applyAlignment="1">
      <alignment vertical="center"/>
    </xf>
    <xf numFmtId="4" fontId="29" fillId="0" borderId="17"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8" xfId="0" applyNumberFormat="1" applyFont="1" applyBorder="1" applyAlignment="1" applyProtection="1">
      <alignment vertical="center"/>
      <protection/>
    </xf>
    <xf numFmtId="0" fontId="5" fillId="0" borderId="0" xfId="0" applyFont="1" applyAlignment="1">
      <alignment horizontal="left" vertical="center"/>
    </xf>
    <xf numFmtId="4" fontId="29" fillId="0" borderId="22" xfId="0" applyNumberFormat="1" applyFont="1" applyBorder="1" applyAlignment="1" applyProtection="1">
      <alignment vertical="center"/>
      <protection/>
    </xf>
    <xf numFmtId="4" fontId="29" fillId="0" borderId="23" xfId="0" applyNumberFormat="1" applyFont="1" applyBorder="1" applyAlignment="1" applyProtection="1">
      <alignment vertical="center"/>
      <protection/>
    </xf>
    <xf numFmtId="166" fontId="29" fillId="0" borderId="23" xfId="0" applyNumberFormat="1" applyFont="1" applyBorder="1" applyAlignment="1" applyProtection="1">
      <alignment vertical="center"/>
      <protection/>
    </xf>
    <xf numFmtId="4" fontId="29" fillId="0" borderId="24" xfId="0" applyNumberFormat="1" applyFont="1" applyBorder="1" applyAlignment="1" applyProtection="1">
      <alignment vertical="center"/>
      <protection/>
    </xf>
    <xf numFmtId="0" fontId="0" fillId="0" borderId="0" xfId="0" applyProtection="1">
      <protection locked="0"/>
    </xf>
    <xf numFmtId="0" fontId="12" fillId="2" borderId="0" xfId="0" applyFont="1" applyFill="1" applyAlignment="1">
      <alignment vertical="center"/>
    </xf>
    <xf numFmtId="0" fontId="13" fillId="2" borderId="0" xfId="0" applyFont="1" applyFill="1" applyAlignment="1">
      <alignment horizontal="left" vertical="center"/>
    </xf>
    <xf numFmtId="0" fontId="30" fillId="2" borderId="0" xfId="20" applyFont="1" applyFill="1" applyAlignment="1">
      <alignment vertical="center"/>
    </xf>
    <xf numFmtId="0" fontId="12"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8"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8"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1"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18"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8"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3" fillId="0" borderId="0" xfId="0" applyNumberFormat="1" applyFont="1" applyAlignment="1" applyProtection="1">
      <alignment/>
      <protection/>
    </xf>
    <xf numFmtId="166" fontId="32" fillId="0" borderId="15" xfId="0" applyNumberFormat="1" applyFont="1" applyBorder="1" applyAlignment="1" applyProtection="1">
      <alignment/>
      <protection/>
    </xf>
    <xf numFmtId="166" fontId="32" fillId="0" borderId="16" xfId="0" applyNumberFormat="1" applyFont="1" applyBorder="1" applyAlignment="1" applyProtection="1">
      <alignment/>
      <protection/>
    </xf>
    <xf numFmtId="4" fontId="33"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4"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35" fillId="0" borderId="0" xfId="0" applyFont="1" applyAlignment="1" applyProtection="1">
      <alignment vertical="center" wrapText="1"/>
      <protection/>
    </xf>
    <xf numFmtId="0" fontId="0" fillId="0" borderId="17" xfId="0" applyFont="1" applyBorder="1" applyAlignment="1" applyProtection="1">
      <alignment vertical="center"/>
      <protection/>
    </xf>
    <xf numFmtId="0" fontId="36" fillId="0" borderId="27" xfId="0" applyFont="1" applyBorder="1" applyAlignment="1" applyProtection="1">
      <alignment horizontal="center" vertical="center"/>
      <protection/>
    </xf>
    <xf numFmtId="49" fontId="36" fillId="0" borderId="27" xfId="0" applyNumberFormat="1" applyFont="1" applyBorder="1" applyAlignment="1" applyProtection="1">
      <alignment horizontal="left" vertical="center" wrapText="1"/>
      <protection/>
    </xf>
    <xf numFmtId="0" fontId="36" fillId="0" borderId="27" xfId="0" applyFont="1" applyBorder="1" applyAlignment="1" applyProtection="1">
      <alignment horizontal="left" vertical="center" wrapText="1"/>
      <protection/>
    </xf>
    <xf numFmtId="0" fontId="36" fillId="0" borderId="27" xfId="0" applyFont="1" applyBorder="1" applyAlignment="1" applyProtection="1">
      <alignment horizontal="center" vertical="center" wrapText="1"/>
      <protection/>
    </xf>
    <xf numFmtId="167" fontId="36" fillId="0" borderId="27" xfId="0" applyNumberFormat="1" applyFont="1" applyBorder="1" applyAlignment="1" applyProtection="1">
      <alignment vertical="center"/>
      <protection/>
    </xf>
    <xf numFmtId="4" fontId="36" fillId="3" borderId="27" xfId="0" applyNumberFormat="1" applyFont="1" applyFill="1" applyBorder="1" applyAlignment="1" applyProtection="1">
      <alignment vertical="center"/>
      <protection locked="0"/>
    </xf>
    <xf numFmtId="4" fontId="36" fillId="0" borderId="27" xfId="0" applyNumberFormat="1" applyFont="1" applyBorder="1" applyAlignment="1" applyProtection="1">
      <alignment vertical="center"/>
      <protection/>
    </xf>
    <xf numFmtId="0" fontId="36" fillId="0" borderId="4" xfId="0" applyFont="1" applyBorder="1" applyAlignment="1">
      <alignment vertical="center"/>
    </xf>
    <xf numFmtId="0" fontId="36" fillId="3" borderId="27"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8"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2"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5"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3" xfId="0" applyFont="1" applyBorder="1" applyAlignment="1" applyProtection="1">
      <alignment horizontal="left" vertical="center"/>
      <protection locked="0"/>
    </xf>
    <xf numFmtId="0" fontId="28"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2"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8"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8"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5"/>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3:72" ht="36.95" customHeight="1">
      <c r="BS2" s="22" t="s">
        <v>8</v>
      </c>
      <c r="BT2" s="22" t="s">
        <v>9</v>
      </c>
    </row>
    <row r="3" spans="2:72"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spans="2:71" ht="36.95"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14</v>
      </c>
    </row>
    <row r="5" spans="2:71" ht="14.4" customHeight="1">
      <c r="B5" s="26"/>
      <c r="C5" s="27"/>
      <c r="D5" s="32" t="s">
        <v>15</v>
      </c>
      <c r="E5" s="27"/>
      <c r="F5" s="27"/>
      <c r="G5" s="27"/>
      <c r="H5" s="27"/>
      <c r="I5" s="27"/>
      <c r="J5" s="27"/>
      <c r="K5" s="33" t="s">
        <v>16</v>
      </c>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9"/>
      <c r="BE5" s="34" t="s">
        <v>17</v>
      </c>
      <c r="BS5" s="22" t="s">
        <v>8</v>
      </c>
    </row>
    <row r="6" spans="2:71" ht="36.95" customHeight="1">
      <c r="B6" s="26"/>
      <c r="C6" s="27"/>
      <c r="D6" s="35" t="s">
        <v>18</v>
      </c>
      <c r="E6" s="27"/>
      <c r="F6" s="27"/>
      <c r="G6" s="27"/>
      <c r="H6" s="27"/>
      <c r="I6" s="27"/>
      <c r="J6" s="27"/>
      <c r="K6" s="36" t="s">
        <v>19</v>
      </c>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9"/>
      <c r="BE6" s="37"/>
      <c r="BS6" s="22" t="s">
        <v>8</v>
      </c>
    </row>
    <row r="7" spans="2:71" ht="14.4" customHeight="1">
      <c r="B7" s="26"/>
      <c r="C7" s="27"/>
      <c r="D7" s="38" t="s">
        <v>20</v>
      </c>
      <c r="E7" s="27"/>
      <c r="F7" s="27"/>
      <c r="G7" s="27"/>
      <c r="H7" s="27"/>
      <c r="I7" s="27"/>
      <c r="J7" s="27"/>
      <c r="K7" s="33" t="s">
        <v>21</v>
      </c>
      <c r="L7" s="27"/>
      <c r="M7" s="27"/>
      <c r="N7" s="27"/>
      <c r="O7" s="27"/>
      <c r="P7" s="27"/>
      <c r="Q7" s="27"/>
      <c r="R7" s="27"/>
      <c r="S7" s="27"/>
      <c r="T7" s="27"/>
      <c r="U7" s="27"/>
      <c r="V7" s="27"/>
      <c r="W7" s="27"/>
      <c r="X7" s="27"/>
      <c r="Y7" s="27"/>
      <c r="Z7" s="27"/>
      <c r="AA7" s="27"/>
      <c r="AB7" s="27"/>
      <c r="AC7" s="27"/>
      <c r="AD7" s="27"/>
      <c r="AE7" s="27"/>
      <c r="AF7" s="27"/>
      <c r="AG7" s="27"/>
      <c r="AH7" s="27"/>
      <c r="AI7" s="27"/>
      <c r="AJ7" s="27"/>
      <c r="AK7" s="38" t="s">
        <v>22</v>
      </c>
      <c r="AL7" s="27"/>
      <c r="AM7" s="27"/>
      <c r="AN7" s="33" t="s">
        <v>21</v>
      </c>
      <c r="AO7" s="27"/>
      <c r="AP7" s="27"/>
      <c r="AQ7" s="29"/>
      <c r="BE7" s="37"/>
      <c r="BS7" s="22" t="s">
        <v>8</v>
      </c>
    </row>
    <row r="8" spans="2:71" ht="14.4" customHeight="1">
      <c r="B8" s="26"/>
      <c r="C8" s="27"/>
      <c r="D8" s="38" t="s">
        <v>23</v>
      </c>
      <c r="E8" s="27"/>
      <c r="F8" s="27"/>
      <c r="G8" s="27"/>
      <c r="H8" s="27"/>
      <c r="I8" s="27"/>
      <c r="J8" s="27"/>
      <c r="K8" s="33" t="s">
        <v>24</v>
      </c>
      <c r="L8" s="27"/>
      <c r="M8" s="27"/>
      <c r="N8" s="27"/>
      <c r="O8" s="27"/>
      <c r="P8" s="27"/>
      <c r="Q8" s="27"/>
      <c r="R8" s="27"/>
      <c r="S8" s="27"/>
      <c r="T8" s="27"/>
      <c r="U8" s="27"/>
      <c r="V8" s="27"/>
      <c r="W8" s="27"/>
      <c r="X8" s="27"/>
      <c r="Y8" s="27"/>
      <c r="Z8" s="27"/>
      <c r="AA8" s="27"/>
      <c r="AB8" s="27"/>
      <c r="AC8" s="27"/>
      <c r="AD8" s="27"/>
      <c r="AE8" s="27"/>
      <c r="AF8" s="27"/>
      <c r="AG8" s="27"/>
      <c r="AH8" s="27"/>
      <c r="AI8" s="27"/>
      <c r="AJ8" s="27"/>
      <c r="AK8" s="38" t="s">
        <v>25</v>
      </c>
      <c r="AL8" s="27"/>
      <c r="AM8" s="27"/>
      <c r="AN8" s="39" t="s">
        <v>26</v>
      </c>
      <c r="AO8" s="27"/>
      <c r="AP8" s="27"/>
      <c r="AQ8" s="29"/>
      <c r="BE8" s="37"/>
      <c r="BS8" s="22" t="s">
        <v>8</v>
      </c>
    </row>
    <row r="9" spans="2:71" ht="14.4"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7"/>
      <c r="BS9" s="22" t="s">
        <v>8</v>
      </c>
    </row>
    <row r="10" spans="2:71" ht="14.4" customHeight="1">
      <c r="B10" s="26"/>
      <c r="C10" s="27"/>
      <c r="D10" s="38" t="s">
        <v>27</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8" t="s">
        <v>28</v>
      </c>
      <c r="AL10" s="27"/>
      <c r="AM10" s="27"/>
      <c r="AN10" s="33" t="s">
        <v>29</v>
      </c>
      <c r="AO10" s="27"/>
      <c r="AP10" s="27"/>
      <c r="AQ10" s="29"/>
      <c r="BE10" s="37"/>
      <c r="BS10" s="22" t="s">
        <v>8</v>
      </c>
    </row>
    <row r="11" spans="2:71" ht="18.45" customHeight="1">
      <c r="B11" s="26"/>
      <c r="C11" s="27"/>
      <c r="D11" s="27"/>
      <c r="E11" s="33" t="s">
        <v>30</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8" t="s">
        <v>31</v>
      </c>
      <c r="AL11" s="27"/>
      <c r="AM11" s="27"/>
      <c r="AN11" s="33" t="s">
        <v>32</v>
      </c>
      <c r="AO11" s="27"/>
      <c r="AP11" s="27"/>
      <c r="AQ11" s="29"/>
      <c r="BE11" s="37"/>
      <c r="BS11" s="22" t="s">
        <v>8</v>
      </c>
    </row>
    <row r="12" spans="2:71"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7"/>
      <c r="BS12" s="22" t="s">
        <v>8</v>
      </c>
    </row>
    <row r="13" spans="2:71" ht="14.4" customHeight="1">
      <c r="B13" s="26"/>
      <c r="C13" s="27"/>
      <c r="D13" s="38" t="s">
        <v>33</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8" t="s">
        <v>28</v>
      </c>
      <c r="AL13" s="27"/>
      <c r="AM13" s="27"/>
      <c r="AN13" s="40" t="s">
        <v>34</v>
      </c>
      <c r="AO13" s="27"/>
      <c r="AP13" s="27"/>
      <c r="AQ13" s="29"/>
      <c r="BE13" s="37"/>
      <c r="BS13" s="22" t="s">
        <v>8</v>
      </c>
    </row>
    <row r="14" spans="2:71" ht="13.5">
      <c r="B14" s="26"/>
      <c r="C14" s="27"/>
      <c r="D14" s="27"/>
      <c r="E14" s="40" t="s">
        <v>34</v>
      </c>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38" t="s">
        <v>31</v>
      </c>
      <c r="AL14" s="27"/>
      <c r="AM14" s="27"/>
      <c r="AN14" s="40" t="s">
        <v>34</v>
      </c>
      <c r="AO14" s="27"/>
      <c r="AP14" s="27"/>
      <c r="AQ14" s="29"/>
      <c r="BE14" s="37"/>
      <c r="BS14" s="22" t="s">
        <v>8</v>
      </c>
    </row>
    <row r="15" spans="2:71"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7"/>
      <c r="BS15" s="22" t="s">
        <v>6</v>
      </c>
    </row>
    <row r="16" spans="2:71" ht="14.4" customHeight="1">
      <c r="B16" s="26"/>
      <c r="C16" s="27"/>
      <c r="D16" s="38" t="s">
        <v>35</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8" t="s">
        <v>28</v>
      </c>
      <c r="AL16" s="27"/>
      <c r="AM16" s="27"/>
      <c r="AN16" s="33" t="s">
        <v>36</v>
      </c>
      <c r="AO16" s="27"/>
      <c r="AP16" s="27"/>
      <c r="AQ16" s="29"/>
      <c r="BE16" s="37"/>
      <c r="BS16" s="22" t="s">
        <v>6</v>
      </c>
    </row>
    <row r="17" spans="2:71" ht="18.45" customHeight="1">
      <c r="B17" s="26"/>
      <c r="C17" s="27"/>
      <c r="D17" s="27"/>
      <c r="E17" s="33" t="s">
        <v>37</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8" t="s">
        <v>31</v>
      </c>
      <c r="AL17" s="27"/>
      <c r="AM17" s="27"/>
      <c r="AN17" s="33" t="s">
        <v>38</v>
      </c>
      <c r="AO17" s="27"/>
      <c r="AP17" s="27"/>
      <c r="AQ17" s="29"/>
      <c r="BE17" s="37"/>
      <c r="BS17" s="22" t="s">
        <v>39</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7"/>
      <c r="BS18" s="22" t="s">
        <v>8</v>
      </c>
    </row>
    <row r="19" spans="2:71" ht="14.4" customHeight="1">
      <c r="B19" s="26"/>
      <c r="C19" s="27"/>
      <c r="D19" s="38" t="s">
        <v>40</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7"/>
      <c r="BS19" s="22" t="s">
        <v>8</v>
      </c>
    </row>
    <row r="20" spans="2:71" ht="57" customHeight="1">
      <c r="B20" s="26"/>
      <c r="C20" s="27"/>
      <c r="D20" s="27"/>
      <c r="E20" s="42" t="s">
        <v>41</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27"/>
      <c r="AP20" s="27"/>
      <c r="AQ20" s="29"/>
      <c r="BE20" s="37"/>
      <c r="BS20" s="22" t="s">
        <v>6</v>
      </c>
    </row>
    <row r="21" spans="2:57"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7"/>
    </row>
    <row r="22" spans="2:57" ht="6.95" customHeight="1">
      <c r="B22" s="26"/>
      <c r="C22" s="27"/>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27"/>
      <c r="AQ22" s="29"/>
      <c r="BE22" s="37"/>
    </row>
    <row r="23" spans="2:57" s="1" customFormat="1" ht="25.9" customHeight="1">
      <c r="B23" s="44"/>
      <c r="C23" s="45"/>
      <c r="D23" s="46" t="s">
        <v>42</v>
      </c>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8">
        <f>ROUND(AG51,2)</f>
        <v>0</v>
      </c>
      <c r="AL23" s="47"/>
      <c r="AM23" s="47"/>
      <c r="AN23" s="47"/>
      <c r="AO23" s="47"/>
      <c r="AP23" s="45"/>
      <c r="AQ23" s="49"/>
      <c r="BE23" s="37"/>
    </row>
    <row r="24" spans="2:57" s="1" customFormat="1" ht="6.95" customHeight="1">
      <c r="B24" s="44"/>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9"/>
      <c r="BE24" s="37"/>
    </row>
    <row r="25" spans="2:57" s="1" customFormat="1" ht="13.5">
      <c r="B25" s="44"/>
      <c r="C25" s="45"/>
      <c r="D25" s="45"/>
      <c r="E25" s="45"/>
      <c r="F25" s="45"/>
      <c r="G25" s="45"/>
      <c r="H25" s="45"/>
      <c r="I25" s="45"/>
      <c r="J25" s="45"/>
      <c r="K25" s="45"/>
      <c r="L25" s="50" t="s">
        <v>43</v>
      </c>
      <c r="M25" s="50"/>
      <c r="N25" s="50"/>
      <c r="O25" s="50"/>
      <c r="P25" s="45"/>
      <c r="Q25" s="45"/>
      <c r="R25" s="45"/>
      <c r="S25" s="45"/>
      <c r="T25" s="45"/>
      <c r="U25" s="45"/>
      <c r="V25" s="45"/>
      <c r="W25" s="50" t="s">
        <v>44</v>
      </c>
      <c r="X25" s="50"/>
      <c r="Y25" s="50"/>
      <c r="Z25" s="50"/>
      <c r="AA25" s="50"/>
      <c r="AB25" s="50"/>
      <c r="AC25" s="50"/>
      <c r="AD25" s="50"/>
      <c r="AE25" s="50"/>
      <c r="AF25" s="45"/>
      <c r="AG25" s="45"/>
      <c r="AH25" s="45"/>
      <c r="AI25" s="45"/>
      <c r="AJ25" s="45"/>
      <c r="AK25" s="50" t="s">
        <v>45</v>
      </c>
      <c r="AL25" s="50"/>
      <c r="AM25" s="50"/>
      <c r="AN25" s="50"/>
      <c r="AO25" s="50"/>
      <c r="AP25" s="45"/>
      <c r="AQ25" s="49"/>
      <c r="BE25" s="37"/>
    </row>
    <row r="26" spans="2:57" s="2" customFormat="1" ht="14.4" customHeight="1">
      <c r="B26" s="51"/>
      <c r="C26" s="52"/>
      <c r="D26" s="53" t="s">
        <v>46</v>
      </c>
      <c r="E26" s="52"/>
      <c r="F26" s="53" t="s">
        <v>47</v>
      </c>
      <c r="G26" s="52"/>
      <c r="H26" s="52"/>
      <c r="I26" s="52"/>
      <c r="J26" s="52"/>
      <c r="K26" s="52"/>
      <c r="L26" s="54">
        <v>0.21</v>
      </c>
      <c r="M26" s="52"/>
      <c r="N26" s="52"/>
      <c r="O26" s="52"/>
      <c r="P26" s="52"/>
      <c r="Q26" s="52"/>
      <c r="R26" s="52"/>
      <c r="S26" s="52"/>
      <c r="T26" s="52"/>
      <c r="U26" s="52"/>
      <c r="V26" s="52"/>
      <c r="W26" s="55">
        <f>ROUND(AZ51,2)</f>
        <v>0</v>
      </c>
      <c r="X26" s="52"/>
      <c r="Y26" s="52"/>
      <c r="Z26" s="52"/>
      <c r="AA26" s="52"/>
      <c r="AB26" s="52"/>
      <c r="AC26" s="52"/>
      <c r="AD26" s="52"/>
      <c r="AE26" s="52"/>
      <c r="AF26" s="52"/>
      <c r="AG26" s="52"/>
      <c r="AH26" s="52"/>
      <c r="AI26" s="52"/>
      <c r="AJ26" s="52"/>
      <c r="AK26" s="55">
        <f>ROUND(AV51,2)</f>
        <v>0</v>
      </c>
      <c r="AL26" s="52"/>
      <c r="AM26" s="52"/>
      <c r="AN26" s="52"/>
      <c r="AO26" s="52"/>
      <c r="AP26" s="52"/>
      <c r="AQ26" s="56"/>
      <c r="BE26" s="37"/>
    </row>
    <row r="27" spans="2:57" s="2" customFormat="1" ht="14.4" customHeight="1">
      <c r="B27" s="51"/>
      <c r="C27" s="52"/>
      <c r="D27" s="52"/>
      <c r="E27" s="52"/>
      <c r="F27" s="53" t="s">
        <v>48</v>
      </c>
      <c r="G27" s="52"/>
      <c r="H27" s="52"/>
      <c r="I27" s="52"/>
      <c r="J27" s="52"/>
      <c r="K27" s="52"/>
      <c r="L27" s="54">
        <v>0.15</v>
      </c>
      <c r="M27" s="52"/>
      <c r="N27" s="52"/>
      <c r="O27" s="52"/>
      <c r="P27" s="52"/>
      <c r="Q27" s="52"/>
      <c r="R27" s="52"/>
      <c r="S27" s="52"/>
      <c r="T27" s="52"/>
      <c r="U27" s="52"/>
      <c r="V27" s="52"/>
      <c r="W27" s="55">
        <f>ROUND(BA51,2)</f>
        <v>0</v>
      </c>
      <c r="X27" s="52"/>
      <c r="Y27" s="52"/>
      <c r="Z27" s="52"/>
      <c r="AA27" s="52"/>
      <c r="AB27" s="52"/>
      <c r="AC27" s="52"/>
      <c r="AD27" s="52"/>
      <c r="AE27" s="52"/>
      <c r="AF27" s="52"/>
      <c r="AG27" s="52"/>
      <c r="AH27" s="52"/>
      <c r="AI27" s="52"/>
      <c r="AJ27" s="52"/>
      <c r="AK27" s="55">
        <f>ROUND(AW51,2)</f>
        <v>0</v>
      </c>
      <c r="AL27" s="52"/>
      <c r="AM27" s="52"/>
      <c r="AN27" s="52"/>
      <c r="AO27" s="52"/>
      <c r="AP27" s="52"/>
      <c r="AQ27" s="56"/>
      <c r="BE27" s="37"/>
    </row>
    <row r="28" spans="2:57" s="2" customFormat="1" ht="14.4" customHeight="1" hidden="1">
      <c r="B28" s="51"/>
      <c r="C28" s="52"/>
      <c r="D28" s="52"/>
      <c r="E28" s="52"/>
      <c r="F28" s="53" t="s">
        <v>49</v>
      </c>
      <c r="G28" s="52"/>
      <c r="H28" s="52"/>
      <c r="I28" s="52"/>
      <c r="J28" s="52"/>
      <c r="K28" s="52"/>
      <c r="L28" s="54">
        <v>0.21</v>
      </c>
      <c r="M28" s="52"/>
      <c r="N28" s="52"/>
      <c r="O28" s="52"/>
      <c r="P28" s="52"/>
      <c r="Q28" s="52"/>
      <c r="R28" s="52"/>
      <c r="S28" s="52"/>
      <c r="T28" s="52"/>
      <c r="U28" s="52"/>
      <c r="V28" s="52"/>
      <c r="W28" s="55">
        <f>ROUND(BB51,2)</f>
        <v>0</v>
      </c>
      <c r="X28" s="52"/>
      <c r="Y28" s="52"/>
      <c r="Z28" s="52"/>
      <c r="AA28" s="52"/>
      <c r="AB28" s="52"/>
      <c r="AC28" s="52"/>
      <c r="AD28" s="52"/>
      <c r="AE28" s="52"/>
      <c r="AF28" s="52"/>
      <c r="AG28" s="52"/>
      <c r="AH28" s="52"/>
      <c r="AI28" s="52"/>
      <c r="AJ28" s="52"/>
      <c r="AK28" s="55">
        <v>0</v>
      </c>
      <c r="AL28" s="52"/>
      <c r="AM28" s="52"/>
      <c r="AN28" s="52"/>
      <c r="AO28" s="52"/>
      <c r="AP28" s="52"/>
      <c r="AQ28" s="56"/>
      <c r="BE28" s="37"/>
    </row>
    <row r="29" spans="2:57" s="2" customFormat="1" ht="14.4" customHeight="1" hidden="1">
      <c r="B29" s="51"/>
      <c r="C29" s="52"/>
      <c r="D29" s="52"/>
      <c r="E29" s="52"/>
      <c r="F29" s="53" t="s">
        <v>50</v>
      </c>
      <c r="G29" s="52"/>
      <c r="H29" s="52"/>
      <c r="I29" s="52"/>
      <c r="J29" s="52"/>
      <c r="K29" s="52"/>
      <c r="L29" s="54">
        <v>0.15</v>
      </c>
      <c r="M29" s="52"/>
      <c r="N29" s="52"/>
      <c r="O29" s="52"/>
      <c r="P29" s="52"/>
      <c r="Q29" s="52"/>
      <c r="R29" s="52"/>
      <c r="S29" s="52"/>
      <c r="T29" s="52"/>
      <c r="U29" s="52"/>
      <c r="V29" s="52"/>
      <c r="W29" s="55">
        <f>ROUND(BC51,2)</f>
        <v>0</v>
      </c>
      <c r="X29" s="52"/>
      <c r="Y29" s="52"/>
      <c r="Z29" s="52"/>
      <c r="AA29" s="52"/>
      <c r="AB29" s="52"/>
      <c r="AC29" s="52"/>
      <c r="AD29" s="52"/>
      <c r="AE29" s="52"/>
      <c r="AF29" s="52"/>
      <c r="AG29" s="52"/>
      <c r="AH29" s="52"/>
      <c r="AI29" s="52"/>
      <c r="AJ29" s="52"/>
      <c r="AK29" s="55">
        <v>0</v>
      </c>
      <c r="AL29" s="52"/>
      <c r="AM29" s="52"/>
      <c r="AN29" s="52"/>
      <c r="AO29" s="52"/>
      <c r="AP29" s="52"/>
      <c r="AQ29" s="56"/>
      <c r="BE29" s="37"/>
    </row>
    <row r="30" spans="2:57" s="2" customFormat="1" ht="14.4" customHeight="1" hidden="1">
      <c r="B30" s="51"/>
      <c r="C30" s="52"/>
      <c r="D30" s="52"/>
      <c r="E30" s="52"/>
      <c r="F30" s="53" t="s">
        <v>51</v>
      </c>
      <c r="G30" s="52"/>
      <c r="H30" s="52"/>
      <c r="I30" s="52"/>
      <c r="J30" s="52"/>
      <c r="K30" s="52"/>
      <c r="L30" s="54">
        <v>0</v>
      </c>
      <c r="M30" s="52"/>
      <c r="N30" s="52"/>
      <c r="O30" s="52"/>
      <c r="P30" s="52"/>
      <c r="Q30" s="52"/>
      <c r="R30" s="52"/>
      <c r="S30" s="52"/>
      <c r="T30" s="52"/>
      <c r="U30" s="52"/>
      <c r="V30" s="52"/>
      <c r="W30" s="55">
        <f>ROUND(BD51,2)</f>
        <v>0</v>
      </c>
      <c r="X30" s="52"/>
      <c r="Y30" s="52"/>
      <c r="Z30" s="52"/>
      <c r="AA30" s="52"/>
      <c r="AB30" s="52"/>
      <c r="AC30" s="52"/>
      <c r="AD30" s="52"/>
      <c r="AE30" s="52"/>
      <c r="AF30" s="52"/>
      <c r="AG30" s="52"/>
      <c r="AH30" s="52"/>
      <c r="AI30" s="52"/>
      <c r="AJ30" s="52"/>
      <c r="AK30" s="55">
        <v>0</v>
      </c>
      <c r="AL30" s="52"/>
      <c r="AM30" s="52"/>
      <c r="AN30" s="52"/>
      <c r="AO30" s="52"/>
      <c r="AP30" s="52"/>
      <c r="AQ30" s="56"/>
      <c r="BE30" s="37"/>
    </row>
    <row r="31" spans="2:57" s="1" customFormat="1" ht="6.95" customHeight="1">
      <c r="B31" s="44"/>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9"/>
      <c r="BE31" s="37"/>
    </row>
    <row r="32" spans="2:57" s="1" customFormat="1" ht="25.9" customHeight="1">
      <c r="B32" s="44"/>
      <c r="C32" s="57"/>
      <c r="D32" s="58" t="s">
        <v>52</v>
      </c>
      <c r="E32" s="59"/>
      <c r="F32" s="59"/>
      <c r="G32" s="59"/>
      <c r="H32" s="59"/>
      <c r="I32" s="59"/>
      <c r="J32" s="59"/>
      <c r="K32" s="59"/>
      <c r="L32" s="59"/>
      <c r="M32" s="59"/>
      <c r="N32" s="59"/>
      <c r="O32" s="59"/>
      <c r="P32" s="59"/>
      <c r="Q32" s="59"/>
      <c r="R32" s="59"/>
      <c r="S32" s="59"/>
      <c r="T32" s="60" t="s">
        <v>53</v>
      </c>
      <c r="U32" s="59"/>
      <c r="V32" s="59"/>
      <c r="W32" s="59"/>
      <c r="X32" s="61" t="s">
        <v>54</v>
      </c>
      <c r="Y32" s="59"/>
      <c r="Z32" s="59"/>
      <c r="AA32" s="59"/>
      <c r="AB32" s="59"/>
      <c r="AC32" s="59"/>
      <c r="AD32" s="59"/>
      <c r="AE32" s="59"/>
      <c r="AF32" s="59"/>
      <c r="AG32" s="59"/>
      <c r="AH32" s="59"/>
      <c r="AI32" s="59"/>
      <c r="AJ32" s="59"/>
      <c r="AK32" s="62">
        <f>SUM(AK23:AK30)</f>
        <v>0</v>
      </c>
      <c r="AL32" s="59"/>
      <c r="AM32" s="59"/>
      <c r="AN32" s="59"/>
      <c r="AO32" s="63"/>
      <c r="AP32" s="57"/>
      <c r="AQ32" s="64"/>
      <c r="BE32" s="37"/>
    </row>
    <row r="33" spans="2:43" s="1" customFormat="1" ht="6.95" customHeight="1">
      <c r="B33" s="4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9"/>
    </row>
    <row r="34" spans="2:43" s="1" customFormat="1" ht="6.95" customHeight="1">
      <c r="B34" s="65"/>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7"/>
    </row>
    <row r="38" spans="2:44" s="1" customFormat="1" ht="6.95" customHeight="1">
      <c r="B38" s="68"/>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70"/>
    </row>
    <row r="39" spans="2:44" s="1" customFormat="1" ht="36.95" customHeight="1">
      <c r="B39" s="44"/>
      <c r="C39" s="71" t="s">
        <v>55</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0"/>
    </row>
    <row r="40" spans="2:44" s="1" customFormat="1" ht="6.95" customHeight="1">
      <c r="B40" s="44"/>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0"/>
    </row>
    <row r="41" spans="2:44" s="3" customFormat="1" ht="14.4" customHeight="1">
      <c r="B41" s="73"/>
      <c r="C41" s="74" t="s">
        <v>15</v>
      </c>
      <c r="D41" s="75"/>
      <c r="E41" s="75"/>
      <c r="F41" s="75"/>
      <c r="G41" s="75"/>
      <c r="H41" s="75"/>
      <c r="I41" s="75"/>
      <c r="J41" s="75"/>
      <c r="K41" s="75"/>
      <c r="L41" s="75" t="str">
        <f>K5</f>
        <v>509</v>
      </c>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6"/>
    </row>
    <row r="42" spans="2:44" s="4" customFormat="1" ht="36.95" customHeight="1">
      <c r="B42" s="77"/>
      <c r="C42" s="78" t="s">
        <v>18</v>
      </c>
      <c r="D42" s="79"/>
      <c r="E42" s="79"/>
      <c r="F42" s="79"/>
      <c r="G42" s="79"/>
      <c r="H42" s="79"/>
      <c r="I42" s="79"/>
      <c r="J42" s="79"/>
      <c r="K42" s="79"/>
      <c r="L42" s="80" t="str">
        <f>K6</f>
        <v>Rekonstrukce ubytovny Rokycanské nemocnice</v>
      </c>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81"/>
    </row>
    <row r="43" spans="2:44" s="1" customFormat="1" ht="6.95" customHeight="1">
      <c r="B43" s="44"/>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0"/>
    </row>
    <row r="44" spans="2:44" s="1" customFormat="1" ht="13.5">
      <c r="B44" s="44"/>
      <c r="C44" s="74" t="s">
        <v>23</v>
      </c>
      <c r="D44" s="72"/>
      <c r="E44" s="72"/>
      <c r="F44" s="72"/>
      <c r="G44" s="72"/>
      <c r="H44" s="72"/>
      <c r="I44" s="72"/>
      <c r="J44" s="72"/>
      <c r="K44" s="72"/>
      <c r="L44" s="82" t="str">
        <f>IF(K8="","",K8)</f>
        <v>Rokycany</v>
      </c>
      <c r="M44" s="72"/>
      <c r="N44" s="72"/>
      <c r="O44" s="72"/>
      <c r="P44" s="72"/>
      <c r="Q44" s="72"/>
      <c r="R44" s="72"/>
      <c r="S44" s="72"/>
      <c r="T44" s="72"/>
      <c r="U44" s="72"/>
      <c r="V44" s="72"/>
      <c r="W44" s="72"/>
      <c r="X44" s="72"/>
      <c r="Y44" s="72"/>
      <c r="Z44" s="72"/>
      <c r="AA44" s="72"/>
      <c r="AB44" s="72"/>
      <c r="AC44" s="72"/>
      <c r="AD44" s="72"/>
      <c r="AE44" s="72"/>
      <c r="AF44" s="72"/>
      <c r="AG44" s="72"/>
      <c r="AH44" s="72"/>
      <c r="AI44" s="74" t="s">
        <v>25</v>
      </c>
      <c r="AJ44" s="72"/>
      <c r="AK44" s="72"/>
      <c r="AL44" s="72"/>
      <c r="AM44" s="83" t="str">
        <f>IF(AN8="","",AN8)</f>
        <v>23. 10. 2018</v>
      </c>
      <c r="AN44" s="83"/>
      <c r="AO44" s="72"/>
      <c r="AP44" s="72"/>
      <c r="AQ44" s="72"/>
      <c r="AR44" s="70"/>
    </row>
    <row r="45" spans="2:44" s="1" customFormat="1" ht="6.95" customHeight="1">
      <c r="B45" s="44"/>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0"/>
    </row>
    <row r="46" spans="2:56" s="1" customFormat="1" ht="13.5">
      <c r="B46" s="44"/>
      <c r="C46" s="74" t="s">
        <v>27</v>
      </c>
      <c r="D46" s="72"/>
      <c r="E46" s="72"/>
      <c r="F46" s="72"/>
      <c r="G46" s="72"/>
      <c r="H46" s="72"/>
      <c r="I46" s="72"/>
      <c r="J46" s="72"/>
      <c r="K46" s="72"/>
      <c r="L46" s="75" t="str">
        <f>IF(E11="","",E11)</f>
        <v>Plzeňský kraj</v>
      </c>
      <c r="M46" s="72"/>
      <c r="N46" s="72"/>
      <c r="O46" s="72"/>
      <c r="P46" s="72"/>
      <c r="Q46" s="72"/>
      <c r="R46" s="72"/>
      <c r="S46" s="72"/>
      <c r="T46" s="72"/>
      <c r="U46" s="72"/>
      <c r="V46" s="72"/>
      <c r="W46" s="72"/>
      <c r="X46" s="72"/>
      <c r="Y46" s="72"/>
      <c r="Z46" s="72"/>
      <c r="AA46" s="72"/>
      <c r="AB46" s="72"/>
      <c r="AC46" s="72"/>
      <c r="AD46" s="72"/>
      <c r="AE46" s="72"/>
      <c r="AF46" s="72"/>
      <c r="AG46" s="72"/>
      <c r="AH46" s="72"/>
      <c r="AI46" s="74" t="s">
        <v>35</v>
      </c>
      <c r="AJ46" s="72"/>
      <c r="AK46" s="72"/>
      <c r="AL46" s="72"/>
      <c r="AM46" s="75" t="str">
        <f>IF(E17="","",E17)</f>
        <v>Ing. Jiří Červený</v>
      </c>
      <c r="AN46" s="75"/>
      <c r="AO46" s="75"/>
      <c r="AP46" s="75"/>
      <c r="AQ46" s="72"/>
      <c r="AR46" s="70"/>
      <c r="AS46" s="84" t="s">
        <v>56</v>
      </c>
      <c r="AT46" s="85"/>
      <c r="AU46" s="86"/>
      <c r="AV46" s="86"/>
      <c r="AW46" s="86"/>
      <c r="AX46" s="86"/>
      <c r="AY46" s="86"/>
      <c r="AZ46" s="86"/>
      <c r="BA46" s="86"/>
      <c r="BB46" s="86"/>
      <c r="BC46" s="86"/>
      <c r="BD46" s="87"/>
    </row>
    <row r="47" spans="2:56" s="1" customFormat="1" ht="13.5">
      <c r="B47" s="44"/>
      <c r="C47" s="74" t="s">
        <v>33</v>
      </c>
      <c r="D47" s="72"/>
      <c r="E47" s="72"/>
      <c r="F47" s="72"/>
      <c r="G47" s="72"/>
      <c r="H47" s="72"/>
      <c r="I47" s="72"/>
      <c r="J47" s="72"/>
      <c r="K47" s="72"/>
      <c r="L47" s="75" t="str">
        <f>IF(E14="Vyplň údaj","",E14)</f>
        <v/>
      </c>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0"/>
      <c r="AS47" s="88"/>
      <c r="AT47" s="89"/>
      <c r="AU47" s="90"/>
      <c r="AV47" s="90"/>
      <c r="AW47" s="90"/>
      <c r="AX47" s="90"/>
      <c r="AY47" s="90"/>
      <c r="AZ47" s="90"/>
      <c r="BA47" s="90"/>
      <c r="BB47" s="90"/>
      <c r="BC47" s="90"/>
      <c r="BD47" s="91"/>
    </row>
    <row r="48" spans="2:56" s="1" customFormat="1" ht="10.8" customHeight="1">
      <c r="B48" s="44"/>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0"/>
      <c r="AS48" s="92"/>
      <c r="AT48" s="53"/>
      <c r="AU48" s="45"/>
      <c r="AV48" s="45"/>
      <c r="AW48" s="45"/>
      <c r="AX48" s="45"/>
      <c r="AY48" s="45"/>
      <c r="AZ48" s="45"/>
      <c r="BA48" s="45"/>
      <c r="BB48" s="45"/>
      <c r="BC48" s="45"/>
      <c r="BD48" s="93"/>
    </row>
    <row r="49" spans="2:56" s="1" customFormat="1" ht="29.25" customHeight="1">
      <c r="B49" s="44"/>
      <c r="C49" s="94" t="s">
        <v>57</v>
      </c>
      <c r="D49" s="95"/>
      <c r="E49" s="95"/>
      <c r="F49" s="95"/>
      <c r="G49" s="95"/>
      <c r="H49" s="96"/>
      <c r="I49" s="97" t="s">
        <v>58</v>
      </c>
      <c r="J49" s="95"/>
      <c r="K49" s="95"/>
      <c r="L49" s="95"/>
      <c r="M49" s="95"/>
      <c r="N49" s="95"/>
      <c r="O49" s="95"/>
      <c r="P49" s="95"/>
      <c r="Q49" s="95"/>
      <c r="R49" s="95"/>
      <c r="S49" s="95"/>
      <c r="T49" s="95"/>
      <c r="U49" s="95"/>
      <c r="V49" s="95"/>
      <c r="W49" s="95"/>
      <c r="X49" s="95"/>
      <c r="Y49" s="95"/>
      <c r="Z49" s="95"/>
      <c r="AA49" s="95"/>
      <c r="AB49" s="95"/>
      <c r="AC49" s="95"/>
      <c r="AD49" s="95"/>
      <c r="AE49" s="95"/>
      <c r="AF49" s="95"/>
      <c r="AG49" s="98" t="s">
        <v>59</v>
      </c>
      <c r="AH49" s="95"/>
      <c r="AI49" s="95"/>
      <c r="AJ49" s="95"/>
      <c r="AK49" s="95"/>
      <c r="AL49" s="95"/>
      <c r="AM49" s="95"/>
      <c r="AN49" s="97" t="s">
        <v>60</v>
      </c>
      <c r="AO49" s="95"/>
      <c r="AP49" s="95"/>
      <c r="AQ49" s="99" t="s">
        <v>61</v>
      </c>
      <c r="AR49" s="70"/>
      <c r="AS49" s="100" t="s">
        <v>62</v>
      </c>
      <c r="AT49" s="101" t="s">
        <v>63</v>
      </c>
      <c r="AU49" s="101" t="s">
        <v>64</v>
      </c>
      <c r="AV49" s="101" t="s">
        <v>65</v>
      </c>
      <c r="AW49" s="101" t="s">
        <v>66</v>
      </c>
      <c r="AX49" s="101" t="s">
        <v>67</v>
      </c>
      <c r="AY49" s="101" t="s">
        <v>68</v>
      </c>
      <c r="AZ49" s="101" t="s">
        <v>69</v>
      </c>
      <c r="BA49" s="101" t="s">
        <v>70</v>
      </c>
      <c r="BB49" s="101" t="s">
        <v>71</v>
      </c>
      <c r="BC49" s="101" t="s">
        <v>72</v>
      </c>
      <c r="BD49" s="102" t="s">
        <v>73</v>
      </c>
    </row>
    <row r="50" spans="2:56" s="1" customFormat="1" ht="10.8" customHeight="1">
      <c r="B50" s="44"/>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0"/>
      <c r="AS50" s="103"/>
      <c r="AT50" s="104"/>
      <c r="AU50" s="104"/>
      <c r="AV50" s="104"/>
      <c r="AW50" s="104"/>
      <c r="AX50" s="104"/>
      <c r="AY50" s="104"/>
      <c r="AZ50" s="104"/>
      <c r="BA50" s="104"/>
      <c r="BB50" s="104"/>
      <c r="BC50" s="104"/>
      <c r="BD50" s="105"/>
    </row>
    <row r="51" spans="2:90" s="4" customFormat="1" ht="32.4" customHeight="1">
      <c r="B51" s="77"/>
      <c r="C51" s="106" t="s">
        <v>74</v>
      </c>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8">
        <f>ROUND(SUM(AG52:AG53),2)</f>
        <v>0</v>
      </c>
      <c r="AH51" s="108"/>
      <c r="AI51" s="108"/>
      <c r="AJ51" s="108"/>
      <c r="AK51" s="108"/>
      <c r="AL51" s="108"/>
      <c r="AM51" s="108"/>
      <c r="AN51" s="109">
        <f>SUM(AG51,AT51)</f>
        <v>0</v>
      </c>
      <c r="AO51" s="109"/>
      <c r="AP51" s="109"/>
      <c r="AQ51" s="110" t="s">
        <v>21</v>
      </c>
      <c r="AR51" s="81"/>
      <c r="AS51" s="111">
        <f>ROUND(SUM(AS52:AS53),2)</f>
        <v>0</v>
      </c>
      <c r="AT51" s="112">
        <f>ROUND(SUM(AV51:AW51),2)</f>
        <v>0</v>
      </c>
      <c r="AU51" s="113">
        <f>ROUND(SUM(AU52:AU53),5)</f>
        <v>0</v>
      </c>
      <c r="AV51" s="112">
        <f>ROUND(AZ51*L26,2)</f>
        <v>0</v>
      </c>
      <c r="AW51" s="112">
        <f>ROUND(BA51*L27,2)</f>
        <v>0</v>
      </c>
      <c r="AX51" s="112">
        <f>ROUND(BB51*L26,2)</f>
        <v>0</v>
      </c>
      <c r="AY51" s="112">
        <f>ROUND(BC51*L27,2)</f>
        <v>0</v>
      </c>
      <c r="AZ51" s="112">
        <f>ROUND(SUM(AZ52:AZ53),2)</f>
        <v>0</v>
      </c>
      <c r="BA51" s="112">
        <f>ROUND(SUM(BA52:BA53),2)</f>
        <v>0</v>
      </c>
      <c r="BB51" s="112">
        <f>ROUND(SUM(BB52:BB53),2)</f>
        <v>0</v>
      </c>
      <c r="BC51" s="112">
        <f>ROUND(SUM(BC52:BC53),2)</f>
        <v>0</v>
      </c>
      <c r="BD51" s="114">
        <f>ROUND(SUM(BD52:BD53),2)</f>
        <v>0</v>
      </c>
      <c r="BS51" s="115" t="s">
        <v>75</v>
      </c>
      <c r="BT51" s="115" t="s">
        <v>76</v>
      </c>
      <c r="BU51" s="116" t="s">
        <v>77</v>
      </c>
      <c r="BV51" s="115" t="s">
        <v>78</v>
      </c>
      <c r="BW51" s="115" t="s">
        <v>7</v>
      </c>
      <c r="BX51" s="115" t="s">
        <v>79</v>
      </c>
      <c r="CL51" s="115" t="s">
        <v>21</v>
      </c>
    </row>
    <row r="52" spans="1:91" s="5" customFormat="1" ht="16.5" customHeight="1">
      <c r="A52" s="117" t="s">
        <v>80</v>
      </c>
      <c r="B52" s="118"/>
      <c r="C52" s="119"/>
      <c r="D52" s="120" t="s">
        <v>81</v>
      </c>
      <c r="E52" s="120"/>
      <c r="F52" s="120"/>
      <c r="G52" s="120"/>
      <c r="H52" s="120"/>
      <c r="I52" s="121"/>
      <c r="J52" s="120" t="s">
        <v>82</v>
      </c>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2">
        <f>'001 - Rekonstrukce 4 BJ'!J27</f>
        <v>0</v>
      </c>
      <c r="AH52" s="121"/>
      <c r="AI52" s="121"/>
      <c r="AJ52" s="121"/>
      <c r="AK52" s="121"/>
      <c r="AL52" s="121"/>
      <c r="AM52" s="121"/>
      <c r="AN52" s="122">
        <f>SUM(AG52,AT52)</f>
        <v>0</v>
      </c>
      <c r="AO52" s="121"/>
      <c r="AP52" s="121"/>
      <c r="AQ52" s="123" t="s">
        <v>83</v>
      </c>
      <c r="AR52" s="124"/>
      <c r="AS52" s="125">
        <v>0</v>
      </c>
      <c r="AT52" s="126">
        <f>ROUND(SUM(AV52:AW52),2)</f>
        <v>0</v>
      </c>
      <c r="AU52" s="127">
        <f>'001 - Rekonstrukce 4 BJ'!P94</f>
        <v>0</v>
      </c>
      <c r="AV52" s="126">
        <f>'001 - Rekonstrukce 4 BJ'!J30</f>
        <v>0</v>
      </c>
      <c r="AW52" s="126">
        <f>'001 - Rekonstrukce 4 BJ'!J31</f>
        <v>0</v>
      </c>
      <c r="AX52" s="126">
        <f>'001 - Rekonstrukce 4 BJ'!J32</f>
        <v>0</v>
      </c>
      <c r="AY52" s="126">
        <f>'001 - Rekonstrukce 4 BJ'!J33</f>
        <v>0</v>
      </c>
      <c r="AZ52" s="126">
        <f>'001 - Rekonstrukce 4 BJ'!F30</f>
        <v>0</v>
      </c>
      <c r="BA52" s="126">
        <f>'001 - Rekonstrukce 4 BJ'!F31</f>
        <v>0</v>
      </c>
      <c r="BB52" s="126">
        <f>'001 - Rekonstrukce 4 BJ'!F32</f>
        <v>0</v>
      </c>
      <c r="BC52" s="126">
        <f>'001 - Rekonstrukce 4 BJ'!F33</f>
        <v>0</v>
      </c>
      <c r="BD52" s="128">
        <f>'001 - Rekonstrukce 4 BJ'!F34</f>
        <v>0</v>
      </c>
      <c r="BT52" s="129" t="s">
        <v>84</v>
      </c>
      <c r="BV52" s="129" t="s">
        <v>78</v>
      </c>
      <c r="BW52" s="129" t="s">
        <v>85</v>
      </c>
      <c r="BX52" s="129" t="s">
        <v>7</v>
      </c>
      <c r="CL52" s="129" t="s">
        <v>21</v>
      </c>
      <c r="CM52" s="129" t="s">
        <v>86</v>
      </c>
    </row>
    <row r="53" spans="1:91" s="5" customFormat="1" ht="16.5" customHeight="1">
      <c r="A53" s="117" t="s">
        <v>80</v>
      </c>
      <c r="B53" s="118"/>
      <c r="C53" s="119"/>
      <c r="D53" s="120" t="s">
        <v>87</v>
      </c>
      <c r="E53" s="120"/>
      <c r="F53" s="120"/>
      <c r="G53" s="120"/>
      <c r="H53" s="120"/>
      <c r="I53" s="121"/>
      <c r="J53" s="120" t="s">
        <v>88</v>
      </c>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2">
        <f>'002 - Stoupačky ZTI'!J27</f>
        <v>0</v>
      </c>
      <c r="AH53" s="121"/>
      <c r="AI53" s="121"/>
      <c r="AJ53" s="121"/>
      <c r="AK53" s="121"/>
      <c r="AL53" s="121"/>
      <c r="AM53" s="121"/>
      <c r="AN53" s="122">
        <f>SUM(AG53,AT53)</f>
        <v>0</v>
      </c>
      <c r="AO53" s="121"/>
      <c r="AP53" s="121"/>
      <c r="AQ53" s="123" t="s">
        <v>83</v>
      </c>
      <c r="AR53" s="124"/>
      <c r="AS53" s="130">
        <v>0</v>
      </c>
      <c r="AT53" s="131">
        <f>ROUND(SUM(AV53:AW53),2)</f>
        <v>0</v>
      </c>
      <c r="AU53" s="132">
        <f>'002 - Stoupačky ZTI'!P89</f>
        <v>0</v>
      </c>
      <c r="AV53" s="131">
        <f>'002 - Stoupačky ZTI'!J30</f>
        <v>0</v>
      </c>
      <c r="AW53" s="131">
        <f>'002 - Stoupačky ZTI'!J31</f>
        <v>0</v>
      </c>
      <c r="AX53" s="131">
        <f>'002 - Stoupačky ZTI'!J32</f>
        <v>0</v>
      </c>
      <c r="AY53" s="131">
        <f>'002 - Stoupačky ZTI'!J33</f>
        <v>0</v>
      </c>
      <c r="AZ53" s="131">
        <f>'002 - Stoupačky ZTI'!F30</f>
        <v>0</v>
      </c>
      <c r="BA53" s="131">
        <f>'002 - Stoupačky ZTI'!F31</f>
        <v>0</v>
      </c>
      <c r="BB53" s="131">
        <f>'002 - Stoupačky ZTI'!F32</f>
        <v>0</v>
      </c>
      <c r="BC53" s="131">
        <f>'002 - Stoupačky ZTI'!F33</f>
        <v>0</v>
      </c>
      <c r="BD53" s="133">
        <f>'002 - Stoupačky ZTI'!F34</f>
        <v>0</v>
      </c>
      <c r="BT53" s="129" t="s">
        <v>84</v>
      </c>
      <c r="BV53" s="129" t="s">
        <v>78</v>
      </c>
      <c r="BW53" s="129" t="s">
        <v>89</v>
      </c>
      <c r="BX53" s="129" t="s">
        <v>7</v>
      </c>
      <c r="CL53" s="129" t="s">
        <v>21</v>
      </c>
      <c r="CM53" s="129" t="s">
        <v>86</v>
      </c>
    </row>
    <row r="54" spans="2:44" s="1" customFormat="1" ht="30" customHeight="1">
      <c r="B54" s="44"/>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0"/>
    </row>
    <row r="55" spans="2:44" s="1" customFormat="1" ht="6.95" customHeight="1">
      <c r="B55" s="65"/>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70"/>
    </row>
  </sheetData>
  <sheetProtection password="CC35" sheet="1" objects="1" scenarios="1" formatColumns="0" formatRows="0"/>
  <mergeCells count="45">
    <mergeCell ref="BE5:BE32"/>
    <mergeCell ref="W30:AE30"/>
    <mergeCell ref="X32:AB32"/>
    <mergeCell ref="AK32:AO32"/>
    <mergeCell ref="AR2:BE2"/>
    <mergeCell ref="K5:AO5"/>
    <mergeCell ref="W28:AE28"/>
    <mergeCell ref="AK28:AO28"/>
    <mergeCell ref="AS46:AT48"/>
    <mergeCell ref="AN53:AP53"/>
    <mergeCell ref="AN52:AP52"/>
    <mergeCell ref="AM46:AP46"/>
    <mergeCell ref="AN49:AP49"/>
    <mergeCell ref="AG52:AM52"/>
    <mergeCell ref="AG53:AM53"/>
    <mergeCell ref="AG51:AM51"/>
    <mergeCell ref="AN51:AP51"/>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L30:O30"/>
    <mergeCell ref="AK30:AO30"/>
    <mergeCell ref="K6:AO6"/>
    <mergeCell ref="J52:AF52"/>
    <mergeCell ref="W29:AE29"/>
    <mergeCell ref="AK29:AO29"/>
    <mergeCell ref="C49:G49"/>
    <mergeCell ref="L42:AO42"/>
    <mergeCell ref="AM44:AN44"/>
    <mergeCell ref="I49:AF49"/>
    <mergeCell ref="AG49:AM49"/>
    <mergeCell ref="D52:H52"/>
    <mergeCell ref="D53:H53"/>
    <mergeCell ref="J53:AF53"/>
  </mergeCells>
  <hyperlinks>
    <hyperlink ref="K1:S1" location="C2" display="1) Rekapitulace stavby"/>
    <hyperlink ref="W1:AI1" location="C51" display="2) Rekapitulace objektů stavby a soupisů prací"/>
    <hyperlink ref="A52" location="'001 - Rekonstrukce 4 BJ'!C2" display="/"/>
    <hyperlink ref="A53" location="'002 - Stoupačky ZTI'!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39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4"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19"/>
      <c r="B1" s="135"/>
      <c r="C1" s="135"/>
      <c r="D1" s="136" t="s">
        <v>1</v>
      </c>
      <c r="E1" s="135"/>
      <c r="F1" s="137" t="s">
        <v>90</v>
      </c>
      <c r="G1" s="137" t="s">
        <v>91</v>
      </c>
      <c r="H1" s="137"/>
      <c r="I1" s="138"/>
      <c r="J1" s="137" t="s">
        <v>92</v>
      </c>
      <c r="K1" s="136" t="s">
        <v>93</v>
      </c>
      <c r="L1" s="137" t="s">
        <v>94</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AT2" s="22" t="s">
        <v>85</v>
      </c>
    </row>
    <row r="3" spans="2:46" ht="6.95" customHeight="1">
      <c r="B3" s="23"/>
      <c r="C3" s="24"/>
      <c r="D3" s="24"/>
      <c r="E3" s="24"/>
      <c r="F3" s="24"/>
      <c r="G3" s="24"/>
      <c r="H3" s="24"/>
      <c r="I3" s="139"/>
      <c r="J3" s="24"/>
      <c r="K3" s="25"/>
      <c r="AT3" s="22" t="s">
        <v>86</v>
      </c>
    </row>
    <row r="4" spans="2:46" ht="36.95" customHeight="1">
      <c r="B4" s="26"/>
      <c r="C4" s="27"/>
      <c r="D4" s="28" t="s">
        <v>95</v>
      </c>
      <c r="E4" s="27"/>
      <c r="F4" s="27"/>
      <c r="G4" s="27"/>
      <c r="H4" s="27"/>
      <c r="I4" s="140"/>
      <c r="J4" s="27"/>
      <c r="K4" s="29"/>
      <c r="M4" s="30" t="s">
        <v>12</v>
      </c>
      <c r="AT4" s="22" t="s">
        <v>6</v>
      </c>
    </row>
    <row r="5" spans="2:11" ht="6.95" customHeight="1">
      <c r="B5" s="26"/>
      <c r="C5" s="27"/>
      <c r="D5" s="27"/>
      <c r="E5" s="27"/>
      <c r="F5" s="27"/>
      <c r="G5" s="27"/>
      <c r="H5" s="27"/>
      <c r="I5" s="140"/>
      <c r="J5" s="27"/>
      <c r="K5" s="29"/>
    </row>
    <row r="6" spans="2:11" ht="13.5">
      <c r="B6" s="26"/>
      <c r="C6" s="27"/>
      <c r="D6" s="38" t="s">
        <v>18</v>
      </c>
      <c r="E6" s="27"/>
      <c r="F6" s="27"/>
      <c r="G6" s="27"/>
      <c r="H6" s="27"/>
      <c r="I6" s="140"/>
      <c r="J6" s="27"/>
      <c r="K6" s="29"/>
    </row>
    <row r="7" spans="2:11" ht="16.5" customHeight="1">
      <c r="B7" s="26"/>
      <c r="C7" s="27"/>
      <c r="D7" s="27"/>
      <c r="E7" s="141" t="str">
        <f>'Rekapitulace zakázky'!K6</f>
        <v>Rekonstrukce ubytovny Rokycanské nemocnice</v>
      </c>
      <c r="F7" s="38"/>
      <c r="G7" s="38"/>
      <c r="H7" s="38"/>
      <c r="I7" s="140"/>
      <c r="J7" s="27"/>
      <c r="K7" s="29"/>
    </row>
    <row r="8" spans="2:11" s="1" customFormat="1" ht="13.5">
      <c r="B8" s="44"/>
      <c r="C8" s="45"/>
      <c r="D8" s="38" t="s">
        <v>96</v>
      </c>
      <c r="E8" s="45"/>
      <c r="F8" s="45"/>
      <c r="G8" s="45"/>
      <c r="H8" s="45"/>
      <c r="I8" s="142"/>
      <c r="J8" s="45"/>
      <c r="K8" s="49"/>
    </row>
    <row r="9" spans="2:11" s="1" customFormat="1" ht="36.95" customHeight="1">
      <c r="B9" s="44"/>
      <c r="C9" s="45"/>
      <c r="D9" s="45"/>
      <c r="E9" s="143" t="s">
        <v>97</v>
      </c>
      <c r="F9" s="45"/>
      <c r="G9" s="45"/>
      <c r="H9" s="45"/>
      <c r="I9" s="142"/>
      <c r="J9" s="45"/>
      <c r="K9" s="49"/>
    </row>
    <row r="10" spans="2:11" s="1" customFormat="1" ht="13.5">
      <c r="B10" s="44"/>
      <c r="C10" s="45"/>
      <c r="D10" s="45"/>
      <c r="E10" s="45"/>
      <c r="F10" s="45"/>
      <c r="G10" s="45"/>
      <c r="H10" s="45"/>
      <c r="I10" s="142"/>
      <c r="J10" s="45"/>
      <c r="K10" s="49"/>
    </row>
    <row r="11" spans="2:11" s="1" customFormat="1" ht="14.4" customHeight="1">
      <c r="B11" s="44"/>
      <c r="C11" s="45"/>
      <c r="D11" s="38" t="s">
        <v>20</v>
      </c>
      <c r="E11" s="45"/>
      <c r="F11" s="33" t="s">
        <v>21</v>
      </c>
      <c r="G11" s="45"/>
      <c r="H11" s="45"/>
      <c r="I11" s="144" t="s">
        <v>22</v>
      </c>
      <c r="J11" s="33" t="s">
        <v>21</v>
      </c>
      <c r="K11" s="49"/>
    </row>
    <row r="12" spans="2:11" s="1" customFormat="1" ht="14.4" customHeight="1">
      <c r="B12" s="44"/>
      <c r="C12" s="45"/>
      <c r="D12" s="38" t="s">
        <v>23</v>
      </c>
      <c r="E12" s="45"/>
      <c r="F12" s="33" t="s">
        <v>24</v>
      </c>
      <c r="G12" s="45"/>
      <c r="H12" s="45"/>
      <c r="I12" s="144" t="s">
        <v>25</v>
      </c>
      <c r="J12" s="145" t="str">
        <f>'Rekapitulace zakázky'!AN8</f>
        <v>23. 10. 2018</v>
      </c>
      <c r="K12" s="49"/>
    </row>
    <row r="13" spans="2:11" s="1" customFormat="1" ht="10.8" customHeight="1">
      <c r="B13" s="44"/>
      <c r="C13" s="45"/>
      <c r="D13" s="45"/>
      <c r="E13" s="45"/>
      <c r="F13" s="45"/>
      <c r="G13" s="45"/>
      <c r="H13" s="45"/>
      <c r="I13" s="142"/>
      <c r="J13" s="45"/>
      <c r="K13" s="49"/>
    </row>
    <row r="14" spans="2:11" s="1" customFormat="1" ht="14.4" customHeight="1">
      <c r="B14" s="44"/>
      <c r="C14" s="45"/>
      <c r="D14" s="38" t="s">
        <v>27</v>
      </c>
      <c r="E14" s="45"/>
      <c r="F14" s="45"/>
      <c r="G14" s="45"/>
      <c r="H14" s="45"/>
      <c r="I14" s="144" t="s">
        <v>28</v>
      </c>
      <c r="J14" s="33" t="s">
        <v>29</v>
      </c>
      <c r="K14" s="49"/>
    </row>
    <row r="15" spans="2:11" s="1" customFormat="1" ht="18" customHeight="1">
      <c r="B15" s="44"/>
      <c r="C15" s="45"/>
      <c r="D15" s="45"/>
      <c r="E15" s="33" t="s">
        <v>30</v>
      </c>
      <c r="F15" s="45"/>
      <c r="G15" s="45"/>
      <c r="H15" s="45"/>
      <c r="I15" s="144" t="s">
        <v>31</v>
      </c>
      <c r="J15" s="33" t="s">
        <v>32</v>
      </c>
      <c r="K15" s="49"/>
    </row>
    <row r="16" spans="2:11" s="1" customFormat="1" ht="6.95" customHeight="1">
      <c r="B16" s="44"/>
      <c r="C16" s="45"/>
      <c r="D16" s="45"/>
      <c r="E16" s="45"/>
      <c r="F16" s="45"/>
      <c r="G16" s="45"/>
      <c r="H16" s="45"/>
      <c r="I16" s="142"/>
      <c r="J16" s="45"/>
      <c r="K16" s="49"/>
    </row>
    <row r="17" spans="2:11" s="1" customFormat="1" ht="14.4" customHeight="1">
      <c r="B17" s="44"/>
      <c r="C17" s="45"/>
      <c r="D17" s="38" t="s">
        <v>33</v>
      </c>
      <c r="E17" s="45"/>
      <c r="F17" s="45"/>
      <c r="G17" s="45"/>
      <c r="H17" s="45"/>
      <c r="I17" s="144" t="s">
        <v>28</v>
      </c>
      <c r="J17" s="33" t="str">
        <f>IF('Rekapitulace zakázky'!AN13="Vyplň údaj","",IF('Rekapitulace zakázky'!AN13="","",'Rekapitulace zakázky'!AN13))</f>
        <v/>
      </c>
      <c r="K17" s="49"/>
    </row>
    <row r="18" spans="2:11" s="1" customFormat="1" ht="18" customHeight="1">
      <c r="B18" s="44"/>
      <c r="C18" s="45"/>
      <c r="D18" s="45"/>
      <c r="E18" s="33" t="str">
        <f>IF('Rekapitulace zakázky'!E14="Vyplň údaj","",IF('Rekapitulace zakázky'!E14="","",'Rekapitulace zakázky'!E14))</f>
        <v/>
      </c>
      <c r="F18" s="45"/>
      <c r="G18" s="45"/>
      <c r="H18" s="45"/>
      <c r="I18" s="144" t="s">
        <v>31</v>
      </c>
      <c r="J18" s="33" t="str">
        <f>IF('Rekapitulace zakázky'!AN14="Vyplň údaj","",IF('Rekapitulace zakázky'!AN14="","",'Rekapitulace zakázky'!AN14))</f>
        <v/>
      </c>
      <c r="K18" s="49"/>
    </row>
    <row r="19" spans="2:11" s="1" customFormat="1" ht="6.95" customHeight="1">
      <c r="B19" s="44"/>
      <c r="C19" s="45"/>
      <c r="D19" s="45"/>
      <c r="E19" s="45"/>
      <c r="F19" s="45"/>
      <c r="G19" s="45"/>
      <c r="H19" s="45"/>
      <c r="I19" s="142"/>
      <c r="J19" s="45"/>
      <c r="K19" s="49"/>
    </row>
    <row r="20" spans="2:11" s="1" customFormat="1" ht="14.4" customHeight="1">
      <c r="B20" s="44"/>
      <c r="C20" s="45"/>
      <c r="D20" s="38" t="s">
        <v>35</v>
      </c>
      <c r="E20" s="45"/>
      <c r="F20" s="45"/>
      <c r="G20" s="45"/>
      <c r="H20" s="45"/>
      <c r="I20" s="144" t="s">
        <v>28</v>
      </c>
      <c r="J20" s="33" t="s">
        <v>36</v>
      </c>
      <c r="K20" s="49"/>
    </row>
    <row r="21" spans="2:11" s="1" customFormat="1" ht="18" customHeight="1">
      <c r="B21" s="44"/>
      <c r="C21" s="45"/>
      <c r="D21" s="45"/>
      <c r="E21" s="33" t="s">
        <v>37</v>
      </c>
      <c r="F21" s="45"/>
      <c r="G21" s="45"/>
      <c r="H21" s="45"/>
      <c r="I21" s="144" t="s">
        <v>31</v>
      </c>
      <c r="J21" s="33" t="s">
        <v>38</v>
      </c>
      <c r="K21" s="49"/>
    </row>
    <row r="22" spans="2:11" s="1" customFormat="1" ht="6.95" customHeight="1">
      <c r="B22" s="44"/>
      <c r="C22" s="45"/>
      <c r="D22" s="45"/>
      <c r="E22" s="45"/>
      <c r="F22" s="45"/>
      <c r="G22" s="45"/>
      <c r="H22" s="45"/>
      <c r="I22" s="142"/>
      <c r="J22" s="45"/>
      <c r="K22" s="49"/>
    </row>
    <row r="23" spans="2:11" s="1" customFormat="1" ht="14.4" customHeight="1">
      <c r="B23" s="44"/>
      <c r="C23" s="45"/>
      <c r="D23" s="38" t="s">
        <v>40</v>
      </c>
      <c r="E23" s="45"/>
      <c r="F23" s="45"/>
      <c r="G23" s="45"/>
      <c r="H23" s="45"/>
      <c r="I23" s="142"/>
      <c r="J23" s="45"/>
      <c r="K23" s="49"/>
    </row>
    <row r="24" spans="2:11" s="6" customFormat="1" ht="16.5" customHeight="1">
      <c r="B24" s="146"/>
      <c r="C24" s="147"/>
      <c r="D24" s="147"/>
      <c r="E24" s="42" t="s">
        <v>21</v>
      </c>
      <c r="F24" s="42"/>
      <c r="G24" s="42"/>
      <c r="H24" s="42"/>
      <c r="I24" s="148"/>
      <c r="J24" s="147"/>
      <c r="K24" s="149"/>
    </row>
    <row r="25" spans="2:11" s="1" customFormat="1" ht="6.95" customHeight="1">
      <c r="B25" s="44"/>
      <c r="C25" s="45"/>
      <c r="D25" s="45"/>
      <c r="E25" s="45"/>
      <c r="F25" s="45"/>
      <c r="G25" s="45"/>
      <c r="H25" s="45"/>
      <c r="I25" s="142"/>
      <c r="J25" s="45"/>
      <c r="K25" s="49"/>
    </row>
    <row r="26" spans="2:11" s="1" customFormat="1" ht="6.95" customHeight="1">
      <c r="B26" s="44"/>
      <c r="C26" s="45"/>
      <c r="D26" s="104"/>
      <c r="E26" s="104"/>
      <c r="F26" s="104"/>
      <c r="G26" s="104"/>
      <c r="H26" s="104"/>
      <c r="I26" s="150"/>
      <c r="J26" s="104"/>
      <c r="K26" s="151"/>
    </row>
    <row r="27" spans="2:11" s="1" customFormat="1" ht="25.4" customHeight="1">
      <c r="B27" s="44"/>
      <c r="C27" s="45"/>
      <c r="D27" s="152" t="s">
        <v>42</v>
      </c>
      <c r="E27" s="45"/>
      <c r="F27" s="45"/>
      <c r="G27" s="45"/>
      <c r="H27" s="45"/>
      <c r="I27" s="142"/>
      <c r="J27" s="153">
        <f>ROUND(J94,2)</f>
        <v>0</v>
      </c>
      <c r="K27" s="49"/>
    </row>
    <row r="28" spans="2:11" s="1" customFormat="1" ht="6.95" customHeight="1">
      <c r="B28" s="44"/>
      <c r="C28" s="45"/>
      <c r="D28" s="104"/>
      <c r="E28" s="104"/>
      <c r="F28" s="104"/>
      <c r="G28" s="104"/>
      <c r="H28" s="104"/>
      <c r="I28" s="150"/>
      <c r="J28" s="104"/>
      <c r="K28" s="151"/>
    </row>
    <row r="29" spans="2:11" s="1" customFormat="1" ht="14.4" customHeight="1">
      <c r="B29" s="44"/>
      <c r="C29" s="45"/>
      <c r="D29" s="45"/>
      <c r="E29" s="45"/>
      <c r="F29" s="50" t="s">
        <v>44</v>
      </c>
      <c r="G29" s="45"/>
      <c r="H29" s="45"/>
      <c r="I29" s="154" t="s">
        <v>43</v>
      </c>
      <c r="J29" s="50" t="s">
        <v>45</v>
      </c>
      <c r="K29" s="49"/>
    </row>
    <row r="30" spans="2:11" s="1" customFormat="1" ht="14.4" customHeight="1">
      <c r="B30" s="44"/>
      <c r="C30" s="45"/>
      <c r="D30" s="53" t="s">
        <v>46</v>
      </c>
      <c r="E30" s="53" t="s">
        <v>47</v>
      </c>
      <c r="F30" s="155">
        <f>ROUND(SUM(BE94:BE394),2)</f>
        <v>0</v>
      </c>
      <c r="G30" s="45"/>
      <c r="H30" s="45"/>
      <c r="I30" s="156">
        <v>0.21</v>
      </c>
      <c r="J30" s="155">
        <f>ROUND(ROUND((SUM(BE94:BE394)),2)*I30,2)</f>
        <v>0</v>
      </c>
      <c r="K30" s="49"/>
    </row>
    <row r="31" spans="2:11" s="1" customFormat="1" ht="14.4" customHeight="1">
      <c r="B31" s="44"/>
      <c r="C31" s="45"/>
      <c r="D31" s="45"/>
      <c r="E31" s="53" t="s">
        <v>48</v>
      </c>
      <c r="F31" s="155">
        <f>ROUND(SUM(BF94:BF394),2)</f>
        <v>0</v>
      </c>
      <c r="G31" s="45"/>
      <c r="H31" s="45"/>
      <c r="I31" s="156">
        <v>0.15</v>
      </c>
      <c r="J31" s="155">
        <f>ROUND(ROUND((SUM(BF94:BF394)),2)*I31,2)</f>
        <v>0</v>
      </c>
      <c r="K31" s="49"/>
    </row>
    <row r="32" spans="2:11" s="1" customFormat="1" ht="14.4" customHeight="1" hidden="1">
      <c r="B32" s="44"/>
      <c r="C32" s="45"/>
      <c r="D32" s="45"/>
      <c r="E32" s="53" t="s">
        <v>49</v>
      </c>
      <c r="F32" s="155">
        <f>ROUND(SUM(BG94:BG394),2)</f>
        <v>0</v>
      </c>
      <c r="G32" s="45"/>
      <c r="H32" s="45"/>
      <c r="I32" s="156">
        <v>0.21</v>
      </c>
      <c r="J32" s="155">
        <v>0</v>
      </c>
      <c r="K32" s="49"/>
    </row>
    <row r="33" spans="2:11" s="1" customFormat="1" ht="14.4" customHeight="1" hidden="1">
      <c r="B33" s="44"/>
      <c r="C33" s="45"/>
      <c r="D33" s="45"/>
      <c r="E33" s="53" t="s">
        <v>50</v>
      </c>
      <c r="F33" s="155">
        <f>ROUND(SUM(BH94:BH394),2)</f>
        <v>0</v>
      </c>
      <c r="G33" s="45"/>
      <c r="H33" s="45"/>
      <c r="I33" s="156">
        <v>0.15</v>
      </c>
      <c r="J33" s="155">
        <v>0</v>
      </c>
      <c r="K33" s="49"/>
    </row>
    <row r="34" spans="2:11" s="1" customFormat="1" ht="14.4" customHeight="1" hidden="1">
      <c r="B34" s="44"/>
      <c r="C34" s="45"/>
      <c r="D34" s="45"/>
      <c r="E34" s="53" t="s">
        <v>51</v>
      </c>
      <c r="F34" s="155">
        <f>ROUND(SUM(BI94:BI394),2)</f>
        <v>0</v>
      </c>
      <c r="G34" s="45"/>
      <c r="H34" s="45"/>
      <c r="I34" s="156">
        <v>0</v>
      </c>
      <c r="J34" s="155">
        <v>0</v>
      </c>
      <c r="K34" s="49"/>
    </row>
    <row r="35" spans="2:11" s="1" customFormat="1" ht="6.95" customHeight="1">
      <c r="B35" s="44"/>
      <c r="C35" s="45"/>
      <c r="D35" s="45"/>
      <c r="E35" s="45"/>
      <c r="F35" s="45"/>
      <c r="G35" s="45"/>
      <c r="H35" s="45"/>
      <c r="I35" s="142"/>
      <c r="J35" s="45"/>
      <c r="K35" s="49"/>
    </row>
    <row r="36" spans="2:11" s="1" customFormat="1" ht="25.4" customHeight="1">
      <c r="B36" s="44"/>
      <c r="C36" s="157"/>
      <c r="D36" s="158" t="s">
        <v>52</v>
      </c>
      <c r="E36" s="96"/>
      <c r="F36" s="96"/>
      <c r="G36" s="159" t="s">
        <v>53</v>
      </c>
      <c r="H36" s="160" t="s">
        <v>54</v>
      </c>
      <c r="I36" s="161"/>
      <c r="J36" s="162">
        <f>SUM(J27:J34)</f>
        <v>0</v>
      </c>
      <c r="K36" s="163"/>
    </row>
    <row r="37" spans="2:11" s="1" customFormat="1" ht="14.4" customHeight="1">
      <c r="B37" s="65"/>
      <c r="C37" s="66"/>
      <c r="D37" s="66"/>
      <c r="E37" s="66"/>
      <c r="F37" s="66"/>
      <c r="G37" s="66"/>
      <c r="H37" s="66"/>
      <c r="I37" s="164"/>
      <c r="J37" s="66"/>
      <c r="K37" s="67"/>
    </row>
    <row r="41" spans="2:11" s="1" customFormat="1" ht="6.95" customHeight="1">
      <c r="B41" s="165"/>
      <c r="C41" s="166"/>
      <c r="D41" s="166"/>
      <c r="E41" s="166"/>
      <c r="F41" s="166"/>
      <c r="G41" s="166"/>
      <c r="H41" s="166"/>
      <c r="I41" s="167"/>
      <c r="J41" s="166"/>
      <c r="K41" s="168"/>
    </row>
    <row r="42" spans="2:11" s="1" customFormat="1" ht="36.95" customHeight="1">
      <c r="B42" s="44"/>
      <c r="C42" s="28" t="s">
        <v>98</v>
      </c>
      <c r="D42" s="45"/>
      <c r="E42" s="45"/>
      <c r="F42" s="45"/>
      <c r="G42" s="45"/>
      <c r="H42" s="45"/>
      <c r="I42" s="142"/>
      <c r="J42" s="45"/>
      <c r="K42" s="49"/>
    </row>
    <row r="43" spans="2:11" s="1" customFormat="1" ht="6.95" customHeight="1">
      <c r="B43" s="44"/>
      <c r="C43" s="45"/>
      <c r="D43" s="45"/>
      <c r="E43" s="45"/>
      <c r="F43" s="45"/>
      <c r="G43" s="45"/>
      <c r="H43" s="45"/>
      <c r="I43" s="142"/>
      <c r="J43" s="45"/>
      <c r="K43" s="49"/>
    </row>
    <row r="44" spans="2:11" s="1" customFormat="1" ht="14.4" customHeight="1">
      <c r="B44" s="44"/>
      <c r="C44" s="38" t="s">
        <v>18</v>
      </c>
      <c r="D44" s="45"/>
      <c r="E44" s="45"/>
      <c r="F44" s="45"/>
      <c r="G44" s="45"/>
      <c r="H44" s="45"/>
      <c r="I44" s="142"/>
      <c r="J44" s="45"/>
      <c r="K44" s="49"/>
    </row>
    <row r="45" spans="2:11" s="1" customFormat="1" ht="16.5" customHeight="1">
      <c r="B45" s="44"/>
      <c r="C45" s="45"/>
      <c r="D45" s="45"/>
      <c r="E45" s="141" t="str">
        <f>E7</f>
        <v>Rekonstrukce ubytovny Rokycanské nemocnice</v>
      </c>
      <c r="F45" s="38"/>
      <c r="G45" s="38"/>
      <c r="H45" s="38"/>
      <c r="I45" s="142"/>
      <c r="J45" s="45"/>
      <c r="K45" s="49"/>
    </row>
    <row r="46" spans="2:11" s="1" customFormat="1" ht="14.4" customHeight="1">
      <c r="B46" s="44"/>
      <c r="C46" s="38" t="s">
        <v>96</v>
      </c>
      <c r="D46" s="45"/>
      <c r="E46" s="45"/>
      <c r="F46" s="45"/>
      <c r="G46" s="45"/>
      <c r="H46" s="45"/>
      <c r="I46" s="142"/>
      <c r="J46" s="45"/>
      <c r="K46" s="49"/>
    </row>
    <row r="47" spans="2:11" s="1" customFormat="1" ht="17.25" customHeight="1">
      <c r="B47" s="44"/>
      <c r="C47" s="45"/>
      <c r="D47" s="45"/>
      <c r="E47" s="143" t="str">
        <f>E9</f>
        <v>001 - Rekonstrukce 4 BJ</v>
      </c>
      <c r="F47" s="45"/>
      <c r="G47" s="45"/>
      <c r="H47" s="45"/>
      <c r="I47" s="142"/>
      <c r="J47" s="45"/>
      <c r="K47" s="49"/>
    </row>
    <row r="48" spans="2:11" s="1" customFormat="1" ht="6.95" customHeight="1">
      <c r="B48" s="44"/>
      <c r="C48" s="45"/>
      <c r="D48" s="45"/>
      <c r="E48" s="45"/>
      <c r="F48" s="45"/>
      <c r="G48" s="45"/>
      <c r="H48" s="45"/>
      <c r="I48" s="142"/>
      <c r="J48" s="45"/>
      <c r="K48" s="49"/>
    </row>
    <row r="49" spans="2:11" s="1" customFormat="1" ht="18" customHeight="1">
      <c r="B49" s="44"/>
      <c r="C49" s="38" t="s">
        <v>23</v>
      </c>
      <c r="D49" s="45"/>
      <c r="E49" s="45"/>
      <c r="F49" s="33" t="str">
        <f>F12</f>
        <v>Rokycany</v>
      </c>
      <c r="G49" s="45"/>
      <c r="H49" s="45"/>
      <c r="I49" s="144" t="s">
        <v>25</v>
      </c>
      <c r="J49" s="145" t="str">
        <f>IF(J12="","",J12)</f>
        <v>23. 10. 2018</v>
      </c>
      <c r="K49" s="49"/>
    </row>
    <row r="50" spans="2:11" s="1" customFormat="1" ht="6.95" customHeight="1">
      <c r="B50" s="44"/>
      <c r="C50" s="45"/>
      <c r="D50" s="45"/>
      <c r="E50" s="45"/>
      <c r="F50" s="45"/>
      <c r="G50" s="45"/>
      <c r="H50" s="45"/>
      <c r="I50" s="142"/>
      <c r="J50" s="45"/>
      <c r="K50" s="49"/>
    </row>
    <row r="51" spans="2:11" s="1" customFormat="1" ht="13.5">
      <c r="B51" s="44"/>
      <c r="C51" s="38" t="s">
        <v>27</v>
      </c>
      <c r="D51" s="45"/>
      <c r="E51" s="45"/>
      <c r="F51" s="33" t="str">
        <f>E15</f>
        <v>Plzeňský kraj</v>
      </c>
      <c r="G51" s="45"/>
      <c r="H51" s="45"/>
      <c r="I51" s="144" t="s">
        <v>35</v>
      </c>
      <c r="J51" s="42" t="str">
        <f>E21</f>
        <v>Ing. Jiří Červený</v>
      </c>
      <c r="K51" s="49"/>
    </row>
    <row r="52" spans="2:11" s="1" customFormat="1" ht="14.4" customHeight="1">
      <c r="B52" s="44"/>
      <c r="C52" s="38" t="s">
        <v>33</v>
      </c>
      <c r="D52" s="45"/>
      <c r="E52" s="45"/>
      <c r="F52" s="33" t="str">
        <f>IF(E18="","",E18)</f>
        <v/>
      </c>
      <c r="G52" s="45"/>
      <c r="H52" s="45"/>
      <c r="I52" s="142"/>
      <c r="J52" s="169"/>
      <c r="K52" s="49"/>
    </row>
    <row r="53" spans="2:11" s="1" customFormat="1" ht="10.3" customHeight="1">
      <c r="B53" s="44"/>
      <c r="C53" s="45"/>
      <c r="D53" s="45"/>
      <c r="E53" s="45"/>
      <c r="F53" s="45"/>
      <c r="G53" s="45"/>
      <c r="H53" s="45"/>
      <c r="I53" s="142"/>
      <c r="J53" s="45"/>
      <c r="K53" s="49"/>
    </row>
    <row r="54" spans="2:11" s="1" customFormat="1" ht="29.25" customHeight="1">
      <c r="B54" s="44"/>
      <c r="C54" s="170" t="s">
        <v>99</v>
      </c>
      <c r="D54" s="157"/>
      <c r="E54" s="157"/>
      <c r="F54" s="157"/>
      <c r="G54" s="157"/>
      <c r="H54" s="157"/>
      <c r="I54" s="171"/>
      <c r="J54" s="172" t="s">
        <v>100</v>
      </c>
      <c r="K54" s="173"/>
    </row>
    <row r="55" spans="2:11" s="1" customFormat="1" ht="10.3" customHeight="1">
      <c r="B55" s="44"/>
      <c r="C55" s="45"/>
      <c r="D55" s="45"/>
      <c r="E55" s="45"/>
      <c r="F55" s="45"/>
      <c r="G55" s="45"/>
      <c r="H55" s="45"/>
      <c r="I55" s="142"/>
      <c r="J55" s="45"/>
      <c r="K55" s="49"/>
    </row>
    <row r="56" spans="2:47" s="1" customFormat="1" ht="29.25" customHeight="1">
      <c r="B56" s="44"/>
      <c r="C56" s="174" t="s">
        <v>101</v>
      </c>
      <c r="D56" s="45"/>
      <c r="E56" s="45"/>
      <c r="F56" s="45"/>
      <c r="G56" s="45"/>
      <c r="H56" s="45"/>
      <c r="I56" s="142"/>
      <c r="J56" s="153">
        <f>J94</f>
        <v>0</v>
      </c>
      <c r="K56" s="49"/>
      <c r="AU56" s="22" t="s">
        <v>102</v>
      </c>
    </row>
    <row r="57" spans="2:11" s="7" customFormat="1" ht="24.95" customHeight="1">
      <c r="B57" s="175"/>
      <c r="C57" s="176"/>
      <c r="D57" s="177" t="s">
        <v>103</v>
      </c>
      <c r="E57" s="178"/>
      <c r="F57" s="178"/>
      <c r="G57" s="178"/>
      <c r="H57" s="178"/>
      <c r="I57" s="179"/>
      <c r="J57" s="180">
        <f>J95</f>
        <v>0</v>
      </c>
      <c r="K57" s="181"/>
    </row>
    <row r="58" spans="2:11" s="8" customFormat="1" ht="19.9" customHeight="1">
      <c r="B58" s="182"/>
      <c r="C58" s="183"/>
      <c r="D58" s="184" t="s">
        <v>104</v>
      </c>
      <c r="E58" s="185"/>
      <c r="F58" s="185"/>
      <c r="G58" s="185"/>
      <c r="H58" s="185"/>
      <c r="I58" s="186"/>
      <c r="J58" s="187">
        <f>J96</f>
        <v>0</v>
      </c>
      <c r="K58" s="188"/>
    </row>
    <row r="59" spans="2:11" s="8" customFormat="1" ht="19.9" customHeight="1">
      <c r="B59" s="182"/>
      <c r="C59" s="183"/>
      <c r="D59" s="184" t="s">
        <v>105</v>
      </c>
      <c r="E59" s="185"/>
      <c r="F59" s="185"/>
      <c r="G59" s="185"/>
      <c r="H59" s="185"/>
      <c r="I59" s="186"/>
      <c r="J59" s="187">
        <f>J142</f>
        <v>0</v>
      </c>
      <c r="K59" s="188"/>
    </row>
    <row r="60" spans="2:11" s="8" customFormat="1" ht="19.9" customHeight="1">
      <c r="B60" s="182"/>
      <c r="C60" s="183"/>
      <c r="D60" s="184" t="s">
        <v>106</v>
      </c>
      <c r="E60" s="185"/>
      <c r="F60" s="185"/>
      <c r="G60" s="185"/>
      <c r="H60" s="185"/>
      <c r="I60" s="186"/>
      <c r="J60" s="187">
        <f>J183</f>
        <v>0</v>
      </c>
      <c r="K60" s="188"/>
    </row>
    <row r="61" spans="2:11" s="8" customFormat="1" ht="19.9" customHeight="1">
      <c r="B61" s="182"/>
      <c r="C61" s="183"/>
      <c r="D61" s="184" t="s">
        <v>107</v>
      </c>
      <c r="E61" s="185"/>
      <c r="F61" s="185"/>
      <c r="G61" s="185"/>
      <c r="H61" s="185"/>
      <c r="I61" s="186"/>
      <c r="J61" s="187">
        <f>J195</f>
        <v>0</v>
      </c>
      <c r="K61" s="188"/>
    </row>
    <row r="62" spans="2:11" s="7" customFormat="1" ht="24.95" customHeight="1">
      <c r="B62" s="175"/>
      <c r="C62" s="176"/>
      <c r="D62" s="177" t="s">
        <v>108</v>
      </c>
      <c r="E62" s="178"/>
      <c r="F62" s="178"/>
      <c r="G62" s="178"/>
      <c r="H62" s="178"/>
      <c r="I62" s="179"/>
      <c r="J62" s="180">
        <f>J200</f>
        <v>0</v>
      </c>
      <c r="K62" s="181"/>
    </row>
    <row r="63" spans="2:11" s="8" customFormat="1" ht="19.9" customHeight="1">
      <c r="B63" s="182"/>
      <c r="C63" s="183"/>
      <c r="D63" s="184" t="s">
        <v>109</v>
      </c>
      <c r="E63" s="185"/>
      <c r="F63" s="185"/>
      <c r="G63" s="185"/>
      <c r="H63" s="185"/>
      <c r="I63" s="186"/>
      <c r="J63" s="187">
        <f>J201</f>
        <v>0</v>
      </c>
      <c r="K63" s="188"/>
    </row>
    <row r="64" spans="2:11" s="8" customFormat="1" ht="19.9" customHeight="1">
      <c r="B64" s="182"/>
      <c r="C64" s="183"/>
      <c r="D64" s="184" t="s">
        <v>110</v>
      </c>
      <c r="E64" s="185"/>
      <c r="F64" s="185"/>
      <c r="G64" s="185"/>
      <c r="H64" s="185"/>
      <c r="I64" s="186"/>
      <c r="J64" s="187">
        <f>J213</f>
        <v>0</v>
      </c>
      <c r="K64" s="188"/>
    </row>
    <row r="65" spans="2:11" s="8" customFormat="1" ht="19.9" customHeight="1">
      <c r="B65" s="182"/>
      <c r="C65" s="183"/>
      <c r="D65" s="184" t="s">
        <v>111</v>
      </c>
      <c r="E65" s="185"/>
      <c r="F65" s="185"/>
      <c r="G65" s="185"/>
      <c r="H65" s="185"/>
      <c r="I65" s="186"/>
      <c r="J65" s="187">
        <f>J222</f>
        <v>0</v>
      </c>
      <c r="K65" s="188"/>
    </row>
    <row r="66" spans="2:11" s="8" customFormat="1" ht="19.9" customHeight="1">
      <c r="B66" s="182"/>
      <c r="C66" s="183"/>
      <c r="D66" s="184" t="s">
        <v>112</v>
      </c>
      <c r="E66" s="185"/>
      <c r="F66" s="185"/>
      <c r="G66" s="185"/>
      <c r="H66" s="185"/>
      <c r="I66" s="186"/>
      <c r="J66" s="187">
        <f>J240</f>
        <v>0</v>
      </c>
      <c r="K66" s="188"/>
    </row>
    <row r="67" spans="2:11" s="8" customFormat="1" ht="19.9" customHeight="1">
      <c r="B67" s="182"/>
      <c r="C67" s="183"/>
      <c r="D67" s="184" t="s">
        <v>113</v>
      </c>
      <c r="E67" s="185"/>
      <c r="F67" s="185"/>
      <c r="G67" s="185"/>
      <c r="H67" s="185"/>
      <c r="I67" s="186"/>
      <c r="J67" s="187">
        <f>J251</f>
        <v>0</v>
      </c>
      <c r="K67" s="188"/>
    </row>
    <row r="68" spans="2:11" s="8" customFormat="1" ht="19.9" customHeight="1">
      <c r="B68" s="182"/>
      <c r="C68" s="183"/>
      <c r="D68" s="184" t="s">
        <v>114</v>
      </c>
      <c r="E68" s="185"/>
      <c r="F68" s="185"/>
      <c r="G68" s="185"/>
      <c r="H68" s="185"/>
      <c r="I68" s="186"/>
      <c r="J68" s="187">
        <f>J280</f>
        <v>0</v>
      </c>
      <c r="K68" s="188"/>
    </row>
    <row r="69" spans="2:11" s="8" customFormat="1" ht="19.9" customHeight="1">
      <c r="B69" s="182"/>
      <c r="C69" s="183"/>
      <c r="D69" s="184" t="s">
        <v>115</v>
      </c>
      <c r="E69" s="185"/>
      <c r="F69" s="185"/>
      <c r="G69" s="185"/>
      <c r="H69" s="185"/>
      <c r="I69" s="186"/>
      <c r="J69" s="187">
        <f>J319</f>
        <v>0</v>
      </c>
      <c r="K69" s="188"/>
    </row>
    <row r="70" spans="2:11" s="8" customFormat="1" ht="19.9" customHeight="1">
      <c r="B70" s="182"/>
      <c r="C70" s="183"/>
      <c r="D70" s="184" t="s">
        <v>116</v>
      </c>
      <c r="E70" s="185"/>
      <c r="F70" s="185"/>
      <c r="G70" s="185"/>
      <c r="H70" s="185"/>
      <c r="I70" s="186"/>
      <c r="J70" s="187">
        <f>J340</f>
        <v>0</v>
      </c>
      <c r="K70" s="188"/>
    </row>
    <row r="71" spans="2:11" s="7" customFormat="1" ht="24.95" customHeight="1">
      <c r="B71" s="175"/>
      <c r="C71" s="176"/>
      <c r="D71" s="177" t="s">
        <v>117</v>
      </c>
      <c r="E71" s="178"/>
      <c r="F71" s="178"/>
      <c r="G71" s="178"/>
      <c r="H71" s="178"/>
      <c r="I71" s="179"/>
      <c r="J71" s="180">
        <f>J384</f>
        <v>0</v>
      </c>
      <c r="K71" s="181"/>
    </row>
    <row r="72" spans="2:11" s="8" customFormat="1" ht="19.9" customHeight="1">
      <c r="B72" s="182"/>
      <c r="C72" s="183"/>
      <c r="D72" s="184" t="s">
        <v>118</v>
      </c>
      <c r="E72" s="185"/>
      <c r="F72" s="185"/>
      <c r="G72" s="185"/>
      <c r="H72" s="185"/>
      <c r="I72" s="186"/>
      <c r="J72" s="187">
        <f>J385</f>
        <v>0</v>
      </c>
      <c r="K72" s="188"/>
    </row>
    <row r="73" spans="2:11" s="8" customFormat="1" ht="19.9" customHeight="1">
      <c r="B73" s="182"/>
      <c r="C73" s="183"/>
      <c r="D73" s="184" t="s">
        <v>119</v>
      </c>
      <c r="E73" s="185"/>
      <c r="F73" s="185"/>
      <c r="G73" s="185"/>
      <c r="H73" s="185"/>
      <c r="I73" s="186"/>
      <c r="J73" s="187">
        <f>J387</f>
        <v>0</v>
      </c>
      <c r="K73" s="188"/>
    </row>
    <row r="74" spans="2:11" s="8" customFormat="1" ht="19.9" customHeight="1">
      <c r="B74" s="182"/>
      <c r="C74" s="183"/>
      <c r="D74" s="184" t="s">
        <v>120</v>
      </c>
      <c r="E74" s="185"/>
      <c r="F74" s="185"/>
      <c r="G74" s="185"/>
      <c r="H74" s="185"/>
      <c r="I74" s="186"/>
      <c r="J74" s="187">
        <f>J392</f>
        <v>0</v>
      </c>
      <c r="K74" s="188"/>
    </row>
    <row r="75" spans="2:11" s="1" customFormat="1" ht="21.8" customHeight="1">
      <c r="B75" s="44"/>
      <c r="C75" s="45"/>
      <c r="D75" s="45"/>
      <c r="E75" s="45"/>
      <c r="F75" s="45"/>
      <c r="G75" s="45"/>
      <c r="H75" s="45"/>
      <c r="I75" s="142"/>
      <c r="J75" s="45"/>
      <c r="K75" s="49"/>
    </row>
    <row r="76" spans="2:11" s="1" customFormat="1" ht="6.95" customHeight="1">
      <c r="B76" s="65"/>
      <c r="C76" s="66"/>
      <c r="D76" s="66"/>
      <c r="E76" s="66"/>
      <c r="F76" s="66"/>
      <c r="G76" s="66"/>
      <c r="H76" s="66"/>
      <c r="I76" s="164"/>
      <c r="J76" s="66"/>
      <c r="K76" s="67"/>
    </row>
    <row r="80" spans="2:12" s="1" customFormat="1" ht="6.95" customHeight="1">
      <c r="B80" s="68"/>
      <c r="C80" s="69"/>
      <c r="D80" s="69"/>
      <c r="E80" s="69"/>
      <c r="F80" s="69"/>
      <c r="G80" s="69"/>
      <c r="H80" s="69"/>
      <c r="I80" s="167"/>
      <c r="J80" s="69"/>
      <c r="K80" s="69"/>
      <c r="L80" s="70"/>
    </row>
    <row r="81" spans="2:12" s="1" customFormat="1" ht="36.95" customHeight="1">
      <c r="B81" s="44"/>
      <c r="C81" s="71" t="s">
        <v>121</v>
      </c>
      <c r="D81" s="72"/>
      <c r="E81" s="72"/>
      <c r="F81" s="72"/>
      <c r="G81" s="72"/>
      <c r="H81" s="72"/>
      <c r="I81" s="189"/>
      <c r="J81" s="72"/>
      <c r="K81" s="72"/>
      <c r="L81" s="70"/>
    </row>
    <row r="82" spans="2:12" s="1" customFormat="1" ht="6.95" customHeight="1">
      <c r="B82" s="44"/>
      <c r="C82" s="72"/>
      <c r="D82" s="72"/>
      <c r="E82" s="72"/>
      <c r="F82" s="72"/>
      <c r="G82" s="72"/>
      <c r="H82" s="72"/>
      <c r="I82" s="189"/>
      <c r="J82" s="72"/>
      <c r="K82" s="72"/>
      <c r="L82" s="70"/>
    </row>
    <row r="83" spans="2:12" s="1" customFormat="1" ht="14.4" customHeight="1">
      <c r="B83" s="44"/>
      <c r="C83" s="74" t="s">
        <v>18</v>
      </c>
      <c r="D83" s="72"/>
      <c r="E83" s="72"/>
      <c r="F83" s="72"/>
      <c r="G83" s="72"/>
      <c r="H83" s="72"/>
      <c r="I83" s="189"/>
      <c r="J83" s="72"/>
      <c r="K83" s="72"/>
      <c r="L83" s="70"/>
    </row>
    <row r="84" spans="2:12" s="1" customFormat="1" ht="16.5" customHeight="1">
      <c r="B84" s="44"/>
      <c r="C84" s="72"/>
      <c r="D84" s="72"/>
      <c r="E84" s="190" t="str">
        <f>E7</f>
        <v>Rekonstrukce ubytovny Rokycanské nemocnice</v>
      </c>
      <c r="F84" s="74"/>
      <c r="G84" s="74"/>
      <c r="H84" s="74"/>
      <c r="I84" s="189"/>
      <c r="J84" s="72"/>
      <c r="K84" s="72"/>
      <c r="L84" s="70"/>
    </row>
    <row r="85" spans="2:12" s="1" customFormat="1" ht="14.4" customHeight="1">
      <c r="B85" s="44"/>
      <c r="C85" s="74" t="s">
        <v>96</v>
      </c>
      <c r="D85" s="72"/>
      <c r="E85" s="72"/>
      <c r="F85" s="72"/>
      <c r="G85" s="72"/>
      <c r="H85" s="72"/>
      <c r="I85" s="189"/>
      <c r="J85" s="72"/>
      <c r="K85" s="72"/>
      <c r="L85" s="70"/>
    </row>
    <row r="86" spans="2:12" s="1" customFormat="1" ht="17.25" customHeight="1">
      <c r="B86" s="44"/>
      <c r="C86" s="72"/>
      <c r="D86" s="72"/>
      <c r="E86" s="80" t="str">
        <f>E9</f>
        <v>001 - Rekonstrukce 4 BJ</v>
      </c>
      <c r="F86" s="72"/>
      <c r="G86" s="72"/>
      <c r="H86" s="72"/>
      <c r="I86" s="189"/>
      <c r="J86" s="72"/>
      <c r="K86" s="72"/>
      <c r="L86" s="70"/>
    </row>
    <row r="87" spans="2:12" s="1" customFormat="1" ht="6.95" customHeight="1">
      <c r="B87" s="44"/>
      <c r="C87" s="72"/>
      <c r="D87" s="72"/>
      <c r="E87" s="72"/>
      <c r="F87" s="72"/>
      <c r="G87" s="72"/>
      <c r="H87" s="72"/>
      <c r="I87" s="189"/>
      <c r="J87" s="72"/>
      <c r="K87" s="72"/>
      <c r="L87" s="70"/>
    </row>
    <row r="88" spans="2:12" s="1" customFormat="1" ht="18" customHeight="1">
      <c r="B88" s="44"/>
      <c r="C88" s="74" t="s">
        <v>23</v>
      </c>
      <c r="D88" s="72"/>
      <c r="E88" s="72"/>
      <c r="F88" s="191" t="str">
        <f>F12</f>
        <v>Rokycany</v>
      </c>
      <c r="G88" s="72"/>
      <c r="H88" s="72"/>
      <c r="I88" s="192" t="s">
        <v>25</v>
      </c>
      <c r="J88" s="83" t="str">
        <f>IF(J12="","",J12)</f>
        <v>23. 10. 2018</v>
      </c>
      <c r="K88" s="72"/>
      <c r="L88" s="70"/>
    </row>
    <row r="89" spans="2:12" s="1" customFormat="1" ht="6.95" customHeight="1">
      <c r="B89" s="44"/>
      <c r="C89" s="72"/>
      <c r="D89" s="72"/>
      <c r="E89" s="72"/>
      <c r="F89" s="72"/>
      <c r="G89" s="72"/>
      <c r="H89" s="72"/>
      <c r="I89" s="189"/>
      <c r="J89" s="72"/>
      <c r="K89" s="72"/>
      <c r="L89" s="70"/>
    </row>
    <row r="90" spans="2:12" s="1" customFormat="1" ht="13.5">
      <c r="B90" s="44"/>
      <c r="C90" s="74" t="s">
        <v>27</v>
      </c>
      <c r="D90" s="72"/>
      <c r="E90" s="72"/>
      <c r="F90" s="191" t="str">
        <f>E15</f>
        <v>Plzeňský kraj</v>
      </c>
      <c r="G90" s="72"/>
      <c r="H90" s="72"/>
      <c r="I90" s="192" t="s">
        <v>35</v>
      </c>
      <c r="J90" s="191" t="str">
        <f>E21</f>
        <v>Ing. Jiří Červený</v>
      </c>
      <c r="K90" s="72"/>
      <c r="L90" s="70"/>
    </row>
    <row r="91" spans="2:12" s="1" customFormat="1" ht="14.4" customHeight="1">
      <c r="B91" s="44"/>
      <c r="C91" s="74" t="s">
        <v>33</v>
      </c>
      <c r="D91" s="72"/>
      <c r="E91" s="72"/>
      <c r="F91" s="191" t="str">
        <f>IF(E18="","",E18)</f>
        <v/>
      </c>
      <c r="G91" s="72"/>
      <c r="H91" s="72"/>
      <c r="I91" s="189"/>
      <c r="J91" s="72"/>
      <c r="K91" s="72"/>
      <c r="L91" s="70"/>
    </row>
    <row r="92" spans="2:12" s="1" customFormat="1" ht="10.3" customHeight="1">
      <c r="B92" s="44"/>
      <c r="C92" s="72"/>
      <c r="D92" s="72"/>
      <c r="E92" s="72"/>
      <c r="F92" s="72"/>
      <c r="G92" s="72"/>
      <c r="H92" s="72"/>
      <c r="I92" s="189"/>
      <c r="J92" s="72"/>
      <c r="K92" s="72"/>
      <c r="L92" s="70"/>
    </row>
    <row r="93" spans="2:20" s="9" customFormat="1" ht="29.25" customHeight="1">
      <c r="B93" s="193"/>
      <c r="C93" s="194" t="s">
        <v>122</v>
      </c>
      <c r="D93" s="195" t="s">
        <v>61</v>
      </c>
      <c r="E93" s="195" t="s">
        <v>57</v>
      </c>
      <c r="F93" s="195" t="s">
        <v>123</v>
      </c>
      <c r="G93" s="195" t="s">
        <v>124</v>
      </c>
      <c r="H93" s="195" t="s">
        <v>125</v>
      </c>
      <c r="I93" s="196" t="s">
        <v>126</v>
      </c>
      <c r="J93" s="195" t="s">
        <v>100</v>
      </c>
      <c r="K93" s="197" t="s">
        <v>127</v>
      </c>
      <c r="L93" s="198"/>
      <c r="M93" s="100" t="s">
        <v>128</v>
      </c>
      <c r="N93" s="101" t="s">
        <v>46</v>
      </c>
      <c r="O93" s="101" t="s">
        <v>129</v>
      </c>
      <c r="P93" s="101" t="s">
        <v>130</v>
      </c>
      <c r="Q93" s="101" t="s">
        <v>131</v>
      </c>
      <c r="R93" s="101" t="s">
        <v>132</v>
      </c>
      <c r="S93" s="101" t="s">
        <v>133</v>
      </c>
      <c r="T93" s="102" t="s">
        <v>134</v>
      </c>
    </row>
    <row r="94" spans="2:63" s="1" customFormat="1" ht="29.25" customHeight="1">
      <c r="B94" s="44"/>
      <c r="C94" s="106" t="s">
        <v>101</v>
      </c>
      <c r="D94" s="72"/>
      <c r="E94" s="72"/>
      <c r="F94" s="72"/>
      <c r="G94" s="72"/>
      <c r="H94" s="72"/>
      <c r="I94" s="189"/>
      <c r="J94" s="199">
        <f>BK94</f>
        <v>0</v>
      </c>
      <c r="K94" s="72"/>
      <c r="L94" s="70"/>
      <c r="M94" s="103"/>
      <c r="N94" s="104"/>
      <c r="O94" s="104"/>
      <c r="P94" s="200">
        <f>P95+P200+P384</f>
        <v>0</v>
      </c>
      <c r="Q94" s="104"/>
      <c r="R94" s="200">
        <f>R95+R200+R384</f>
        <v>7.5020347900000015</v>
      </c>
      <c r="S94" s="104"/>
      <c r="T94" s="201">
        <f>T95+T200+T384</f>
        <v>29.23828688</v>
      </c>
      <c r="AT94" s="22" t="s">
        <v>75</v>
      </c>
      <c r="AU94" s="22" t="s">
        <v>102</v>
      </c>
      <c r="BK94" s="202">
        <f>BK95+BK200+BK384</f>
        <v>0</v>
      </c>
    </row>
    <row r="95" spans="2:63" s="10" customFormat="1" ht="37.4" customHeight="1">
      <c r="B95" s="203"/>
      <c r="C95" s="204"/>
      <c r="D95" s="205" t="s">
        <v>75</v>
      </c>
      <c r="E95" s="206" t="s">
        <v>135</v>
      </c>
      <c r="F95" s="206" t="s">
        <v>136</v>
      </c>
      <c r="G95" s="204"/>
      <c r="H95" s="204"/>
      <c r="I95" s="207"/>
      <c r="J95" s="208">
        <f>BK95</f>
        <v>0</v>
      </c>
      <c r="K95" s="204"/>
      <c r="L95" s="209"/>
      <c r="M95" s="210"/>
      <c r="N95" s="211"/>
      <c r="O95" s="211"/>
      <c r="P95" s="212">
        <f>P96+P142+P183+P195</f>
        <v>0</v>
      </c>
      <c r="Q95" s="211"/>
      <c r="R95" s="212">
        <f>R96+R142+R183+R195</f>
        <v>4.839307040000001</v>
      </c>
      <c r="S95" s="211"/>
      <c r="T95" s="213">
        <f>T96+T142+T183+T195</f>
        <v>28.201348</v>
      </c>
      <c r="AR95" s="214" t="s">
        <v>84</v>
      </c>
      <c r="AT95" s="215" t="s">
        <v>75</v>
      </c>
      <c r="AU95" s="215" t="s">
        <v>76</v>
      </c>
      <c r="AY95" s="214" t="s">
        <v>137</v>
      </c>
      <c r="BK95" s="216">
        <f>BK96+BK142+BK183+BK195</f>
        <v>0</v>
      </c>
    </row>
    <row r="96" spans="2:63" s="10" customFormat="1" ht="19.9" customHeight="1">
      <c r="B96" s="203"/>
      <c r="C96" s="204"/>
      <c r="D96" s="205" t="s">
        <v>75</v>
      </c>
      <c r="E96" s="217" t="s">
        <v>138</v>
      </c>
      <c r="F96" s="217" t="s">
        <v>139</v>
      </c>
      <c r="G96" s="204"/>
      <c r="H96" s="204"/>
      <c r="I96" s="207"/>
      <c r="J96" s="218">
        <f>BK96</f>
        <v>0</v>
      </c>
      <c r="K96" s="204"/>
      <c r="L96" s="209"/>
      <c r="M96" s="210"/>
      <c r="N96" s="211"/>
      <c r="O96" s="211"/>
      <c r="P96" s="212">
        <f>SUM(P97:P141)</f>
        <v>0</v>
      </c>
      <c r="Q96" s="211"/>
      <c r="R96" s="212">
        <f>SUM(R97:R141)</f>
        <v>4.834721440000001</v>
      </c>
      <c r="S96" s="211"/>
      <c r="T96" s="213">
        <f>SUM(T97:T141)</f>
        <v>0</v>
      </c>
      <c r="AR96" s="214" t="s">
        <v>84</v>
      </c>
      <c r="AT96" s="215" t="s">
        <v>75</v>
      </c>
      <c r="AU96" s="215" t="s">
        <v>84</v>
      </c>
      <c r="AY96" s="214" t="s">
        <v>137</v>
      </c>
      <c r="BK96" s="216">
        <f>SUM(BK97:BK141)</f>
        <v>0</v>
      </c>
    </row>
    <row r="97" spans="2:65" s="1" customFormat="1" ht="25.5" customHeight="1">
      <c r="B97" s="44"/>
      <c r="C97" s="219" t="s">
        <v>84</v>
      </c>
      <c r="D97" s="219" t="s">
        <v>140</v>
      </c>
      <c r="E97" s="220" t="s">
        <v>141</v>
      </c>
      <c r="F97" s="221" t="s">
        <v>142</v>
      </c>
      <c r="G97" s="222" t="s">
        <v>143</v>
      </c>
      <c r="H97" s="223">
        <v>9</v>
      </c>
      <c r="I97" s="224"/>
      <c r="J97" s="225">
        <f>ROUND(I97*H97,2)</f>
        <v>0</v>
      </c>
      <c r="K97" s="221" t="s">
        <v>144</v>
      </c>
      <c r="L97" s="70"/>
      <c r="M97" s="226" t="s">
        <v>21</v>
      </c>
      <c r="N97" s="227" t="s">
        <v>47</v>
      </c>
      <c r="O97" s="45"/>
      <c r="P97" s="228">
        <f>O97*H97</f>
        <v>0</v>
      </c>
      <c r="Q97" s="228">
        <v>0.0014</v>
      </c>
      <c r="R97" s="228">
        <f>Q97*H97</f>
        <v>0.0126</v>
      </c>
      <c r="S97" s="228">
        <v>0</v>
      </c>
      <c r="T97" s="229">
        <f>S97*H97</f>
        <v>0</v>
      </c>
      <c r="AR97" s="22" t="s">
        <v>145</v>
      </c>
      <c r="AT97" s="22" t="s">
        <v>140</v>
      </c>
      <c r="AU97" s="22" t="s">
        <v>86</v>
      </c>
      <c r="AY97" s="22" t="s">
        <v>137</v>
      </c>
      <c r="BE97" s="230">
        <f>IF(N97="základní",J97,0)</f>
        <v>0</v>
      </c>
      <c r="BF97" s="230">
        <f>IF(N97="snížená",J97,0)</f>
        <v>0</v>
      </c>
      <c r="BG97" s="230">
        <f>IF(N97="zákl. přenesená",J97,0)</f>
        <v>0</v>
      </c>
      <c r="BH97" s="230">
        <f>IF(N97="sníž. přenesená",J97,0)</f>
        <v>0</v>
      </c>
      <c r="BI97" s="230">
        <f>IF(N97="nulová",J97,0)</f>
        <v>0</v>
      </c>
      <c r="BJ97" s="22" t="s">
        <v>84</v>
      </c>
      <c r="BK97" s="230">
        <f>ROUND(I97*H97,2)</f>
        <v>0</v>
      </c>
      <c r="BL97" s="22" t="s">
        <v>145</v>
      </c>
      <c r="BM97" s="22" t="s">
        <v>146</v>
      </c>
    </row>
    <row r="98" spans="2:51" s="11" customFormat="1" ht="13.5">
      <c r="B98" s="231"/>
      <c r="C98" s="232"/>
      <c r="D98" s="233" t="s">
        <v>147</v>
      </c>
      <c r="E98" s="234" t="s">
        <v>21</v>
      </c>
      <c r="F98" s="235" t="s">
        <v>148</v>
      </c>
      <c r="G98" s="232"/>
      <c r="H98" s="236">
        <v>9</v>
      </c>
      <c r="I98" s="237"/>
      <c r="J98" s="232"/>
      <c r="K98" s="232"/>
      <c r="L98" s="238"/>
      <c r="M98" s="239"/>
      <c r="N98" s="240"/>
      <c r="O98" s="240"/>
      <c r="P98" s="240"/>
      <c r="Q98" s="240"/>
      <c r="R98" s="240"/>
      <c r="S98" s="240"/>
      <c r="T98" s="241"/>
      <c r="AT98" s="242" t="s">
        <v>147</v>
      </c>
      <c r="AU98" s="242" t="s">
        <v>86</v>
      </c>
      <c r="AV98" s="11" t="s">
        <v>86</v>
      </c>
      <c r="AW98" s="11" t="s">
        <v>39</v>
      </c>
      <c r="AX98" s="11" t="s">
        <v>76</v>
      </c>
      <c r="AY98" s="242" t="s">
        <v>137</v>
      </c>
    </row>
    <row r="99" spans="2:51" s="12" customFormat="1" ht="13.5">
      <c r="B99" s="243"/>
      <c r="C99" s="244"/>
      <c r="D99" s="233" t="s">
        <v>147</v>
      </c>
      <c r="E99" s="245" t="s">
        <v>21</v>
      </c>
      <c r="F99" s="246" t="s">
        <v>149</v>
      </c>
      <c r="G99" s="244"/>
      <c r="H99" s="247">
        <v>9</v>
      </c>
      <c r="I99" s="248"/>
      <c r="J99" s="244"/>
      <c r="K99" s="244"/>
      <c r="L99" s="249"/>
      <c r="M99" s="250"/>
      <c r="N99" s="251"/>
      <c r="O99" s="251"/>
      <c r="P99" s="251"/>
      <c r="Q99" s="251"/>
      <c r="R99" s="251"/>
      <c r="S99" s="251"/>
      <c r="T99" s="252"/>
      <c r="AT99" s="253" t="s">
        <v>147</v>
      </c>
      <c r="AU99" s="253" t="s">
        <v>86</v>
      </c>
      <c r="AV99" s="12" t="s">
        <v>145</v>
      </c>
      <c r="AW99" s="12" t="s">
        <v>39</v>
      </c>
      <c r="AX99" s="12" t="s">
        <v>84</v>
      </c>
      <c r="AY99" s="253" t="s">
        <v>137</v>
      </c>
    </row>
    <row r="100" spans="2:65" s="1" customFormat="1" ht="38.25" customHeight="1">
      <c r="B100" s="44"/>
      <c r="C100" s="219" t="s">
        <v>86</v>
      </c>
      <c r="D100" s="219" t="s">
        <v>140</v>
      </c>
      <c r="E100" s="220" t="s">
        <v>150</v>
      </c>
      <c r="F100" s="221" t="s">
        <v>151</v>
      </c>
      <c r="G100" s="222" t="s">
        <v>143</v>
      </c>
      <c r="H100" s="223">
        <v>9</v>
      </c>
      <c r="I100" s="224"/>
      <c r="J100" s="225">
        <f>ROUND(I100*H100,2)</f>
        <v>0</v>
      </c>
      <c r="K100" s="221" t="s">
        <v>144</v>
      </c>
      <c r="L100" s="70"/>
      <c r="M100" s="226" t="s">
        <v>21</v>
      </c>
      <c r="N100" s="227" t="s">
        <v>47</v>
      </c>
      <c r="O100" s="45"/>
      <c r="P100" s="228">
        <f>O100*H100</f>
        <v>0</v>
      </c>
      <c r="Q100" s="228">
        <v>0.01733</v>
      </c>
      <c r="R100" s="228">
        <f>Q100*H100</f>
        <v>0.15597000000000003</v>
      </c>
      <c r="S100" s="228">
        <v>0</v>
      </c>
      <c r="T100" s="229">
        <f>S100*H100</f>
        <v>0</v>
      </c>
      <c r="AR100" s="22" t="s">
        <v>145</v>
      </c>
      <c r="AT100" s="22" t="s">
        <v>140</v>
      </c>
      <c r="AU100" s="22" t="s">
        <v>86</v>
      </c>
      <c r="AY100" s="22" t="s">
        <v>137</v>
      </c>
      <c r="BE100" s="230">
        <f>IF(N100="základní",J100,0)</f>
        <v>0</v>
      </c>
      <c r="BF100" s="230">
        <f>IF(N100="snížená",J100,0)</f>
        <v>0</v>
      </c>
      <c r="BG100" s="230">
        <f>IF(N100="zákl. přenesená",J100,0)</f>
        <v>0</v>
      </c>
      <c r="BH100" s="230">
        <f>IF(N100="sníž. přenesená",J100,0)</f>
        <v>0</v>
      </c>
      <c r="BI100" s="230">
        <f>IF(N100="nulová",J100,0)</f>
        <v>0</v>
      </c>
      <c r="BJ100" s="22" t="s">
        <v>84</v>
      </c>
      <c r="BK100" s="230">
        <f>ROUND(I100*H100,2)</f>
        <v>0</v>
      </c>
      <c r="BL100" s="22" t="s">
        <v>145</v>
      </c>
      <c r="BM100" s="22" t="s">
        <v>152</v>
      </c>
    </row>
    <row r="101" spans="2:47" s="1" customFormat="1" ht="13.5">
      <c r="B101" s="44"/>
      <c r="C101" s="72"/>
      <c r="D101" s="233" t="s">
        <v>153</v>
      </c>
      <c r="E101" s="72"/>
      <c r="F101" s="254" t="s">
        <v>154</v>
      </c>
      <c r="G101" s="72"/>
      <c r="H101" s="72"/>
      <c r="I101" s="189"/>
      <c r="J101" s="72"/>
      <c r="K101" s="72"/>
      <c r="L101" s="70"/>
      <c r="M101" s="255"/>
      <c r="N101" s="45"/>
      <c r="O101" s="45"/>
      <c r="P101" s="45"/>
      <c r="Q101" s="45"/>
      <c r="R101" s="45"/>
      <c r="S101" s="45"/>
      <c r="T101" s="93"/>
      <c r="AT101" s="22" t="s">
        <v>153</v>
      </c>
      <c r="AU101" s="22" t="s">
        <v>86</v>
      </c>
    </row>
    <row r="102" spans="2:65" s="1" customFormat="1" ht="38.25" customHeight="1">
      <c r="B102" s="44"/>
      <c r="C102" s="219" t="s">
        <v>155</v>
      </c>
      <c r="D102" s="219" t="s">
        <v>140</v>
      </c>
      <c r="E102" s="220" t="s">
        <v>156</v>
      </c>
      <c r="F102" s="221" t="s">
        <v>157</v>
      </c>
      <c r="G102" s="222" t="s">
        <v>143</v>
      </c>
      <c r="H102" s="223">
        <v>9</v>
      </c>
      <c r="I102" s="224"/>
      <c r="J102" s="225">
        <f>ROUND(I102*H102,2)</f>
        <v>0</v>
      </c>
      <c r="K102" s="221" t="s">
        <v>144</v>
      </c>
      <c r="L102" s="70"/>
      <c r="M102" s="226" t="s">
        <v>21</v>
      </c>
      <c r="N102" s="227" t="s">
        <v>47</v>
      </c>
      <c r="O102" s="45"/>
      <c r="P102" s="228">
        <f>O102*H102</f>
        <v>0</v>
      </c>
      <c r="Q102" s="228">
        <v>0.00735</v>
      </c>
      <c r="R102" s="228">
        <f>Q102*H102</f>
        <v>0.06615</v>
      </c>
      <c r="S102" s="228">
        <v>0</v>
      </c>
      <c r="T102" s="229">
        <f>S102*H102</f>
        <v>0</v>
      </c>
      <c r="AR102" s="22" t="s">
        <v>145</v>
      </c>
      <c r="AT102" s="22" t="s">
        <v>140</v>
      </c>
      <c r="AU102" s="22" t="s">
        <v>86</v>
      </c>
      <c r="AY102" s="22" t="s">
        <v>137</v>
      </c>
      <c r="BE102" s="230">
        <f>IF(N102="základní",J102,0)</f>
        <v>0</v>
      </c>
      <c r="BF102" s="230">
        <f>IF(N102="snížená",J102,0)</f>
        <v>0</v>
      </c>
      <c r="BG102" s="230">
        <f>IF(N102="zákl. přenesená",J102,0)</f>
        <v>0</v>
      </c>
      <c r="BH102" s="230">
        <f>IF(N102="sníž. přenesená",J102,0)</f>
        <v>0</v>
      </c>
      <c r="BI102" s="230">
        <f>IF(N102="nulová",J102,0)</f>
        <v>0</v>
      </c>
      <c r="BJ102" s="22" t="s">
        <v>84</v>
      </c>
      <c r="BK102" s="230">
        <f>ROUND(I102*H102,2)</f>
        <v>0</v>
      </c>
      <c r="BL102" s="22" t="s">
        <v>145</v>
      </c>
      <c r="BM102" s="22" t="s">
        <v>158</v>
      </c>
    </row>
    <row r="103" spans="2:47" s="1" customFormat="1" ht="13.5">
      <c r="B103" s="44"/>
      <c r="C103" s="72"/>
      <c r="D103" s="233" t="s">
        <v>153</v>
      </c>
      <c r="E103" s="72"/>
      <c r="F103" s="254" t="s">
        <v>154</v>
      </c>
      <c r="G103" s="72"/>
      <c r="H103" s="72"/>
      <c r="I103" s="189"/>
      <c r="J103" s="72"/>
      <c r="K103" s="72"/>
      <c r="L103" s="70"/>
      <c r="M103" s="255"/>
      <c r="N103" s="45"/>
      <c r="O103" s="45"/>
      <c r="P103" s="45"/>
      <c r="Q103" s="45"/>
      <c r="R103" s="45"/>
      <c r="S103" s="45"/>
      <c r="T103" s="93"/>
      <c r="AT103" s="22" t="s">
        <v>153</v>
      </c>
      <c r="AU103" s="22" t="s">
        <v>86</v>
      </c>
    </row>
    <row r="104" spans="2:65" s="1" customFormat="1" ht="16.5" customHeight="1">
      <c r="B104" s="44"/>
      <c r="C104" s="219" t="s">
        <v>145</v>
      </c>
      <c r="D104" s="219" t="s">
        <v>140</v>
      </c>
      <c r="E104" s="220" t="s">
        <v>159</v>
      </c>
      <c r="F104" s="221" t="s">
        <v>160</v>
      </c>
      <c r="G104" s="222" t="s">
        <v>143</v>
      </c>
      <c r="H104" s="223">
        <v>9</v>
      </c>
      <c r="I104" s="224"/>
      <c r="J104" s="225">
        <f>ROUND(I104*H104,2)</f>
        <v>0</v>
      </c>
      <c r="K104" s="221" t="s">
        <v>144</v>
      </c>
      <c r="L104" s="70"/>
      <c r="M104" s="226" t="s">
        <v>21</v>
      </c>
      <c r="N104" s="227" t="s">
        <v>47</v>
      </c>
      <c r="O104" s="45"/>
      <c r="P104" s="228">
        <f>O104*H104</f>
        <v>0</v>
      </c>
      <c r="Q104" s="228">
        <v>0.00704</v>
      </c>
      <c r="R104" s="228">
        <f>Q104*H104</f>
        <v>0.06336</v>
      </c>
      <c r="S104" s="228">
        <v>0</v>
      </c>
      <c r="T104" s="229">
        <f>S104*H104</f>
        <v>0</v>
      </c>
      <c r="AR104" s="22" t="s">
        <v>145</v>
      </c>
      <c r="AT104" s="22" t="s">
        <v>140</v>
      </c>
      <c r="AU104" s="22" t="s">
        <v>86</v>
      </c>
      <c r="AY104" s="22" t="s">
        <v>137</v>
      </c>
      <c r="BE104" s="230">
        <f>IF(N104="základní",J104,0)</f>
        <v>0</v>
      </c>
      <c r="BF104" s="230">
        <f>IF(N104="snížená",J104,0)</f>
        <v>0</v>
      </c>
      <c r="BG104" s="230">
        <f>IF(N104="zákl. přenesená",J104,0)</f>
        <v>0</v>
      </c>
      <c r="BH104" s="230">
        <f>IF(N104="sníž. přenesená",J104,0)</f>
        <v>0</v>
      </c>
      <c r="BI104" s="230">
        <f>IF(N104="nulová",J104,0)</f>
        <v>0</v>
      </c>
      <c r="BJ104" s="22" t="s">
        <v>84</v>
      </c>
      <c r="BK104" s="230">
        <f>ROUND(I104*H104,2)</f>
        <v>0</v>
      </c>
      <c r="BL104" s="22" t="s">
        <v>145</v>
      </c>
      <c r="BM104" s="22" t="s">
        <v>161</v>
      </c>
    </row>
    <row r="105" spans="2:47" s="1" customFormat="1" ht="13.5">
      <c r="B105" s="44"/>
      <c r="C105" s="72"/>
      <c r="D105" s="233" t="s">
        <v>153</v>
      </c>
      <c r="E105" s="72"/>
      <c r="F105" s="254" t="s">
        <v>162</v>
      </c>
      <c r="G105" s="72"/>
      <c r="H105" s="72"/>
      <c r="I105" s="189"/>
      <c r="J105" s="72"/>
      <c r="K105" s="72"/>
      <c r="L105" s="70"/>
      <c r="M105" s="255"/>
      <c r="N105" s="45"/>
      <c r="O105" s="45"/>
      <c r="P105" s="45"/>
      <c r="Q105" s="45"/>
      <c r="R105" s="45"/>
      <c r="S105" s="45"/>
      <c r="T105" s="93"/>
      <c r="AT105" s="22" t="s">
        <v>153</v>
      </c>
      <c r="AU105" s="22" t="s">
        <v>86</v>
      </c>
    </row>
    <row r="106" spans="2:65" s="1" customFormat="1" ht="25.5" customHeight="1">
      <c r="B106" s="44"/>
      <c r="C106" s="219" t="s">
        <v>163</v>
      </c>
      <c r="D106" s="219" t="s">
        <v>140</v>
      </c>
      <c r="E106" s="220" t="s">
        <v>164</v>
      </c>
      <c r="F106" s="221" t="s">
        <v>165</v>
      </c>
      <c r="G106" s="222" t="s">
        <v>143</v>
      </c>
      <c r="H106" s="223">
        <v>64.8</v>
      </c>
      <c r="I106" s="224"/>
      <c r="J106" s="225">
        <f>ROUND(I106*H106,2)</f>
        <v>0</v>
      </c>
      <c r="K106" s="221" t="s">
        <v>144</v>
      </c>
      <c r="L106" s="70"/>
      <c r="M106" s="226" t="s">
        <v>21</v>
      </c>
      <c r="N106" s="227" t="s">
        <v>47</v>
      </c>
      <c r="O106" s="45"/>
      <c r="P106" s="228">
        <f>O106*H106</f>
        <v>0</v>
      </c>
      <c r="Q106" s="228">
        <v>0.0014</v>
      </c>
      <c r="R106" s="228">
        <f>Q106*H106</f>
        <v>0.09072</v>
      </c>
      <c r="S106" s="228">
        <v>0</v>
      </c>
      <c r="T106" s="229">
        <f>S106*H106</f>
        <v>0</v>
      </c>
      <c r="AR106" s="22" t="s">
        <v>145</v>
      </c>
      <c r="AT106" s="22" t="s">
        <v>140</v>
      </c>
      <c r="AU106" s="22" t="s">
        <v>86</v>
      </c>
      <c r="AY106" s="22" t="s">
        <v>137</v>
      </c>
      <c r="BE106" s="230">
        <f>IF(N106="základní",J106,0)</f>
        <v>0</v>
      </c>
      <c r="BF106" s="230">
        <f>IF(N106="snížená",J106,0)</f>
        <v>0</v>
      </c>
      <c r="BG106" s="230">
        <f>IF(N106="zákl. přenesená",J106,0)</f>
        <v>0</v>
      </c>
      <c r="BH106" s="230">
        <f>IF(N106="sníž. přenesená",J106,0)</f>
        <v>0</v>
      </c>
      <c r="BI106" s="230">
        <f>IF(N106="nulová",J106,0)</f>
        <v>0</v>
      </c>
      <c r="BJ106" s="22" t="s">
        <v>84</v>
      </c>
      <c r="BK106" s="230">
        <f>ROUND(I106*H106,2)</f>
        <v>0</v>
      </c>
      <c r="BL106" s="22" t="s">
        <v>145</v>
      </c>
      <c r="BM106" s="22" t="s">
        <v>166</v>
      </c>
    </row>
    <row r="107" spans="2:51" s="11" customFormat="1" ht="13.5">
      <c r="B107" s="231"/>
      <c r="C107" s="232"/>
      <c r="D107" s="233" t="s">
        <v>147</v>
      </c>
      <c r="E107" s="234" t="s">
        <v>21</v>
      </c>
      <c r="F107" s="235" t="s">
        <v>167</v>
      </c>
      <c r="G107" s="232"/>
      <c r="H107" s="236">
        <v>60</v>
      </c>
      <c r="I107" s="237"/>
      <c r="J107" s="232"/>
      <c r="K107" s="232"/>
      <c r="L107" s="238"/>
      <c r="M107" s="239"/>
      <c r="N107" s="240"/>
      <c r="O107" s="240"/>
      <c r="P107" s="240"/>
      <c r="Q107" s="240"/>
      <c r="R107" s="240"/>
      <c r="S107" s="240"/>
      <c r="T107" s="241"/>
      <c r="AT107" s="242" t="s">
        <v>147</v>
      </c>
      <c r="AU107" s="242" t="s">
        <v>86</v>
      </c>
      <c r="AV107" s="11" t="s">
        <v>86</v>
      </c>
      <c r="AW107" s="11" t="s">
        <v>39</v>
      </c>
      <c r="AX107" s="11" t="s">
        <v>76</v>
      </c>
      <c r="AY107" s="242" t="s">
        <v>137</v>
      </c>
    </row>
    <row r="108" spans="2:51" s="11" customFormat="1" ht="13.5">
      <c r="B108" s="231"/>
      <c r="C108" s="232"/>
      <c r="D108" s="233" t="s">
        <v>147</v>
      </c>
      <c r="E108" s="234" t="s">
        <v>21</v>
      </c>
      <c r="F108" s="235" t="s">
        <v>168</v>
      </c>
      <c r="G108" s="232"/>
      <c r="H108" s="236">
        <v>-4.8</v>
      </c>
      <c r="I108" s="237"/>
      <c r="J108" s="232"/>
      <c r="K108" s="232"/>
      <c r="L108" s="238"/>
      <c r="M108" s="239"/>
      <c r="N108" s="240"/>
      <c r="O108" s="240"/>
      <c r="P108" s="240"/>
      <c r="Q108" s="240"/>
      <c r="R108" s="240"/>
      <c r="S108" s="240"/>
      <c r="T108" s="241"/>
      <c r="AT108" s="242" t="s">
        <v>147</v>
      </c>
      <c r="AU108" s="242" t="s">
        <v>86</v>
      </c>
      <c r="AV108" s="11" t="s">
        <v>86</v>
      </c>
      <c r="AW108" s="11" t="s">
        <v>39</v>
      </c>
      <c r="AX108" s="11" t="s">
        <v>76</v>
      </c>
      <c r="AY108" s="242" t="s">
        <v>137</v>
      </c>
    </row>
    <row r="109" spans="2:51" s="11" customFormat="1" ht="13.5">
      <c r="B109" s="231"/>
      <c r="C109" s="232"/>
      <c r="D109" s="233" t="s">
        <v>147</v>
      </c>
      <c r="E109" s="234" t="s">
        <v>21</v>
      </c>
      <c r="F109" s="235" t="s">
        <v>169</v>
      </c>
      <c r="G109" s="232"/>
      <c r="H109" s="236">
        <v>9.6</v>
      </c>
      <c r="I109" s="237"/>
      <c r="J109" s="232"/>
      <c r="K109" s="232"/>
      <c r="L109" s="238"/>
      <c r="M109" s="239"/>
      <c r="N109" s="240"/>
      <c r="O109" s="240"/>
      <c r="P109" s="240"/>
      <c r="Q109" s="240"/>
      <c r="R109" s="240"/>
      <c r="S109" s="240"/>
      <c r="T109" s="241"/>
      <c r="AT109" s="242" t="s">
        <v>147</v>
      </c>
      <c r="AU109" s="242" t="s">
        <v>86</v>
      </c>
      <c r="AV109" s="11" t="s">
        <v>86</v>
      </c>
      <c r="AW109" s="11" t="s">
        <v>39</v>
      </c>
      <c r="AX109" s="11" t="s">
        <v>76</v>
      </c>
      <c r="AY109" s="242" t="s">
        <v>137</v>
      </c>
    </row>
    <row r="110" spans="2:51" s="12" customFormat="1" ht="13.5">
      <c r="B110" s="243"/>
      <c r="C110" s="244"/>
      <c r="D110" s="233" t="s">
        <v>147</v>
      </c>
      <c r="E110" s="245" t="s">
        <v>21</v>
      </c>
      <c r="F110" s="246" t="s">
        <v>149</v>
      </c>
      <c r="G110" s="244"/>
      <c r="H110" s="247">
        <v>64.8</v>
      </c>
      <c r="I110" s="248"/>
      <c r="J110" s="244"/>
      <c r="K110" s="244"/>
      <c r="L110" s="249"/>
      <c r="M110" s="250"/>
      <c r="N110" s="251"/>
      <c r="O110" s="251"/>
      <c r="P110" s="251"/>
      <c r="Q110" s="251"/>
      <c r="R110" s="251"/>
      <c r="S110" s="251"/>
      <c r="T110" s="252"/>
      <c r="AT110" s="253" t="s">
        <v>147</v>
      </c>
      <c r="AU110" s="253" t="s">
        <v>86</v>
      </c>
      <c r="AV110" s="12" t="s">
        <v>145</v>
      </c>
      <c r="AW110" s="12" t="s">
        <v>39</v>
      </c>
      <c r="AX110" s="12" t="s">
        <v>84</v>
      </c>
      <c r="AY110" s="253" t="s">
        <v>137</v>
      </c>
    </row>
    <row r="111" spans="2:65" s="1" customFormat="1" ht="16.5" customHeight="1">
      <c r="B111" s="44"/>
      <c r="C111" s="219" t="s">
        <v>138</v>
      </c>
      <c r="D111" s="219" t="s">
        <v>140</v>
      </c>
      <c r="E111" s="220" t="s">
        <v>170</v>
      </c>
      <c r="F111" s="221" t="s">
        <v>171</v>
      </c>
      <c r="G111" s="222" t="s">
        <v>143</v>
      </c>
      <c r="H111" s="223">
        <v>96</v>
      </c>
      <c r="I111" s="224"/>
      <c r="J111" s="225">
        <f>ROUND(I111*H111,2)</f>
        <v>0</v>
      </c>
      <c r="K111" s="221" t="s">
        <v>144</v>
      </c>
      <c r="L111" s="70"/>
      <c r="M111" s="226" t="s">
        <v>21</v>
      </c>
      <c r="N111" s="227" t="s">
        <v>47</v>
      </c>
      <c r="O111" s="45"/>
      <c r="P111" s="228">
        <f>O111*H111</f>
        <v>0</v>
      </c>
      <c r="Q111" s="228">
        <v>0.003</v>
      </c>
      <c r="R111" s="228">
        <f>Q111*H111</f>
        <v>0.28800000000000003</v>
      </c>
      <c r="S111" s="228">
        <v>0</v>
      </c>
      <c r="T111" s="229">
        <f>S111*H111</f>
        <v>0</v>
      </c>
      <c r="AR111" s="22" t="s">
        <v>145</v>
      </c>
      <c r="AT111" s="22" t="s">
        <v>140</v>
      </c>
      <c r="AU111" s="22" t="s">
        <v>86</v>
      </c>
      <c r="AY111" s="22" t="s">
        <v>137</v>
      </c>
      <c r="BE111" s="230">
        <f>IF(N111="základní",J111,0)</f>
        <v>0</v>
      </c>
      <c r="BF111" s="230">
        <f>IF(N111="snížená",J111,0)</f>
        <v>0</v>
      </c>
      <c r="BG111" s="230">
        <f>IF(N111="zákl. přenesená",J111,0)</f>
        <v>0</v>
      </c>
      <c r="BH111" s="230">
        <f>IF(N111="sníž. přenesená",J111,0)</f>
        <v>0</v>
      </c>
      <c r="BI111" s="230">
        <f>IF(N111="nulová",J111,0)</f>
        <v>0</v>
      </c>
      <c r="BJ111" s="22" t="s">
        <v>84</v>
      </c>
      <c r="BK111" s="230">
        <f>ROUND(I111*H111,2)</f>
        <v>0</v>
      </c>
      <c r="BL111" s="22" t="s">
        <v>145</v>
      </c>
      <c r="BM111" s="22" t="s">
        <v>172</v>
      </c>
    </row>
    <row r="112" spans="2:51" s="11" customFormat="1" ht="13.5">
      <c r="B112" s="231"/>
      <c r="C112" s="232"/>
      <c r="D112" s="233" t="s">
        <v>147</v>
      </c>
      <c r="E112" s="234" t="s">
        <v>21</v>
      </c>
      <c r="F112" s="235" t="s">
        <v>173</v>
      </c>
      <c r="G112" s="232"/>
      <c r="H112" s="236">
        <v>96</v>
      </c>
      <c r="I112" s="237"/>
      <c r="J112" s="232"/>
      <c r="K112" s="232"/>
      <c r="L112" s="238"/>
      <c r="M112" s="239"/>
      <c r="N112" s="240"/>
      <c r="O112" s="240"/>
      <c r="P112" s="240"/>
      <c r="Q112" s="240"/>
      <c r="R112" s="240"/>
      <c r="S112" s="240"/>
      <c r="T112" s="241"/>
      <c r="AT112" s="242" t="s">
        <v>147</v>
      </c>
      <c r="AU112" s="242" t="s">
        <v>86</v>
      </c>
      <c r="AV112" s="11" t="s">
        <v>86</v>
      </c>
      <c r="AW112" s="11" t="s">
        <v>39</v>
      </c>
      <c r="AX112" s="11" t="s">
        <v>76</v>
      </c>
      <c r="AY112" s="242" t="s">
        <v>137</v>
      </c>
    </row>
    <row r="113" spans="2:51" s="12" customFormat="1" ht="13.5">
      <c r="B113" s="243"/>
      <c r="C113" s="244"/>
      <c r="D113" s="233" t="s">
        <v>147</v>
      </c>
      <c r="E113" s="245" t="s">
        <v>21</v>
      </c>
      <c r="F113" s="246" t="s">
        <v>149</v>
      </c>
      <c r="G113" s="244"/>
      <c r="H113" s="247">
        <v>96</v>
      </c>
      <c r="I113" s="248"/>
      <c r="J113" s="244"/>
      <c r="K113" s="244"/>
      <c r="L113" s="249"/>
      <c r="M113" s="250"/>
      <c r="N113" s="251"/>
      <c r="O113" s="251"/>
      <c r="P113" s="251"/>
      <c r="Q113" s="251"/>
      <c r="R113" s="251"/>
      <c r="S113" s="251"/>
      <c r="T113" s="252"/>
      <c r="AT113" s="253" t="s">
        <v>147</v>
      </c>
      <c r="AU113" s="253" t="s">
        <v>86</v>
      </c>
      <c r="AV113" s="12" t="s">
        <v>145</v>
      </c>
      <c r="AW113" s="12" t="s">
        <v>39</v>
      </c>
      <c r="AX113" s="12" t="s">
        <v>84</v>
      </c>
      <c r="AY113" s="253" t="s">
        <v>137</v>
      </c>
    </row>
    <row r="114" spans="2:65" s="1" customFormat="1" ht="38.25" customHeight="1">
      <c r="B114" s="44"/>
      <c r="C114" s="219" t="s">
        <v>174</v>
      </c>
      <c r="D114" s="219" t="s">
        <v>140</v>
      </c>
      <c r="E114" s="220" t="s">
        <v>175</v>
      </c>
      <c r="F114" s="221" t="s">
        <v>176</v>
      </c>
      <c r="G114" s="222" t="s">
        <v>143</v>
      </c>
      <c r="H114" s="223">
        <v>55.2</v>
      </c>
      <c r="I114" s="224"/>
      <c r="J114" s="225">
        <f>ROUND(I114*H114,2)</f>
        <v>0</v>
      </c>
      <c r="K114" s="221" t="s">
        <v>144</v>
      </c>
      <c r="L114" s="70"/>
      <c r="M114" s="226" t="s">
        <v>21</v>
      </c>
      <c r="N114" s="227" t="s">
        <v>47</v>
      </c>
      <c r="O114" s="45"/>
      <c r="P114" s="228">
        <f>O114*H114</f>
        <v>0</v>
      </c>
      <c r="Q114" s="228">
        <v>0.01733</v>
      </c>
      <c r="R114" s="228">
        <f>Q114*H114</f>
        <v>0.9566160000000001</v>
      </c>
      <c r="S114" s="228">
        <v>0</v>
      </c>
      <c r="T114" s="229">
        <f>S114*H114</f>
        <v>0</v>
      </c>
      <c r="AR114" s="22" t="s">
        <v>145</v>
      </c>
      <c r="AT114" s="22" t="s">
        <v>140</v>
      </c>
      <c r="AU114" s="22" t="s">
        <v>86</v>
      </c>
      <c r="AY114" s="22" t="s">
        <v>137</v>
      </c>
      <c r="BE114" s="230">
        <f>IF(N114="základní",J114,0)</f>
        <v>0</v>
      </c>
      <c r="BF114" s="230">
        <f>IF(N114="snížená",J114,0)</f>
        <v>0</v>
      </c>
      <c r="BG114" s="230">
        <f>IF(N114="zákl. přenesená",J114,0)</f>
        <v>0</v>
      </c>
      <c r="BH114" s="230">
        <f>IF(N114="sníž. přenesená",J114,0)</f>
        <v>0</v>
      </c>
      <c r="BI114" s="230">
        <f>IF(N114="nulová",J114,0)</f>
        <v>0</v>
      </c>
      <c r="BJ114" s="22" t="s">
        <v>84</v>
      </c>
      <c r="BK114" s="230">
        <f>ROUND(I114*H114,2)</f>
        <v>0</v>
      </c>
      <c r="BL114" s="22" t="s">
        <v>145</v>
      </c>
      <c r="BM114" s="22" t="s">
        <v>177</v>
      </c>
    </row>
    <row r="115" spans="2:47" s="1" customFormat="1" ht="13.5">
      <c r="B115" s="44"/>
      <c r="C115" s="72"/>
      <c r="D115" s="233" t="s">
        <v>153</v>
      </c>
      <c r="E115" s="72"/>
      <c r="F115" s="254" t="s">
        <v>154</v>
      </c>
      <c r="G115" s="72"/>
      <c r="H115" s="72"/>
      <c r="I115" s="189"/>
      <c r="J115" s="72"/>
      <c r="K115" s="72"/>
      <c r="L115" s="70"/>
      <c r="M115" s="255"/>
      <c r="N115" s="45"/>
      <c r="O115" s="45"/>
      <c r="P115" s="45"/>
      <c r="Q115" s="45"/>
      <c r="R115" s="45"/>
      <c r="S115" s="45"/>
      <c r="T115" s="93"/>
      <c r="AT115" s="22" t="s">
        <v>153</v>
      </c>
      <c r="AU115" s="22" t="s">
        <v>86</v>
      </c>
    </row>
    <row r="116" spans="2:51" s="11" customFormat="1" ht="13.5">
      <c r="B116" s="231"/>
      <c r="C116" s="232"/>
      <c r="D116" s="233" t="s">
        <v>147</v>
      </c>
      <c r="E116" s="234" t="s">
        <v>21</v>
      </c>
      <c r="F116" s="235" t="s">
        <v>167</v>
      </c>
      <c r="G116" s="232"/>
      <c r="H116" s="236">
        <v>60</v>
      </c>
      <c r="I116" s="237"/>
      <c r="J116" s="232"/>
      <c r="K116" s="232"/>
      <c r="L116" s="238"/>
      <c r="M116" s="239"/>
      <c r="N116" s="240"/>
      <c r="O116" s="240"/>
      <c r="P116" s="240"/>
      <c r="Q116" s="240"/>
      <c r="R116" s="240"/>
      <c r="S116" s="240"/>
      <c r="T116" s="241"/>
      <c r="AT116" s="242" t="s">
        <v>147</v>
      </c>
      <c r="AU116" s="242" t="s">
        <v>86</v>
      </c>
      <c r="AV116" s="11" t="s">
        <v>86</v>
      </c>
      <c r="AW116" s="11" t="s">
        <v>39</v>
      </c>
      <c r="AX116" s="11" t="s">
        <v>76</v>
      </c>
      <c r="AY116" s="242" t="s">
        <v>137</v>
      </c>
    </row>
    <row r="117" spans="2:51" s="11" customFormat="1" ht="13.5">
      <c r="B117" s="231"/>
      <c r="C117" s="232"/>
      <c r="D117" s="233" t="s">
        <v>147</v>
      </c>
      <c r="E117" s="234" t="s">
        <v>21</v>
      </c>
      <c r="F117" s="235" t="s">
        <v>168</v>
      </c>
      <c r="G117" s="232"/>
      <c r="H117" s="236">
        <v>-4.8</v>
      </c>
      <c r="I117" s="237"/>
      <c r="J117" s="232"/>
      <c r="K117" s="232"/>
      <c r="L117" s="238"/>
      <c r="M117" s="239"/>
      <c r="N117" s="240"/>
      <c r="O117" s="240"/>
      <c r="P117" s="240"/>
      <c r="Q117" s="240"/>
      <c r="R117" s="240"/>
      <c r="S117" s="240"/>
      <c r="T117" s="241"/>
      <c r="AT117" s="242" t="s">
        <v>147</v>
      </c>
      <c r="AU117" s="242" t="s">
        <v>86</v>
      </c>
      <c r="AV117" s="11" t="s">
        <v>86</v>
      </c>
      <c r="AW117" s="11" t="s">
        <v>39</v>
      </c>
      <c r="AX117" s="11" t="s">
        <v>76</v>
      </c>
      <c r="AY117" s="242" t="s">
        <v>137</v>
      </c>
    </row>
    <row r="118" spans="2:51" s="12" customFormat="1" ht="13.5">
      <c r="B118" s="243"/>
      <c r="C118" s="244"/>
      <c r="D118" s="233" t="s">
        <v>147</v>
      </c>
      <c r="E118" s="245" t="s">
        <v>21</v>
      </c>
      <c r="F118" s="246" t="s">
        <v>149</v>
      </c>
      <c r="G118" s="244"/>
      <c r="H118" s="247">
        <v>55.2</v>
      </c>
      <c r="I118" s="248"/>
      <c r="J118" s="244"/>
      <c r="K118" s="244"/>
      <c r="L118" s="249"/>
      <c r="M118" s="250"/>
      <c r="N118" s="251"/>
      <c r="O118" s="251"/>
      <c r="P118" s="251"/>
      <c r="Q118" s="251"/>
      <c r="R118" s="251"/>
      <c r="S118" s="251"/>
      <c r="T118" s="252"/>
      <c r="AT118" s="253" t="s">
        <v>147</v>
      </c>
      <c r="AU118" s="253" t="s">
        <v>86</v>
      </c>
      <c r="AV118" s="12" t="s">
        <v>145</v>
      </c>
      <c r="AW118" s="12" t="s">
        <v>39</v>
      </c>
      <c r="AX118" s="12" t="s">
        <v>84</v>
      </c>
      <c r="AY118" s="253" t="s">
        <v>137</v>
      </c>
    </row>
    <row r="119" spans="2:65" s="1" customFormat="1" ht="38.25" customHeight="1">
      <c r="B119" s="44"/>
      <c r="C119" s="219" t="s">
        <v>178</v>
      </c>
      <c r="D119" s="219" t="s">
        <v>140</v>
      </c>
      <c r="E119" s="220" t="s">
        <v>179</v>
      </c>
      <c r="F119" s="221" t="s">
        <v>180</v>
      </c>
      <c r="G119" s="222" t="s">
        <v>143</v>
      </c>
      <c r="H119" s="223">
        <v>55.2</v>
      </c>
      <c r="I119" s="224"/>
      <c r="J119" s="225">
        <f>ROUND(I119*H119,2)</f>
        <v>0</v>
      </c>
      <c r="K119" s="221" t="s">
        <v>144</v>
      </c>
      <c r="L119" s="70"/>
      <c r="M119" s="226" t="s">
        <v>21</v>
      </c>
      <c r="N119" s="227" t="s">
        <v>47</v>
      </c>
      <c r="O119" s="45"/>
      <c r="P119" s="228">
        <f>O119*H119</f>
        <v>0</v>
      </c>
      <c r="Q119" s="228">
        <v>0.00735</v>
      </c>
      <c r="R119" s="228">
        <f>Q119*H119</f>
        <v>0.40572</v>
      </c>
      <c r="S119" s="228">
        <v>0</v>
      </c>
      <c r="T119" s="229">
        <f>S119*H119</f>
        <v>0</v>
      </c>
      <c r="AR119" s="22" t="s">
        <v>145</v>
      </c>
      <c r="AT119" s="22" t="s">
        <v>140</v>
      </c>
      <c r="AU119" s="22" t="s">
        <v>86</v>
      </c>
      <c r="AY119" s="22" t="s">
        <v>137</v>
      </c>
      <c r="BE119" s="230">
        <f>IF(N119="základní",J119,0)</f>
        <v>0</v>
      </c>
      <c r="BF119" s="230">
        <f>IF(N119="snížená",J119,0)</f>
        <v>0</v>
      </c>
      <c r="BG119" s="230">
        <f>IF(N119="zákl. přenesená",J119,0)</f>
        <v>0</v>
      </c>
      <c r="BH119" s="230">
        <f>IF(N119="sníž. přenesená",J119,0)</f>
        <v>0</v>
      </c>
      <c r="BI119" s="230">
        <f>IF(N119="nulová",J119,0)</f>
        <v>0</v>
      </c>
      <c r="BJ119" s="22" t="s">
        <v>84</v>
      </c>
      <c r="BK119" s="230">
        <f>ROUND(I119*H119,2)</f>
        <v>0</v>
      </c>
      <c r="BL119" s="22" t="s">
        <v>145</v>
      </c>
      <c r="BM119" s="22" t="s">
        <v>181</v>
      </c>
    </row>
    <row r="120" spans="2:47" s="1" customFormat="1" ht="13.5">
      <c r="B120" s="44"/>
      <c r="C120" s="72"/>
      <c r="D120" s="233" t="s">
        <v>153</v>
      </c>
      <c r="E120" s="72"/>
      <c r="F120" s="254" t="s">
        <v>154</v>
      </c>
      <c r="G120" s="72"/>
      <c r="H120" s="72"/>
      <c r="I120" s="189"/>
      <c r="J120" s="72"/>
      <c r="K120" s="72"/>
      <c r="L120" s="70"/>
      <c r="M120" s="255"/>
      <c r="N120" s="45"/>
      <c r="O120" s="45"/>
      <c r="P120" s="45"/>
      <c r="Q120" s="45"/>
      <c r="R120" s="45"/>
      <c r="S120" s="45"/>
      <c r="T120" s="93"/>
      <c r="AT120" s="22" t="s">
        <v>153</v>
      </c>
      <c r="AU120" s="22" t="s">
        <v>86</v>
      </c>
    </row>
    <row r="121" spans="2:51" s="11" customFormat="1" ht="13.5">
      <c r="B121" s="231"/>
      <c r="C121" s="232"/>
      <c r="D121" s="233" t="s">
        <v>147</v>
      </c>
      <c r="E121" s="234" t="s">
        <v>21</v>
      </c>
      <c r="F121" s="235" t="s">
        <v>167</v>
      </c>
      <c r="G121" s="232"/>
      <c r="H121" s="236">
        <v>60</v>
      </c>
      <c r="I121" s="237"/>
      <c r="J121" s="232"/>
      <c r="K121" s="232"/>
      <c r="L121" s="238"/>
      <c r="M121" s="239"/>
      <c r="N121" s="240"/>
      <c r="O121" s="240"/>
      <c r="P121" s="240"/>
      <c r="Q121" s="240"/>
      <c r="R121" s="240"/>
      <c r="S121" s="240"/>
      <c r="T121" s="241"/>
      <c r="AT121" s="242" t="s">
        <v>147</v>
      </c>
      <c r="AU121" s="242" t="s">
        <v>86</v>
      </c>
      <c r="AV121" s="11" t="s">
        <v>86</v>
      </c>
      <c r="AW121" s="11" t="s">
        <v>39</v>
      </c>
      <c r="AX121" s="11" t="s">
        <v>76</v>
      </c>
      <c r="AY121" s="242" t="s">
        <v>137</v>
      </c>
    </row>
    <row r="122" spans="2:51" s="11" customFormat="1" ht="13.5">
      <c r="B122" s="231"/>
      <c r="C122" s="232"/>
      <c r="D122" s="233" t="s">
        <v>147</v>
      </c>
      <c r="E122" s="234" t="s">
        <v>21</v>
      </c>
      <c r="F122" s="235" t="s">
        <v>168</v>
      </c>
      <c r="G122" s="232"/>
      <c r="H122" s="236">
        <v>-4.8</v>
      </c>
      <c r="I122" s="237"/>
      <c r="J122" s="232"/>
      <c r="K122" s="232"/>
      <c r="L122" s="238"/>
      <c r="M122" s="239"/>
      <c r="N122" s="240"/>
      <c r="O122" s="240"/>
      <c r="P122" s="240"/>
      <c r="Q122" s="240"/>
      <c r="R122" s="240"/>
      <c r="S122" s="240"/>
      <c r="T122" s="241"/>
      <c r="AT122" s="242" t="s">
        <v>147</v>
      </c>
      <c r="AU122" s="242" t="s">
        <v>86</v>
      </c>
      <c r="AV122" s="11" t="s">
        <v>86</v>
      </c>
      <c r="AW122" s="11" t="s">
        <v>39</v>
      </c>
      <c r="AX122" s="11" t="s">
        <v>76</v>
      </c>
      <c r="AY122" s="242" t="s">
        <v>137</v>
      </c>
    </row>
    <row r="123" spans="2:51" s="12" customFormat="1" ht="13.5">
      <c r="B123" s="243"/>
      <c r="C123" s="244"/>
      <c r="D123" s="233" t="s">
        <v>147</v>
      </c>
      <c r="E123" s="245" t="s">
        <v>21</v>
      </c>
      <c r="F123" s="246" t="s">
        <v>149</v>
      </c>
      <c r="G123" s="244"/>
      <c r="H123" s="247">
        <v>55.2</v>
      </c>
      <c r="I123" s="248"/>
      <c r="J123" s="244"/>
      <c r="K123" s="244"/>
      <c r="L123" s="249"/>
      <c r="M123" s="250"/>
      <c r="N123" s="251"/>
      <c r="O123" s="251"/>
      <c r="P123" s="251"/>
      <c r="Q123" s="251"/>
      <c r="R123" s="251"/>
      <c r="S123" s="251"/>
      <c r="T123" s="252"/>
      <c r="AT123" s="253" t="s">
        <v>147</v>
      </c>
      <c r="AU123" s="253" t="s">
        <v>86</v>
      </c>
      <c r="AV123" s="12" t="s">
        <v>145</v>
      </c>
      <c r="AW123" s="12" t="s">
        <v>39</v>
      </c>
      <c r="AX123" s="12" t="s">
        <v>84</v>
      </c>
      <c r="AY123" s="253" t="s">
        <v>137</v>
      </c>
    </row>
    <row r="124" spans="2:65" s="1" customFormat="1" ht="16.5" customHeight="1">
      <c r="B124" s="44"/>
      <c r="C124" s="219" t="s">
        <v>182</v>
      </c>
      <c r="D124" s="219" t="s">
        <v>140</v>
      </c>
      <c r="E124" s="220" t="s">
        <v>183</v>
      </c>
      <c r="F124" s="221" t="s">
        <v>184</v>
      </c>
      <c r="G124" s="222" t="s">
        <v>143</v>
      </c>
      <c r="H124" s="223">
        <v>9.328</v>
      </c>
      <c r="I124" s="224"/>
      <c r="J124" s="225">
        <f>ROUND(I124*H124,2)</f>
        <v>0</v>
      </c>
      <c r="K124" s="221" t="s">
        <v>144</v>
      </c>
      <c r="L124" s="70"/>
      <c r="M124" s="226" t="s">
        <v>21</v>
      </c>
      <c r="N124" s="227" t="s">
        <v>47</v>
      </c>
      <c r="O124" s="45"/>
      <c r="P124" s="228">
        <f>O124*H124</f>
        <v>0</v>
      </c>
      <c r="Q124" s="228">
        <v>0.03273</v>
      </c>
      <c r="R124" s="228">
        <f>Q124*H124</f>
        <v>0.30530544</v>
      </c>
      <c r="S124" s="228">
        <v>0</v>
      </c>
      <c r="T124" s="229">
        <f>S124*H124</f>
        <v>0</v>
      </c>
      <c r="AR124" s="22" t="s">
        <v>145</v>
      </c>
      <c r="AT124" s="22" t="s">
        <v>140</v>
      </c>
      <c r="AU124" s="22" t="s">
        <v>86</v>
      </c>
      <c r="AY124" s="22" t="s">
        <v>137</v>
      </c>
      <c r="BE124" s="230">
        <f>IF(N124="základní",J124,0)</f>
        <v>0</v>
      </c>
      <c r="BF124" s="230">
        <f>IF(N124="snížená",J124,0)</f>
        <v>0</v>
      </c>
      <c r="BG124" s="230">
        <f>IF(N124="zákl. přenesená",J124,0)</f>
        <v>0</v>
      </c>
      <c r="BH124" s="230">
        <f>IF(N124="sníž. přenesená",J124,0)</f>
        <v>0</v>
      </c>
      <c r="BI124" s="230">
        <f>IF(N124="nulová",J124,0)</f>
        <v>0</v>
      </c>
      <c r="BJ124" s="22" t="s">
        <v>84</v>
      </c>
      <c r="BK124" s="230">
        <f>ROUND(I124*H124,2)</f>
        <v>0</v>
      </c>
      <c r="BL124" s="22" t="s">
        <v>145</v>
      </c>
      <c r="BM124" s="22" t="s">
        <v>185</v>
      </c>
    </row>
    <row r="125" spans="2:47" s="1" customFormat="1" ht="13.5">
      <c r="B125" s="44"/>
      <c r="C125" s="72"/>
      <c r="D125" s="233" t="s">
        <v>153</v>
      </c>
      <c r="E125" s="72"/>
      <c r="F125" s="254" t="s">
        <v>186</v>
      </c>
      <c r="G125" s="72"/>
      <c r="H125" s="72"/>
      <c r="I125" s="189"/>
      <c r="J125" s="72"/>
      <c r="K125" s="72"/>
      <c r="L125" s="70"/>
      <c r="M125" s="255"/>
      <c r="N125" s="45"/>
      <c r="O125" s="45"/>
      <c r="P125" s="45"/>
      <c r="Q125" s="45"/>
      <c r="R125" s="45"/>
      <c r="S125" s="45"/>
      <c r="T125" s="93"/>
      <c r="AT125" s="22" t="s">
        <v>153</v>
      </c>
      <c r="AU125" s="22" t="s">
        <v>86</v>
      </c>
    </row>
    <row r="126" spans="2:51" s="11" customFormat="1" ht="13.5">
      <c r="B126" s="231"/>
      <c r="C126" s="232"/>
      <c r="D126" s="233" t="s">
        <v>147</v>
      </c>
      <c r="E126" s="234" t="s">
        <v>21</v>
      </c>
      <c r="F126" s="235" t="s">
        <v>187</v>
      </c>
      <c r="G126" s="232"/>
      <c r="H126" s="236">
        <v>9.328</v>
      </c>
      <c r="I126" s="237"/>
      <c r="J126" s="232"/>
      <c r="K126" s="232"/>
      <c r="L126" s="238"/>
      <c r="M126" s="239"/>
      <c r="N126" s="240"/>
      <c r="O126" s="240"/>
      <c r="P126" s="240"/>
      <c r="Q126" s="240"/>
      <c r="R126" s="240"/>
      <c r="S126" s="240"/>
      <c r="T126" s="241"/>
      <c r="AT126" s="242" t="s">
        <v>147</v>
      </c>
      <c r="AU126" s="242" t="s">
        <v>86</v>
      </c>
      <c r="AV126" s="11" t="s">
        <v>86</v>
      </c>
      <c r="AW126" s="11" t="s">
        <v>39</v>
      </c>
      <c r="AX126" s="11" t="s">
        <v>76</v>
      </c>
      <c r="AY126" s="242" t="s">
        <v>137</v>
      </c>
    </row>
    <row r="127" spans="2:51" s="12" customFormat="1" ht="13.5">
      <c r="B127" s="243"/>
      <c r="C127" s="244"/>
      <c r="D127" s="233" t="s">
        <v>147</v>
      </c>
      <c r="E127" s="245" t="s">
        <v>21</v>
      </c>
      <c r="F127" s="246" t="s">
        <v>149</v>
      </c>
      <c r="G127" s="244"/>
      <c r="H127" s="247">
        <v>9.328</v>
      </c>
      <c r="I127" s="248"/>
      <c r="J127" s="244"/>
      <c r="K127" s="244"/>
      <c r="L127" s="249"/>
      <c r="M127" s="250"/>
      <c r="N127" s="251"/>
      <c r="O127" s="251"/>
      <c r="P127" s="251"/>
      <c r="Q127" s="251"/>
      <c r="R127" s="251"/>
      <c r="S127" s="251"/>
      <c r="T127" s="252"/>
      <c r="AT127" s="253" t="s">
        <v>147</v>
      </c>
      <c r="AU127" s="253" t="s">
        <v>86</v>
      </c>
      <c r="AV127" s="12" t="s">
        <v>145</v>
      </c>
      <c r="AW127" s="12" t="s">
        <v>39</v>
      </c>
      <c r="AX127" s="12" t="s">
        <v>84</v>
      </c>
      <c r="AY127" s="253" t="s">
        <v>137</v>
      </c>
    </row>
    <row r="128" spans="2:65" s="1" customFormat="1" ht="25.5" customHeight="1">
      <c r="B128" s="44"/>
      <c r="C128" s="219" t="s">
        <v>188</v>
      </c>
      <c r="D128" s="219" t="s">
        <v>140</v>
      </c>
      <c r="E128" s="220" t="s">
        <v>189</v>
      </c>
      <c r="F128" s="221" t="s">
        <v>190</v>
      </c>
      <c r="G128" s="222" t="s">
        <v>191</v>
      </c>
      <c r="H128" s="223">
        <v>8</v>
      </c>
      <c r="I128" s="224"/>
      <c r="J128" s="225">
        <f>ROUND(I128*H128,2)</f>
        <v>0</v>
      </c>
      <c r="K128" s="221" t="s">
        <v>144</v>
      </c>
      <c r="L128" s="70"/>
      <c r="M128" s="226" t="s">
        <v>21</v>
      </c>
      <c r="N128" s="227" t="s">
        <v>47</v>
      </c>
      <c r="O128" s="45"/>
      <c r="P128" s="228">
        <f>O128*H128</f>
        <v>0</v>
      </c>
      <c r="Q128" s="228">
        <v>0.1575</v>
      </c>
      <c r="R128" s="228">
        <f>Q128*H128</f>
        <v>1.26</v>
      </c>
      <c r="S128" s="228">
        <v>0</v>
      </c>
      <c r="T128" s="229">
        <f>S128*H128</f>
        <v>0</v>
      </c>
      <c r="AR128" s="22" t="s">
        <v>145</v>
      </c>
      <c r="AT128" s="22" t="s">
        <v>140</v>
      </c>
      <c r="AU128" s="22" t="s">
        <v>86</v>
      </c>
      <c r="AY128" s="22" t="s">
        <v>137</v>
      </c>
      <c r="BE128" s="230">
        <f>IF(N128="základní",J128,0)</f>
        <v>0</v>
      </c>
      <c r="BF128" s="230">
        <f>IF(N128="snížená",J128,0)</f>
        <v>0</v>
      </c>
      <c r="BG128" s="230">
        <f>IF(N128="zákl. přenesená",J128,0)</f>
        <v>0</v>
      </c>
      <c r="BH128" s="230">
        <f>IF(N128="sníž. přenesená",J128,0)</f>
        <v>0</v>
      </c>
      <c r="BI128" s="230">
        <f>IF(N128="nulová",J128,0)</f>
        <v>0</v>
      </c>
      <c r="BJ128" s="22" t="s">
        <v>84</v>
      </c>
      <c r="BK128" s="230">
        <f>ROUND(I128*H128,2)</f>
        <v>0</v>
      </c>
      <c r="BL128" s="22" t="s">
        <v>145</v>
      </c>
      <c r="BM128" s="22" t="s">
        <v>192</v>
      </c>
    </row>
    <row r="129" spans="2:65" s="1" customFormat="1" ht="25.5" customHeight="1">
      <c r="B129" s="44"/>
      <c r="C129" s="219" t="s">
        <v>193</v>
      </c>
      <c r="D129" s="219" t="s">
        <v>140</v>
      </c>
      <c r="E129" s="220" t="s">
        <v>194</v>
      </c>
      <c r="F129" s="221" t="s">
        <v>195</v>
      </c>
      <c r="G129" s="222" t="s">
        <v>143</v>
      </c>
      <c r="H129" s="223">
        <v>33.184</v>
      </c>
      <c r="I129" s="224"/>
      <c r="J129" s="225">
        <f>ROUND(I129*H129,2)</f>
        <v>0</v>
      </c>
      <c r="K129" s="221" t="s">
        <v>144</v>
      </c>
      <c r="L129" s="70"/>
      <c r="M129" s="226" t="s">
        <v>21</v>
      </c>
      <c r="N129" s="227" t="s">
        <v>47</v>
      </c>
      <c r="O129" s="45"/>
      <c r="P129" s="228">
        <f>O129*H129</f>
        <v>0</v>
      </c>
      <c r="Q129" s="228">
        <v>0</v>
      </c>
      <c r="R129" s="228">
        <f>Q129*H129</f>
        <v>0</v>
      </c>
      <c r="S129" s="228">
        <v>0</v>
      </c>
      <c r="T129" s="229">
        <f>S129*H129</f>
        <v>0</v>
      </c>
      <c r="AR129" s="22" t="s">
        <v>145</v>
      </c>
      <c r="AT129" s="22" t="s">
        <v>140</v>
      </c>
      <c r="AU129" s="22" t="s">
        <v>86</v>
      </c>
      <c r="AY129" s="22" t="s">
        <v>137</v>
      </c>
      <c r="BE129" s="230">
        <f>IF(N129="základní",J129,0)</f>
        <v>0</v>
      </c>
      <c r="BF129" s="230">
        <f>IF(N129="snížená",J129,0)</f>
        <v>0</v>
      </c>
      <c r="BG129" s="230">
        <f>IF(N129="zákl. přenesená",J129,0)</f>
        <v>0</v>
      </c>
      <c r="BH129" s="230">
        <f>IF(N129="sníž. přenesená",J129,0)</f>
        <v>0</v>
      </c>
      <c r="BI129" s="230">
        <f>IF(N129="nulová",J129,0)</f>
        <v>0</v>
      </c>
      <c r="BJ129" s="22" t="s">
        <v>84</v>
      </c>
      <c r="BK129" s="230">
        <f>ROUND(I129*H129,2)</f>
        <v>0</v>
      </c>
      <c r="BL129" s="22" t="s">
        <v>145</v>
      </c>
      <c r="BM129" s="22" t="s">
        <v>196</v>
      </c>
    </row>
    <row r="130" spans="2:47" s="1" customFormat="1" ht="13.5">
      <c r="B130" s="44"/>
      <c r="C130" s="72"/>
      <c r="D130" s="233" t="s">
        <v>153</v>
      </c>
      <c r="E130" s="72"/>
      <c r="F130" s="254" t="s">
        <v>197</v>
      </c>
      <c r="G130" s="72"/>
      <c r="H130" s="72"/>
      <c r="I130" s="189"/>
      <c r="J130" s="72"/>
      <c r="K130" s="72"/>
      <c r="L130" s="70"/>
      <c r="M130" s="255"/>
      <c r="N130" s="45"/>
      <c r="O130" s="45"/>
      <c r="P130" s="45"/>
      <c r="Q130" s="45"/>
      <c r="R130" s="45"/>
      <c r="S130" s="45"/>
      <c r="T130" s="93"/>
      <c r="AT130" s="22" t="s">
        <v>153</v>
      </c>
      <c r="AU130" s="22" t="s">
        <v>86</v>
      </c>
    </row>
    <row r="131" spans="2:51" s="11" customFormat="1" ht="13.5">
      <c r="B131" s="231"/>
      <c r="C131" s="232"/>
      <c r="D131" s="233" t="s">
        <v>147</v>
      </c>
      <c r="E131" s="234" t="s">
        <v>21</v>
      </c>
      <c r="F131" s="235" t="s">
        <v>198</v>
      </c>
      <c r="G131" s="232"/>
      <c r="H131" s="236">
        <v>26.88</v>
      </c>
      <c r="I131" s="237"/>
      <c r="J131" s="232"/>
      <c r="K131" s="232"/>
      <c r="L131" s="238"/>
      <c r="M131" s="239"/>
      <c r="N131" s="240"/>
      <c r="O131" s="240"/>
      <c r="P131" s="240"/>
      <c r="Q131" s="240"/>
      <c r="R131" s="240"/>
      <c r="S131" s="240"/>
      <c r="T131" s="241"/>
      <c r="AT131" s="242" t="s">
        <v>147</v>
      </c>
      <c r="AU131" s="242" t="s">
        <v>86</v>
      </c>
      <c r="AV131" s="11" t="s">
        <v>86</v>
      </c>
      <c r="AW131" s="11" t="s">
        <v>39</v>
      </c>
      <c r="AX131" s="11" t="s">
        <v>76</v>
      </c>
      <c r="AY131" s="242" t="s">
        <v>137</v>
      </c>
    </row>
    <row r="132" spans="2:51" s="11" customFormat="1" ht="13.5">
      <c r="B132" s="231"/>
      <c r="C132" s="232"/>
      <c r="D132" s="233" t="s">
        <v>147</v>
      </c>
      <c r="E132" s="234" t="s">
        <v>21</v>
      </c>
      <c r="F132" s="235" t="s">
        <v>199</v>
      </c>
      <c r="G132" s="232"/>
      <c r="H132" s="236">
        <v>6.304</v>
      </c>
      <c r="I132" s="237"/>
      <c r="J132" s="232"/>
      <c r="K132" s="232"/>
      <c r="L132" s="238"/>
      <c r="M132" s="239"/>
      <c r="N132" s="240"/>
      <c r="O132" s="240"/>
      <c r="P132" s="240"/>
      <c r="Q132" s="240"/>
      <c r="R132" s="240"/>
      <c r="S132" s="240"/>
      <c r="T132" s="241"/>
      <c r="AT132" s="242" t="s">
        <v>147</v>
      </c>
      <c r="AU132" s="242" t="s">
        <v>86</v>
      </c>
      <c r="AV132" s="11" t="s">
        <v>86</v>
      </c>
      <c r="AW132" s="11" t="s">
        <v>39</v>
      </c>
      <c r="AX132" s="11" t="s">
        <v>76</v>
      </c>
      <c r="AY132" s="242" t="s">
        <v>137</v>
      </c>
    </row>
    <row r="133" spans="2:51" s="12" customFormat="1" ht="13.5">
      <c r="B133" s="243"/>
      <c r="C133" s="244"/>
      <c r="D133" s="233" t="s">
        <v>147</v>
      </c>
      <c r="E133" s="245" t="s">
        <v>21</v>
      </c>
      <c r="F133" s="246" t="s">
        <v>149</v>
      </c>
      <c r="G133" s="244"/>
      <c r="H133" s="247">
        <v>33.184</v>
      </c>
      <c r="I133" s="248"/>
      <c r="J133" s="244"/>
      <c r="K133" s="244"/>
      <c r="L133" s="249"/>
      <c r="M133" s="250"/>
      <c r="N133" s="251"/>
      <c r="O133" s="251"/>
      <c r="P133" s="251"/>
      <c r="Q133" s="251"/>
      <c r="R133" s="251"/>
      <c r="S133" s="251"/>
      <c r="T133" s="252"/>
      <c r="AT133" s="253" t="s">
        <v>147</v>
      </c>
      <c r="AU133" s="253" t="s">
        <v>86</v>
      </c>
      <c r="AV133" s="12" t="s">
        <v>145</v>
      </c>
      <c r="AW133" s="12" t="s">
        <v>39</v>
      </c>
      <c r="AX133" s="12" t="s">
        <v>84</v>
      </c>
      <c r="AY133" s="253" t="s">
        <v>137</v>
      </c>
    </row>
    <row r="134" spans="2:65" s="1" customFormat="1" ht="16.5" customHeight="1">
      <c r="B134" s="44"/>
      <c r="C134" s="219" t="s">
        <v>200</v>
      </c>
      <c r="D134" s="219" t="s">
        <v>140</v>
      </c>
      <c r="E134" s="220" t="s">
        <v>201</v>
      </c>
      <c r="F134" s="221" t="s">
        <v>202</v>
      </c>
      <c r="G134" s="222" t="s">
        <v>203</v>
      </c>
      <c r="H134" s="223">
        <v>303.36</v>
      </c>
      <c r="I134" s="224"/>
      <c r="J134" s="225">
        <f>ROUND(I134*H134,2)</f>
        <v>0</v>
      </c>
      <c r="K134" s="221" t="s">
        <v>144</v>
      </c>
      <c r="L134" s="70"/>
      <c r="M134" s="226" t="s">
        <v>21</v>
      </c>
      <c r="N134" s="227" t="s">
        <v>47</v>
      </c>
      <c r="O134" s="45"/>
      <c r="P134" s="228">
        <f>O134*H134</f>
        <v>0</v>
      </c>
      <c r="Q134" s="228">
        <v>0.0015</v>
      </c>
      <c r="R134" s="228">
        <f>Q134*H134</f>
        <v>0.45504000000000006</v>
      </c>
      <c r="S134" s="228">
        <v>0</v>
      </c>
      <c r="T134" s="229">
        <f>S134*H134</f>
        <v>0</v>
      </c>
      <c r="AR134" s="22" t="s">
        <v>145</v>
      </c>
      <c r="AT134" s="22" t="s">
        <v>140</v>
      </c>
      <c r="AU134" s="22" t="s">
        <v>86</v>
      </c>
      <c r="AY134" s="22" t="s">
        <v>137</v>
      </c>
      <c r="BE134" s="230">
        <f>IF(N134="základní",J134,0)</f>
        <v>0</v>
      </c>
      <c r="BF134" s="230">
        <f>IF(N134="snížená",J134,0)</f>
        <v>0</v>
      </c>
      <c r="BG134" s="230">
        <f>IF(N134="zákl. přenesená",J134,0)</f>
        <v>0</v>
      </c>
      <c r="BH134" s="230">
        <f>IF(N134="sníž. přenesená",J134,0)</f>
        <v>0</v>
      </c>
      <c r="BI134" s="230">
        <f>IF(N134="nulová",J134,0)</f>
        <v>0</v>
      </c>
      <c r="BJ134" s="22" t="s">
        <v>84</v>
      </c>
      <c r="BK134" s="230">
        <f>ROUND(I134*H134,2)</f>
        <v>0</v>
      </c>
      <c r="BL134" s="22" t="s">
        <v>145</v>
      </c>
      <c r="BM134" s="22" t="s">
        <v>204</v>
      </c>
    </row>
    <row r="135" spans="2:47" s="1" customFormat="1" ht="13.5">
      <c r="B135" s="44"/>
      <c r="C135" s="72"/>
      <c r="D135" s="233" t="s">
        <v>153</v>
      </c>
      <c r="E135" s="72"/>
      <c r="F135" s="254" t="s">
        <v>205</v>
      </c>
      <c r="G135" s="72"/>
      <c r="H135" s="72"/>
      <c r="I135" s="189"/>
      <c r="J135" s="72"/>
      <c r="K135" s="72"/>
      <c r="L135" s="70"/>
      <c r="M135" s="255"/>
      <c r="N135" s="45"/>
      <c r="O135" s="45"/>
      <c r="P135" s="45"/>
      <c r="Q135" s="45"/>
      <c r="R135" s="45"/>
      <c r="S135" s="45"/>
      <c r="T135" s="93"/>
      <c r="AT135" s="22" t="s">
        <v>153</v>
      </c>
      <c r="AU135" s="22" t="s">
        <v>86</v>
      </c>
    </row>
    <row r="136" spans="2:51" s="11" customFormat="1" ht="13.5">
      <c r="B136" s="231"/>
      <c r="C136" s="232"/>
      <c r="D136" s="233" t="s">
        <v>147</v>
      </c>
      <c r="E136" s="234" t="s">
        <v>21</v>
      </c>
      <c r="F136" s="235" t="s">
        <v>206</v>
      </c>
      <c r="G136" s="232"/>
      <c r="H136" s="236">
        <v>303.36</v>
      </c>
      <c r="I136" s="237"/>
      <c r="J136" s="232"/>
      <c r="K136" s="232"/>
      <c r="L136" s="238"/>
      <c r="M136" s="239"/>
      <c r="N136" s="240"/>
      <c r="O136" s="240"/>
      <c r="P136" s="240"/>
      <c r="Q136" s="240"/>
      <c r="R136" s="240"/>
      <c r="S136" s="240"/>
      <c r="T136" s="241"/>
      <c r="AT136" s="242" t="s">
        <v>147</v>
      </c>
      <c r="AU136" s="242" t="s">
        <v>86</v>
      </c>
      <c r="AV136" s="11" t="s">
        <v>86</v>
      </c>
      <c r="AW136" s="11" t="s">
        <v>39</v>
      </c>
      <c r="AX136" s="11" t="s">
        <v>76</v>
      </c>
      <c r="AY136" s="242" t="s">
        <v>137</v>
      </c>
    </row>
    <row r="137" spans="2:51" s="12" customFormat="1" ht="13.5">
      <c r="B137" s="243"/>
      <c r="C137" s="244"/>
      <c r="D137" s="233" t="s">
        <v>147</v>
      </c>
      <c r="E137" s="245" t="s">
        <v>21</v>
      </c>
      <c r="F137" s="246" t="s">
        <v>149</v>
      </c>
      <c r="G137" s="244"/>
      <c r="H137" s="247">
        <v>303.36</v>
      </c>
      <c r="I137" s="248"/>
      <c r="J137" s="244"/>
      <c r="K137" s="244"/>
      <c r="L137" s="249"/>
      <c r="M137" s="250"/>
      <c r="N137" s="251"/>
      <c r="O137" s="251"/>
      <c r="P137" s="251"/>
      <c r="Q137" s="251"/>
      <c r="R137" s="251"/>
      <c r="S137" s="251"/>
      <c r="T137" s="252"/>
      <c r="AT137" s="253" t="s">
        <v>147</v>
      </c>
      <c r="AU137" s="253" t="s">
        <v>86</v>
      </c>
      <c r="AV137" s="12" t="s">
        <v>145</v>
      </c>
      <c r="AW137" s="12" t="s">
        <v>39</v>
      </c>
      <c r="AX137" s="12" t="s">
        <v>84</v>
      </c>
      <c r="AY137" s="253" t="s">
        <v>137</v>
      </c>
    </row>
    <row r="138" spans="2:65" s="1" customFormat="1" ht="25.5" customHeight="1">
      <c r="B138" s="44"/>
      <c r="C138" s="219" t="s">
        <v>207</v>
      </c>
      <c r="D138" s="219" t="s">
        <v>140</v>
      </c>
      <c r="E138" s="220" t="s">
        <v>208</v>
      </c>
      <c r="F138" s="221" t="s">
        <v>209</v>
      </c>
      <c r="G138" s="222" t="s">
        <v>191</v>
      </c>
      <c r="H138" s="223">
        <v>12</v>
      </c>
      <c r="I138" s="224"/>
      <c r="J138" s="225">
        <f>ROUND(I138*H138,2)</f>
        <v>0</v>
      </c>
      <c r="K138" s="221" t="s">
        <v>144</v>
      </c>
      <c r="L138" s="70"/>
      <c r="M138" s="226" t="s">
        <v>21</v>
      </c>
      <c r="N138" s="227" t="s">
        <v>47</v>
      </c>
      <c r="O138" s="45"/>
      <c r="P138" s="228">
        <f>O138*H138</f>
        <v>0</v>
      </c>
      <c r="Q138" s="228">
        <v>0.04684</v>
      </c>
      <c r="R138" s="228">
        <f>Q138*H138</f>
        <v>0.56208</v>
      </c>
      <c r="S138" s="228">
        <v>0</v>
      </c>
      <c r="T138" s="229">
        <f>S138*H138</f>
        <v>0</v>
      </c>
      <c r="AR138" s="22" t="s">
        <v>145</v>
      </c>
      <c r="AT138" s="22" t="s">
        <v>140</v>
      </c>
      <c r="AU138" s="22" t="s">
        <v>86</v>
      </c>
      <c r="AY138" s="22" t="s">
        <v>137</v>
      </c>
      <c r="BE138" s="230">
        <f>IF(N138="základní",J138,0)</f>
        <v>0</v>
      </c>
      <c r="BF138" s="230">
        <f>IF(N138="snížená",J138,0)</f>
        <v>0</v>
      </c>
      <c r="BG138" s="230">
        <f>IF(N138="zákl. přenesená",J138,0)</f>
        <v>0</v>
      </c>
      <c r="BH138" s="230">
        <f>IF(N138="sníž. přenesená",J138,0)</f>
        <v>0</v>
      </c>
      <c r="BI138" s="230">
        <f>IF(N138="nulová",J138,0)</f>
        <v>0</v>
      </c>
      <c r="BJ138" s="22" t="s">
        <v>84</v>
      </c>
      <c r="BK138" s="230">
        <f>ROUND(I138*H138,2)</f>
        <v>0</v>
      </c>
      <c r="BL138" s="22" t="s">
        <v>145</v>
      </c>
      <c r="BM138" s="22" t="s">
        <v>210</v>
      </c>
    </row>
    <row r="139" spans="2:47" s="1" customFormat="1" ht="13.5">
      <c r="B139" s="44"/>
      <c r="C139" s="72"/>
      <c r="D139" s="233" t="s">
        <v>153</v>
      </c>
      <c r="E139" s="72"/>
      <c r="F139" s="254" t="s">
        <v>211</v>
      </c>
      <c r="G139" s="72"/>
      <c r="H139" s="72"/>
      <c r="I139" s="189"/>
      <c r="J139" s="72"/>
      <c r="K139" s="72"/>
      <c r="L139" s="70"/>
      <c r="M139" s="255"/>
      <c r="N139" s="45"/>
      <c r="O139" s="45"/>
      <c r="P139" s="45"/>
      <c r="Q139" s="45"/>
      <c r="R139" s="45"/>
      <c r="S139" s="45"/>
      <c r="T139" s="93"/>
      <c r="AT139" s="22" t="s">
        <v>153</v>
      </c>
      <c r="AU139" s="22" t="s">
        <v>86</v>
      </c>
    </row>
    <row r="140" spans="2:65" s="1" customFormat="1" ht="16.5" customHeight="1">
      <c r="B140" s="44"/>
      <c r="C140" s="256" t="s">
        <v>212</v>
      </c>
      <c r="D140" s="256" t="s">
        <v>213</v>
      </c>
      <c r="E140" s="257" t="s">
        <v>214</v>
      </c>
      <c r="F140" s="258" t="s">
        <v>215</v>
      </c>
      <c r="G140" s="259" t="s">
        <v>191</v>
      </c>
      <c r="H140" s="260">
        <v>4</v>
      </c>
      <c r="I140" s="261"/>
      <c r="J140" s="262">
        <f>ROUND(I140*H140,2)</f>
        <v>0</v>
      </c>
      <c r="K140" s="258" t="s">
        <v>144</v>
      </c>
      <c r="L140" s="263"/>
      <c r="M140" s="264" t="s">
        <v>21</v>
      </c>
      <c r="N140" s="265" t="s">
        <v>47</v>
      </c>
      <c r="O140" s="45"/>
      <c r="P140" s="228">
        <f>O140*H140</f>
        <v>0</v>
      </c>
      <c r="Q140" s="228">
        <v>0.01725</v>
      </c>
      <c r="R140" s="228">
        <f>Q140*H140</f>
        <v>0.069</v>
      </c>
      <c r="S140" s="228">
        <v>0</v>
      </c>
      <c r="T140" s="229">
        <f>S140*H140</f>
        <v>0</v>
      </c>
      <c r="AR140" s="22" t="s">
        <v>178</v>
      </c>
      <c r="AT140" s="22" t="s">
        <v>213</v>
      </c>
      <c r="AU140" s="22" t="s">
        <v>86</v>
      </c>
      <c r="AY140" s="22" t="s">
        <v>137</v>
      </c>
      <c r="BE140" s="230">
        <f>IF(N140="základní",J140,0)</f>
        <v>0</v>
      </c>
      <c r="BF140" s="230">
        <f>IF(N140="snížená",J140,0)</f>
        <v>0</v>
      </c>
      <c r="BG140" s="230">
        <f>IF(N140="zákl. přenesená",J140,0)</f>
        <v>0</v>
      </c>
      <c r="BH140" s="230">
        <f>IF(N140="sníž. přenesená",J140,0)</f>
        <v>0</v>
      </c>
      <c r="BI140" s="230">
        <f>IF(N140="nulová",J140,0)</f>
        <v>0</v>
      </c>
      <c r="BJ140" s="22" t="s">
        <v>84</v>
      </c>
      <c r="BK140" s="230">
        <f>ROUND(I140*H140,2)</f>
        <v>0</v>
      </c>
      <c r="BL140" s="22" t="s">
        <v>145</v>
      </c>
      <c r="BM140" s="22" t="s">
        <v>216</v>
      </c>
    </row>
    <row r="141" spans="2:65" s="1" customFormat="1" ht="16.5" customHeight="1">
      <c r="B141" s="44"/>
      <c r="C141" s="256" t="s">
        <v>10</v>
      </c>
      <c r="D141" s="256" t="s">
        <v>213</v>
      </c>
      <c r="E141" s="257" t="s">
        <v>217</v>
      </c>
      <c r="F141" s="258" t="s">
        <v>218</v>
      </c>
      <c r="G141" s="259" t="s">
        <v>191</v>
      </c>
      <c r="H141" s="260">
        <v>8</v>
      </c>
      <c r="I141" s="261"/>
      <c r="J141" s="262">
        <f>ROUND(I141*H141,2)</f>
        <v>0</v>
      </c>
      <c r="K141" s="258" t="s">
        <v>144</v>
      </c>
      <c r="L141" s="263"/>
      <c r="M141" s="264" t="s">
        <v>21</v>
      </c>
      <c r="N141" s="265" t="s">
        <v>47</v>
      </c>
      <c r="O141" s="45"/>
      <c r="P141" s="228">
        <f>O141*H141</f>
        <v>0</v>
      </c>
      <c r="Q141" s="228">
        <v>0.01802</v>
      </c>
      <c r="R141" s="228">
        <f>Q141*H141</f>
        <v>0.14416</v>
      </c>
      <c r="S141" s="228">
        <v>0</v>
      </c>
      <c r="T141" s="229">
        <f>S141*H141</f>
        <v>0</v>
      </c>
      <c r="AR141" s="22" t="s">
        <v>178</v>
      </c>
      <c r="AT141" s="22" t="s">
        <v>213</v>
      </c>
      <c r="AU141" s="22" t="s">
        <v>86</v>
      </c>
      <c r="AY141" s="22" t="s">
        <v>137</v>
      </c>
      <c r="BE141" s="230">
        <f>IF(N141="základní",J141,0)</f>
        <v>0</v>
      </c>
      <c r="BF141" s="230">
        <f>IF(N141="snížená",J141,0)</f>
        <v>0</v>
      </c>
      <c r="BG141" s="230">
        <f>IF(N141="zákl. přenesená",J141,0)</f>
        <v>0</v>
      </c>
      <c r="BH141" s="230">
        <f>IF(N141="sníž. přenesená",J141,0)</f>
        <v>0</v>
      </c>
      <c r="BI141" s="230">
        <f>IF(N141="nulová",J141,0)</f>
        <v>0</v>
      </c>
      <c r="BJ141" s="22" t="s">
        <v>84</v>
      </c>
      <c r="BK141" s="230">
        <f>ROUND(I141*H141,2)</f>
        <v>0</v>
      </c>
      <c r="BL141" s="22" t="s">
        <v>145</v>
      </c>
      <c r="BM141" s="22" t="s">
        <v>219</v>
      </c>
    </row>
    <row r="142" spans="2:63" s="10" customFormat="1" ht="29.85" customHeight="1">
      <c r="B142" s="203"/>
      <c r="C142" s="204"/>
      <c r="D142" s="205" t="s">
        <v>75</v>
      </c>
      <c r="E142" s="217" t="s">
        <v>182</v>
      </c>
      <c r="F142" s="217" t="s">
        <v>220</v>
      </c>
      <c r="G142" s="204"/>
      <c r="H142" s="204"/>
      <c r="I142" s="207"/>
      <c r="J142" s="218">
        <f>BK142</f>
        <v>0</v>
      </c>
      <c r="K142" s="204"/>
      <c r="L142" s="209"/>
      <c r="M142" s="210"/>
      <c r="N142" s="211"/>
      <c r="O142" s="211"/>
      <c r="P142" s="212">
        <f>SUM(P143:P182)</f>
        <v>0</v>
      </c>
      <c r="Q142" s="211"/>
      <c r="R142" s="212">
        <f>SUM(R143:R182)</f>
        <v>0.0045856000000000004</v>
      </c>
      <c r="S142" s="211"/>
      <c r="T142" s="213">
        <f>SUM(T143:T182)</f>
        <v>28.201348</v>
      </c>
      <c r="AR142" s="214" t="s">
        <v>84</v>
      </c>
      <c r="AT142" s="215" t="s">
        <v>75</v>
      </c>
      <c r="AU142" s="215" t="s">
        <v>84</v>
      </c>
      <c r="AY142" s="214" t="s">
        <v>137</v>
      </c>
      <c r="BK142" s="216">
        <f>SUM(BK143:BK182)</f>
        <v>0</v>
      </c>
    </row>
    <row r="143" spans="2:65" s="1" customFormat="1" ht="25.5" customHeight="1">
      <c r="B143" s="44"/>
      <c r="C143" s="219" t="s">
        <v>221</v>
      </c>
      <c r="D143" s="219" t="s">
        <v>140</v>
      </c>
      <c r="E143" s="220" t="s">
        <v>222</v>
      </c>
      <c r="F143" s="221" t="s">
        <v>223</v>
      </c>
      <c r="G143" s="222" t="s">
        <v>143</v>
      </c>
      <c r="H143" s="223">
        <v>114.64</v>
      </c>
      <c r="I143" s="224"/>
      <c r="J143" s="225">
        <f>ROUND(I143*H143,2)</f>
        <v>0</v>
      </c>
      <c r="K143" s="221" t="s">
        <v>144</v>
      </c>
      <c r="L143" s="70"/>
      <c r="M143" s="226" t="s">
        <v>21</v>
      </c>
      <c r="N143" s="227" t="s">
        <v>47</v>
      </c>
      <c r="O143" s="45"/>
      <c r="P143" s="228">
        <f>O143*H143</f>
        <v>0</v>
      </c>
      <c r="Q143" s="228">
        <v>4E-05</v>
      </c>
      <c r="R143" s="228">
        <f>Q143*H143</f>
        <v>0.0045856000000000004</v>
      </c>
      <c r="S143" s="228">
        <v>0</v>
      </c>
      <c r="T143" s="229">
        <f>S143*H143</f>
        <v>0</v>
      </c>
      <c r="AR143" s="22" t="s">
        <v>145</v>
      </c>
      <c r="AT143" s="22" t="s">
        <v>140</v>
      </c>
      <c r="AU143" s="22" t="s">
        <v>86</v>
      </c>
      <c r="AY143" s="22" t="s">
        <v>137</v>
      </c>
      <c r="BE143" s="230">
        <f>IF(N143="základní",J143,0)</f>
        <v>0</v>
      </c>
      <c r="BF143" s="230">
        <f>IF(N143="snížená",J143,0)</f>
        <v>0</v>
      </c>
      <c r="BG143" s="230">
        <f>IF(N143="zákl. přenesená",J143,0)</f>
        <v>0</v>
      </c>
      <c r="BH143" s="230">
        <f>IF(N143="sníž. přenesená",J143,0)</f>
        <v>0</v>
      </c>
      <c r="BI143" s="230">
        <f>IF(N143="nulová",J143,0)</f>
        <v>0</v>
      </c>
      <c r="BJ143" s="22" t="s">
        <v>84</v>
      </c>
      <c r="BK143" s="230">
        <f>ROUND(I143*H143,2)</f>
        <v>0</v>
      </c>
      <c r="BL143" s="22" t="s">
        <v>145</v>
      </c>
      <c r="BM143" s="22" t="s">
        <v>224</v>
      </c>
    </row>
    <row r="144" spans="2:47" s="1" customFormat="1" ht="13.5">
      <c r="B144" s="44"/>
      <c r="C144" s="72"/>
      <c r="D144" s="233" t="s">
        <v>153</v>
      </c>
      <c r="E144" s="72"/>
      <c r="F144" s="254" t="s">
        <v>225</v>
      </c>
      <c r="G144" s="72"/>
      <c r="H144" s="72"/>
      <c r="I144" s="189"/>
      <c r="J144" s="72"/>
      <c r="K144" s="72"/>
      <c r="L144" s="70"/>
      <c r="M144" s="255"/>
      <c r="N144" s="45"/>
      <c r="O144" s="45"/>
      <c r="P144" s="45"/>
      <c r="Q144" s="45"/>
      <c r="R144" s="45"/>
      <c r="S144" s="45"/>
      <c r="T144" s="93"/>
      <c r="AT144" s="22" t="s">
        <v>153</v>
      </c>
      <c r="AU144" s="22" t="s">
        <v>86</v>
      </c>
    </row>
    <row r="145" spans="2:51" s="11" customFormat="1" ht="13.5">
      <c r="B145" s="231"/>
      <c r="C145" s="232"/>
      <c r="D145" s="233" t="s">
        <v>147</v>
      </c>
      <c r="E145" s="234" t="s">
        <v>21</v>
      </c>
      <c r="F145" s="235" t="s">
        <v>226</v>
      </c>
      <c r="G145" s="232"/>
      <c r="H145" s="236">
        <v>114.64</v>
      </c>
      <c r="I145" s="237"/>
      <c r="J145" s="232"/>
      <c r="K145" s="232"/>
      <c r="L145" s="238"/>
      <c r="M145" s="239"/>
      <c r="N145" s="240"/>
      <c r="O145" s="240"/>
      <c r="P145" s="240"/>
      <c r="Q145" s="240"/>
      <c r="R145" s="240"/>
      <c r="S145" s="240"/>
      <c r="T145" s="241"/>
      <c r="AT145" s="242" t="s">
        <v>147</v>
      </c>
      <c r="AU145" s="242" t="s">
        <v>86</v>
      </c>
      <c r="AV145" s="11" t="s">
        <v>86</v>
      </c>
      <c r="AW145" s="11" t="s">
        <v>39</v>
      </c>
      <c r="AX145" s="11" t="s">
        <v>76</v>
      </c>
      <c r="AY145" s="242" t="s">
        <v>137</v>
      </c>
    </row>
    <row r="146" spans="2:51" s="12" customFormat="1" ht="13.5">
      <c r="B146" s="243"/>
      <c r="C146" s="244"/>
      <c r="D146" s="233" t="s">
        <v>147</v>
      </c>
      <c r="E146" s="245" t="s">
        <v>21</v>
      </c>
      <c r="F146" s="246" t="s">
        <v>149</v>
      </c>
      <c r="G146" s="244"/>
      <c r="H146" s="247">
        <v>114.64</v>
      </c>
      <c r="I146" s="248"/>
      <c r="J146" s="244"/>
      <c r="K146" s="244"/>
      <c r="L146" s="249"/>
      <c r="M146" s="250"/>
      <c r="N146" s="251"/>
      <c r="O146" s="251"/>
      <c r="P146" s="251"/>
      <c r="Q146" s="251"/>
      <c r="R146" s="251"/>
      <c r="S146" s="251"/>
      <c r="T146" s="252"/>
      <c r="AT146" s="253" t="s">
        <v>147</v>
      </c>
      <c r="AU146" s="253" t="s">
        <v>86</v>
      </c>
      <c r="AV146" s="12" t="s">
        <v>145</v>
      </c>
      <c r="AW146" s="12" t="s">
        <v>39</v>
      </c>
      <c r="AX146" s="12" t="s">
        <v>84</v>
      </c>
      <c r="AY146" s="253" t="s">
        <v>137</v>
      </c>
    </row>
    <row r="147" spans="2:65" s="1" customFormat="1" ht="25.5" customHeight="1">
      <c r="B147" s="44"/>
      <c r="C147" s="219" t="s">
        <v>227</v>
      </c>
      <c r="D147" s="219" t="s">
        <v>140</v>
      </c>
      <c r="E147" s="220" t="s">
        <v>228</v>
      </c>
      <c r="F147" s="221" t="s">
        <v>229</v>
      </c>
      <c r="G147" s="222" t="s">
        <v>230</v>
      </c>
      <c r="H147" s="223">
        <v>6.878</v>
      </c>
      <c r="I147" s="224"/>
      <c r="J147" s="225">
        <f>ROUND(I147*H147,2)</f>
        <v>0</v>
      </c>
      <c r="K147" s="221" t="s">
        <v>144</v>
      </c>
      <c r="L147" s="70"/>
      <c r="M147" s="226" t="s">
        <v>21</v>
      </c>
      <c r="N147" s="227" t="s">
        <v>47</v>
      </c>
      <c r="O147" s="45"/>
      <c r="P147" s="228">
        <f>O147*H147</f>
        <v>0</v>
      </c>
      <c r="Q147" s="228">
        <v>0</v>
      </c>
      <c r="R147" s="228">
        <f>Q147*H147</f>
        <v>0</v>
      </c>
      <c r="S147" s="228">
        <v>2.2</v>
      </c>
      <c r="T147" s="229">
        <f>S147*H147</f>
        <v>15.1316</v>
      </c>
      <c r="AR147" s="22" t="s">
        <v>145</v>
      </c>
      <c r="AT147" s="22" t="s">
        <v>140</v>
      </c>
      <c r="AU147" s="22" t="s">
        <v>86</v>
      </c>
      <c r="AY147" s="22" t="s">
        <v>137</v>
      </c>
      <c r="BE147" s="230">
        <f>IF(N147="základní",J147,0)</f>
        <v>0</v>
      </c>
      <c r="BF147" s="230">
        <f>IF(N147="snížená",J147,0)</f>
        <v>0</v>
      </c>
      <c r="BG147" s="230">
        <f>IF(N147="zákl. přenesená",J147,0)</f>
        <v>0</v>
      </c>
      <c r="BH147" s="230">
        <f>IF(N147="sníž. přenesená",J147,0)</f>
        <v>0</v>
      </c>
      <c r="BI147" s="230">
        <f>IF(N147="nulová",J147,0)</f>
        <v>0</v>
      </c>
      <c r="BJ147" s="22" t="s">
        <v>84</v>
      </c>
      <c r="BK147" s="230">
        <f>ROUND(I147*H147,2)</f>
        <v>0</v>
      </c>
      <c r="BL147" s="22" t="s">
        <v>145</v>
      </c>
      <c r="BM147" s="22" t="s">
        <v>231</v>
      </c>
    </row>
    <row r="148" spans="2:51" s="11" customFormat="1" ht="13.5">
      <c r="B148" s="231"/>
      <c r="C148" s="232"/>
      <c r="D148" s="233" t="s">
        <v>147</v>
      </c>
      <c r="E148" s="234" t="s">
        <v>21</v>
      </c>
      <c r="F148" s="235" t="s">
        <v>232</v>
      </c>
      <c r="G148" s="232"/>
      <c r="H148" s="236">
        <v>6.878</v>
      </c>
      <c r="I148" s="237"/>
      <c r="J148" s="232"/>
      <c r="K148" s="232"/>
      <c r="L148" s="238"/>
      <c r="M148" s="239"/>
      <c r="N148" s="240"/>
      <c r="O148" s="240"/>
      <c r="P148" s="240"/>
      <c r="Q148" s="240"/>
      <c r="R148" s="240"/>
      <c r="S148" s="240"/>
      <c r="T148" s="241"/>
      <c r="AT148" s="242" t="s">
        <v>147</v>
      </c>
      <c r="AU148" s="242" t="s">
        <v>86</v>
      </c>
      <c r="AV148" s="11" t="s">
        <v>86</v>
      </c>
      <c r="AW148" s="11" t="s">
        <v>39</v>
      </c>
      <c r="AX148" s="11" t="s">
        <v>76</v>
      </c>
      <c r="AY148" s="242" t="s">
        <v>137</v>
      </c>
    </row>
    <row r="149" spans="2:51" s="12" customFormat="1" ht="13.5">
      <c r="B149" s="243"/>
      <c r="C149" s="244"/>
      <c r="D149" s="233" t="s">
        <v>147</v>
      </c>
      <c r="E149" s="245" t="s">
        <v>21</v>
      </c>
      <c r="F149" s="246" t="s">
        <v>149</v>
      </c>
      <c r="G149" s="244"/>
      <c r="H149" s="247">
        <v>6.878</v>
      </c>
      <c r="I149" s="248"/>
      <c r="J149" s="244"/>
      <c r="K149" s="244"/>
      <c r="L149" s="249"/>
      <c r="M149" s="250"/>
      <c r="N149" s="251"/>
      <c r="O149" s="251"/>
      <c r="P149" s="251"/>
      <c r="Q149" s="251"/>
      <c r="R149" s="251"/>
      <c r="S149" s="251"/>
      <c r="T149" s="252"/>
      <c r="AT149" s="253" t="s">
        <v>147</v>
      </c>
      <c r="AU149" s="253" t="s">
        <v>86</v>
      </c>
      <c r="AV149" s="12" t="s">
        <v>145</v>
      </c>
      <c r="AW149" s="12" t="s">
        <v>39</v>
      </c>
      <c r="AX149" s="12" t="s">
        <v>84</v>
      </c>
      <c r="AY149" s="253" t="s">
        <v>137</v>
      </c>
    </row>
    <row r="150" spans="2:65" s="1" customFormat="1" ht="25.5" customHeight="1">
      <c r="B150" s="44"/>
      <c r="C150" s="219" t="s">
        <v>233</v>
      </c>
      <c r="D150" s="219" t="s">
        <v>140</v>
      </c>
      <c r="E150" s="220" t="s">
        <v>234</v>
      </c>
      <c r="F150" s="221" t="s">
        <v>235</v>
      </c>
      <c r="G150" s="222" t="s">
        <v>143</v>
      </c>
      <c r="H150" s="223">
        <v>9</v>
      </c>
      <c r="I150" s="224"/>
      <c r="J150" s="225">
        <f>ROUND(I150*H150,2)</f>
        <v>0</v>
      </c>
      <c r="K150" s="221" t="s">
        <v>144</v>
      </c>
      <c r="L150" s="70"/>
      <c r="M150" s="226" t="s">
        <v>21</v>
      </c>
      <c r="N150" s="227" t="s">
        <v>47</v>
      </c>
      <c r="O150" s="45"/>
      <c r="P150" s="228">
        <f>O150*H150</f>
        <v>0</v>
      </c>
      <c r="Q150" s="228">
        <v>0</v>
      </c>
      <c r="R150" s="228">
        <f>Q150*H150</f>
        <v>0</v>
      </c>
      <c r="S150" s="228">
        <v>0.057</v>
      </c>
      <c r="T150" s="229">
        <f>S150*H150</f>
        <v>0.513</v>
      </c>
      <c r="AR150" s="22" t="s">
        <v>145</v>
      </c>
      <c r="AT150" s="22" t="s">
        <v>140</v>
      </c>
      <c r="AU150" s="22" t="s">
        <v>86</v>
      </c>
      <c r="AY150" s="22" t="s">
        <v>137</v>
      </c>
      <c r="BE150" s="230">
        <f>IF(N150="základní",J150,0)</f>
        <v>0</v>
      </c>
      <c r="BF150" s="230">
        <f>IF(N150="snížená",J150,0)</f>
        <v>0</v>
      </c>
      <c r="BG150" s="230">
        <f>IF(N150="zákl. přenesená",J150,0)</f>
        <v>0</v>
      </c>
      <c r="BH150" s="230">
        <f>IF(N150="sníž. přenesená",J150,0)</f>
        <v>0</v>
      </c>
      <c r="BI150" s="230">
        <f>IF(N150="nulová",J150,0)</f>
        <v>0</v>
      </c>
      <c r="BJ150" s="22" t="s">
        <v>84</v>
      </c>
      <c r="BK150" s="230">
        <f>ROUND(I150*H150,2)</f>
        <v>0</v>
      </c>
      <c r="BL150" s="22" t="s">
        <v>145</v>
      </c>
      <c r="BM150" s="22" t="s">
        <v>236</v>
      </c>
    </row>
    <row r="151" spans="2:47" s="1" customFormat="1" ht="13.5">
      <c r="B151" s="44"/>
      <c r="C151" s="72"/>
      <c r="D151" s="233" t="s">
        <v>153</v>
      </c>
      <c r="E151" s="72"/>
      <c r="F151" s="254" t="s">
        <v>237</v>
      </c>
      <c r="G151" s="72"/>
      <c r="H151" s="72"/>
      <c r="I151" s="189"/>
      <c r="J151" s="72"/>
      <c r="K151" s="72"/>
      <c r="L151" s="70"/>
      <c r="M151" s="255"/>
      <c r="N151" s="45"/>
      <c r="O151" s="45"/>
      <c r="P151" s="45"/>
      <c r="Q151" s="45"/>
      <c r="R151" s="45"/>
      <c r="S151" s="45"/>
      <c r="T151" s="93"/>
      <c r="AT151" s="22" t="s">
        <v>153</v>
      </c>
      <c r="AU151" s="22" t="s">
        <v>86</v>
      </c>
    </row>
    <row r="152" spans="2:51" s="11" customFormat="1" ht="13.5">
      <c r="B152" s="231"/>
      <c r="C152" s="232"/>
      <c r="D152" s="233" t="s">
        <v>147</v>
      </c>
      <c r="E152" s="234" t="s">
        <v>21</v>
      </c>
      <c r="F152" s="235" t="s">
        <v>148</v>
      </c>
      <c r="G152" s="232"/>
      <c r="H152" s="236">
        <v>9</v>
      </c>
      <c r="I152" s="237"/>
      <c r="J152" s="232"/>
      <c r="K152" s="232"/>
      <c r="L152" s="238"/>
      <c r="M152" s="239"/>
      <c r="N152" s="240"/>
      <c r="O152" s="240"/>
      <c r="P152" s="240"/>
      <c r="Q152" s="240"/>
      <c r="R152" s="240"/>
      <c r="S152" s="240"/>
      <c r="T152" s="241"/>
      <c r="AT152" s="242" t="s">
        <v>147</v>
      </c>
      <c r="AU152" s="242" t="s">
        <v>86</v>
      </c>
      <c r="AV152" s="11" t="s">
        <v>86</v>
      </c>
      <c r="AW152" s="11" t="s">
        <v>39</v>
      </c>
      <c r="AX152" s="11" t="s">
        <v>76</v>
      </c>
      <c r="AY152" s="242" t="s">
        <v>137</v>
      </c>
    </row>
    <row r="153" spans="2:51" s="12" customFormat="1" ht="13.5">
      <c r="B153" s="243"/>
      <c r="C153" s="244"/>
      <c r="D153" s="233" t="s">
        <v>147</v>
      </c>
      <c r="E153" s="245" t="s">
        <v>21</v>
      </c>
      <c r="F153" s="246" t="s">
        <v>149</v>
      </c>
      <c r="G153" s="244"/>
      <c r="H153" s="247">
        <v>9</v>
      </c>
      <c r="I153" s="248"/>
      <c r="J153" s="244"/>
      <c r="K153" s="244"/>
      <c r="L153" s="249"/>
      <c r="M153" s="250"/>
      <c r="N153" s="251"/>
      <c r="O153" s="251"/>
      <c r="P153" s="251"/>
      <c r="Q153" s="251"/>
      <c r="R153" s="251"/>
      <c r="S153" s="251"/>
      <c r="T153" s="252"/>
      <c r="AT153" s="253" t="s">
        <v>147</v>
      </c>
      <c r="AU153" s="253" t="s">
        <v>86</v>
      </c>
      <c r="AV153" s="12" t="s">
        <v>145</v>
      </c>
      <c r="AW153" s="12" t="s">
        <v>39</v>
      </c>
      <c r="AX153" s="12" t="s">
        <v>84</v>
      </c>
      <c r="AY153" s="253" t="s">
        <v>137</v>
      </c>
    </row>
    <row r="154" spans="2:65" s="1" customFormat="1" ht="25.5" customHeight="1">
      <c r="B154" s="44"/>
      <c r="C154" s="219" t="s">
        <v>238</v>
      </c>
      <c r="D154" s="219" t="s">
        <v>140</v>
      </c>
      <c r="E154" s="220" t="s">
        <v>239</v>
      </c>
      <c r="F154" s="221" t="s">
        <v>240</v>
      </c>
      <c r="G154" s="222" t="s">
        <v>143</v>
      </c>
      <c r="H154" s="223">
        <v>38.4</v>
      </c>
      <c r="I154" s="224"/>
      <c r="J154" s="225">
        <f>ROUND(I154*H154,2)</f>
        <v>0</v>
      </c>
      <c r="K154" s="221" t="s">
        <v>144</v>
      </c>
      <c r="L154" s="70"/>
      <c r="M154" s="226" t="s">
        <v>21</v>
      </c>
      <c r="N154" s="227" t="s">
        <v>47</v>
      </c>
      <c r="O154" s="45"/>
      <c r="P154" s="228">
        <f>O154*H154</f>
        <v>0</v>
      </c>
      <c r="Q154" s="228">
        <v>0</v>
      </c>
      <c r="R154" s="228">
        <f>Q154*H154</f>
        <v>0</v>
      </c>
      <c r="S154" s="228">
        <v>0.066</v>
      </c>
      <c r="T154" s="229">
        <f>S154*H154</f>
        <v>2.5344</v>
      </c>
      <c r="AR154" s="22" t="s">
        <v>145</v>
      </c>
      <c r="AT154" s="22" t="s">
        <v>140</v>
      </c>
      <c r="AU154" s="22" t="s">
        <v>86</v>
      </c>
      <c r="AY154" s="22" t="s">
        <v>137</v>
      </c>
      <c r="BE154" s="230">
        <f>IF(N154="základní",J154,0)</f>
        <v>0</v>
      </c>
      <c r="BF154" s="230">
        <f>IF(N154="snížená",J154,0)</f>
        <v>0</v>
      </c>
      <c r="BG154" s="230">
        <f>IF(N154="zákl. přenesená",J154,0)</f>
        <v>0</v>
      </c>
      <c r="BH154" s="230">
        <f>IF(N154="sníž. přenesená",J154,0)</f>
        <v>0</v>
      </c>
      <c r="BI154" s="230">
        <f>IF(N154="nulová",J154,0)</f>
        <v>0</v>
      </c>
      <c r="BJ154" s="22" t="s">
        <v>84</v>
      </c>
      <c r="BK154" s="230">
        <f>ROUND(I154*H154,2)</f>
        <v>0</v>
      </c>
      <c r="BL154" s="22" t="s">
        <v>145</v>
      </c>
      <c r="BM154" s="22" t="s">
        <v>241</v>
      </c>
    </row>
    <row r="155" spans="2:51" s="11" customFormat="1" ht="13.5">
      <c r="B155" s="231"/>
      <c r="C155" s="232"/>
      <c r="D155" s="233" t="s">
        <v>147</v>
      </c>
      <c r="E155" s="234" t="s">
        <v>21</v>
      </c>
      <c r="F155" s="235" t="s">
        <v>242</v>
      </c>
      <c r="G155" s="232"/>
      <c r="H155" s="236">
        <v>38.4</v>
      </c>
      <c r="I155" s="237"/>
      <c r="J155" s="232"/>
      <c r="K155" s="232"/>
      <c r="L155" s="238"/>
      <c r="M155" s="239"/>
      <c r="N155" s="240"/>
      <c r="O155" s="240"/>
      <c r="P155" s="240"/>
      <c r="Q155" s="240"/>
      <c r="R155" s="240"/>
      <c r="S155" s="240"/>
      <c r="T155" s="241"/>
      <c r="AT155" s="242" t="s">
        <v>147</v>
      </c>
      <c r="AU155" s="242" t="s">
        <v>86</v>
      </c>
      <c r="AV155" s="11" t="s">
        <v>86</v>
      </c>
      <c r="AW155" s="11" t="s">
        <v>39</v>
      </c>
      <c r="AX155" s="11" t="s">
        <v>76</v>
      </c>
      <c r="AY155" s="242" t="s">
        <v>137</v>
      </c>
    </row>
    <row r="156" spans="2:51" s="12" customFormat="1" ht="13.5">
      <c r="B156" s="243"/>
      <c r="C156" s="244"/>
      <c r="D156" s="233" t="s">
        <v>147</v>
      </c>
      <c r="E156" s="245" t="s">
        <v>21</v>
      </c>
      <c r="F156" s="246" t="s">
        <v>149</v>
      </c>
      <c r="G156" s="244"/>
      <c r="H156" s="247">
        <v>38.4</v>
      </c>
      <c r="I156" s="248"/>
      <c r="J156" s="244"/>
      <c r="K156" s="244"/>
      <c r="L156" s="249"/>
      <c r="M156" s="250"/>
      <c r="N156" s="251"/>
      <c r="O156" s="251"/>
      <c r="P156" s="251"/>
      <c r="Q156" s="251"/>
      <c r="R156" s="251"/>
      <c r="S156" s="251"/>
      <c r="T156" s="252"/>
      <c r="AT156" s="253" t="s">
        <v>147</v>
      </c>
      <c r="AU156" s="253" t="s">
        <v>86</v>
      </c>
      <c r="AV156" s="12" t="s">
        <v>145</v>
      </c>
      <c r="AW156" s="12" t="s">
        <v>39</v>
      </c>
      <c r="AX156" s="12" t="s">
        <v>84</v>
      </c>
      <c r="AY156" s="253" t="s">
        <v>137</v>
      </c>
    </row>
    <row r="157" spans="2:65" s="1" customFormat="1" ht="25.5" customHeight="1">
      <c r="B157" s="44"/>
      <c r="C157" s="219" t="s">
        <v>243</v>
      </c>
      <c r="D157" s="219" t="s">
        <v>140</v>
      </c>
      <c r="E157" s="220" t="s">
        <v>244</v>
      </c>
      <c r="F157" s="221" t="s">
        <v>245</v>
      </c>
      <c r="G157" s="222" t="s">
        <v>143</v>
      </c>
      <c r="H157" s="223">
        <v>17.28</v>
      </c>
      <c r="I157" s="224"/>
      <c r="J157" s="225">
        <f>ROUND(I157*H157,2)</f>
        <v>0</v>
      </c>
      <c r="K157" s="221" t="s">
        <v>144</v>
      </c>
      <c r="L157" s="70"/>
      <c r="M157" s="226" t="s">
        <v>21</v>
      </c>
      <c r="N157" s="227" t="s">
        <v>47</v>
      </c>
      <c r="O157" s="45"/>
      <c r="P157" s="228">
        <f>O157*H157</f>
        <v>0</v>
      </c>
      <c r="Q157" s="228">
        <v>0</v>
      </c>
      <c r="R157" s="228">
        <f>Q157*H157</f>
        <v>0</v>
      </c>
      <c r="S157" s="228">
        <v>0.038</v>
      </c>
      <c r="T157" s="229">
        <f>S157*H157</f>
        <v>0.65664</v>
      </c>
      <c r="AR157" s="22" t="s">
        <v>145</v>
      </c>
      <c r="AT157" s="22" t="s">
        <v>140</v>
      </c>
      <c r="AU157" s="22" t="s">
        <v>86</v>
      </c>
      <c r="AY157" s="22" t="s">
        <v>137</v>
      </c>
      <c r="BE157" s="230">
        <f>IF(N157="základní",J157,0)</f>
        <v>0</v>
      </c>
      <c r="BF157" s="230">
        <f>IF(N157="snížená",J157,0)</f>
        <v>0</v>
      </c>
      <c r="BG157" s="230">
        <f>IF(N157="zákl. přenesená",J157,0)</f>
        <v>0</v>
      </c>
      <c r="BH157" s="230">
        <f>IF(N157="sníž. přenesená",J157,0)</f>
        <v>0</v>
      </c>
      <c r="BI157" s="230">
        <f>IF(N157="nulová",J157,0)</f>
        <v>0</v>
      </c>
      <c r="BJ157" s="22" t="s">
        <v>84</v>
      </c>
      <c r="BK157" s="230">
        <f>ROUND(I157*H157,2)</f>
        <v>0</v>
      </c>
      <c r="BL157" s="22" t="s">
        <v>145</v>
      </c>
      <c r="BM157" s="22" t="s">
        <v>246</v>
      </c>
    </row>
    <row r="158" spans="2:47" s="1" customFormat="1" ht="13.5">
      <c r="B158" s="44"/>
      <c r="C158" s="72"/>
      <c r="D158" s="233" t="s">
        <v>153</v>
      </c>
      <c r="E158" s="72"/>
      <c r="F158" s="254" t="s">
        <v>247</v>
      </c>
      <c r="G158" s="72"/>
      <c r="H158" s="72"/>
      <c r="I158" s="189"/>
      <c r="J158" s="72"/>
      <c r="K158" s="72"/>
      <c r="L158" s="70"/>
      <c r="M158" s="255"/>
      <c r="N158" s="45"/>
      <c r="O158" s="45"/>
      <c r="P158" s="45"/>
      <c r="Q158" s="45"/>
      <c r="R158" s="45"/>
      <c r="S158" s="45"/>
      <c r="T158" s="93"/>
      <c r="AT158" s="22" t="s">
        <v>153</v>
      </c>
      <c r="AU158" s="22" t="s">
        <v>86</v>
      </c>
    </row>
    <row r="159" spans="2:51" s="11" customFormat="1" ht="13.5">
      <c r="B159" s="231"/>
      <c r="C159" s="232"/>
      <c r="D159" s="233" t="s">
        <v>147</v>
      </c>
      <c r="E159" s="234" t="s">
        <v>21</v>
      </c>
      <c r="F159" s="235" t="s">
        <v>248</v>
      </c>
      <c r="G159" s="232"/>
      <c r="H159" s="236">
        <v>17.28</v>
      </c>
      <c r="I159" s="237"/>
      <c r="J159" s="232"/>
      <c r="K159" s="232"/>
      <c r="L159" s="238"/>
      <c r="M159" s="239"/>
      <c r="N159" s="240"/>
      <c r="O159" s="240"/>
      <c r="P159" s="240"/>
      <c r="Q159" s="240"/>
      <c r="R159" s="240"/>
      <c r="S159" s="240"/>
      <c r="T159" s="241"/>
      <c r="AT159" s="242" t="s">
        <v>147</v>
      </c>
      <c r="AU159" s="242" t="s">
        <v>86</v>
      </c>
      <c r="AV159" s="11" t="s">
        <v>86</v>
      </c>
      <c r="AW159" s="11" t="s">
        <v>39</v>
      </c>
      <c r="AX159" s="11" t="s">
        <v>76</v>
      </c>
      <c r="AY159" s="242" t="s">
        <v>137</v>
      </c>
    </row>
    <row r="160" spans="2:51" s="12" customFormat="1" ht="13.5">
      <c r="B160" s="243"/>
      <c r="C160" s="244"/>
      <c r="D160" s="233" t="s">
        <v>147</v>
      </c>
      <c r="E160" s="245" t="s">
        <v>21</v>
      </c>
      <c r="F160" s="246" t="s">
        <v>149</v>
      </c>
      <c r="G160" s="244"/>
      <c r="H160" s="247">
        <v>17.28</v>
      </c>
      <c r="I160" s="248"/>
      <c r="J160" s="244"/>
      <c r="K160" s="244"/>
      <c r="L160" s="249"/>
      <c r="M160" s="250"/>
      <c r="N160" s="251"/>
      <c r="O160" s="251"/>
      <c r="P160" s="251"/>
      <c r="Q160" s="251"/>
      <c r="R160" s="251"/>
      <c r="S160" s="251"/>
      <c r="T160" s="252"/>
      <c r="AT160" s="253" t="s">
        <v>147</v>
      </c>
      <c r="AU160" s="253" t="s">
        <v>86</v>
      </c>
      <c r="AV160" s="12" t="s">
        <v>145</v>
      </c>
      <c r="AW160" s="12" t="s">
        <v>39</v>
      </c>
      <c r="AX160" s="12" t="s">
        <v>84</v>
      </c>
      <c r="AY160" s="253" t="s">
        <v>137</v>
      </c>
    </row>
    <row r="161" spans="2:65" s="1" customFormat="1" ht="25.5" customHeight="1">
      <c r="B161" s="44"/>
      <c r="C161" s="219" t="s">
        <v>9</v>
      </c>
      <c r="D161" s="219" t="s">
        <v>140</v>
      </c>
      <c r="E161" s="220" t="s">
        <v>249</v>
      </c>
      <c r="F161" s="221" t="s">
        <v>250</v>
      </c>
      <c r="G161" s="222" t="s">
        <v>143</v>
      </c>
      <c r="H161" s="223">
        <v>17.6</v>
      </c>
      <c r="I161" s="224"/>
      <c r="J161" s="225">
        <f>ROUND(I161*H161,2)</f>
        <v>0</v>
      </c>
      <c r="K161" s="221" t="s">
        <v>144</v>
      </c>
      <c r="L161" s="70"/>
      <c r="M161" s="226" t="s">
        <v>21</v>
      </c>
      <c r="N161" s="227" t="s">
        <v>47</v>
      </c>
      <c r="O161" s="45"/>
      <c r="P161" s="228">
        <f>O161*H161</f>
        <v>0</v>
      </c>
      <c r="Q161" s="228">
        <v>0</v>
      </c>
      <c r="R161" s="228">
        <f>Q161*H161</f>
        <v>0</v>
      </c>
      <c r="S161" s="228">
        <v>0.076</v>
      </c>
      <c r="T161" s="229">
        <f>S161*H161</f>
        <v>1.3376000000000001</v>
      </c>
      <c r="AR161" s="22" t="s">
        <v>145</v>
      </c>
      <c r="AT161" s="22" t="s">
        <v>140</v>
      </c>
      <c r="AU161" s="22" t="s">
        <v>86</v>
      </c>
      <c r="AY161" s="22" t="s">
        <v>137</v>
      </c>
      <c r="BE161" s="230">
        <f>IF(N161="základní",J161,0)</f>
        <v>0</v>
      </c>
      <c r="BF161" s="230">
        <f>IF(N161="snížená",J161,0)</f>
        <v>0</v>
      </c>
      <c r="BG161" s="230">
        <f>IF(N161="zákl. přenesená",J161,0)</f>
        <v>0</v>
      </c>
      <c r="BH161" s="230">
        <f>IF(N161="sníž. přenesená",J161,0)</f>
        <v>0</v>
      </c>
      <c r="BI161" s="230">
        <f>IF(N161="nulová",J161,0)</f>
        <v>0</v>
      </c>
      <c r="BJ161" s="22" t="s">
        <v>84</v>
      </c>
      <c r="BK161" s="230">
        <f>ROUND(I161*H161,2)</f>
        <v>0</v>
      </c>
      <c r="BL161" s="22" t="s">
        <v>145</v>
      </c>
      <c r="BM161" s="22" t="s">
        <v>251</v>
      </c>
    </row>
    <row r="162" spans="2:47" s="1" customFormat="1" ht="13.5">
      <c r="B162" s="44"/>
      <c r="C162" s="72"/>
      <c r="D162" s="233" t="s">
        <v>153</v>
      </c>
      <c r="E162" s="72"/>
      <c r="F162" s="254" t="s">
        <v>252</v>
      </c>
      <c r="G162" s="72"/>
      <c r="H162" s="72"/>
      <c r="I162" s="189"/>
      <c r="J162" s="72"/>
      <c r="K162" s="72"/>
      <c r="L162" s="70"/>
      <c r="M162" s="255"/>
      <c r="N162" s="45"/>
      <c r="O162" s="45"/>
      <c r="P162" s="45"/>
      <c r="Q162" s="45"/>
      <c r="R162" s="45"/>
      <c r="S162" s="45"/>
      <c r="T162" s="93"/>
      <c r="AT162" s="22" t="s">
        <v>153</v>
      </c>
      <c r="AU162" s="22" t="s">
        <v>86</v>
      </c>
    </row>
    <row r="163" spans="2:51" s="11" customFormat="1" ht="13.5">
      <c r="B163" s="231"/>
      <c r="C163" s="232"/>
      <c r="D163" s="233" t="s">
        <v>147</v>
      </c>
      <c r="E163" s="234" t="s">
        <v>21</v>
      </c>
      <c r="F163" s="235" t="s">
        <v>253</v>
      </c>
      <c r="G163" s="232"/>
      <c r="H163" s="236">
        <v>12.8</v>
      </c>
      <c r="I163" s="237"/>
      <c r="J163" s="232"/>
      <c r="K163" s="232"/>
      <c r="L163" s="238"/>
      <c r="M163" s="239"/>
      <c r="N163" s="240"/>
      <c r="O163" s="240"/>
      <c r="P163" s="240"/>
      <c r="Q163" s="240"/>
      <c r="R163" s="240"/>
      <c r="S163" s="240"/>
      <c r="T163" s="241"/>
      <c r="AT163" s="242" t="s">
        <v>147</v>
      </c>
      <c r="AU163" s="242" t="s">
        <v>86</v>
      </c>
      <c r="AV163" s="11" t="s">
        <v>86</v>
      </c>
      <c r="AW163" s="11" t="s">
        <v>39</v>
      </c>
      <c r="AX163" s="11" t="s">
        <v>76</v>
      </c>
      <c r="AY163" s="242" t="s">
        <v>137</v>
      </c>
    </row>
    <row r="164" spans="2:51" s="11" customFormat="1" ht="13.5">
      <c r="B164" s="231"/>
      <c r="C164" s="232"/>
      <c r="D164" s="233" t="s">
        <v>147</v>
      </c>
      <c r="E164" s="234" t="s">
        <v>21</v>
      </c>
      <c r="F164" s="235" t="s">
        <v>254</v>
      </c>
      <c r="G164" s="232"/>
      <c r="H164" s="236">
        <v>4.8</v>
      </c>
      <c r="I164" s="237"/>
      <c r="J164" s="232"/>
      <c r="K164" s="232"/>
      <c r="L164" s="238"/>
      <c r="M164" s="239"/>
      <c r="N164" s="240"/>
      <c r="O164" s="240"/>
      <c r="P164" s="240"/>
      <c r="Q164" s="240"/>
      <c r="R164" s="240"/>
      <c r="S164" s="240"/>
      <c r="T164" s="241"/>
      <c r="AT164" s="242" t="s">
        <v>147</v>
      </c>
      <c r="AU164" s="242" t="s">
        <v>86</v>
      </c>
      <c r="AV164" s="11" t="s">
        <v>86</v>
      </c>
      <c r="AW164" s="11" t="s">
        <v>39</v>
      </c>
      <c r="AX164" s="11" t="s">
        <v>76</v>
      </c>
      <c r="AY164" s="242" t="s">
        <v>137</v>
      </c>
    </row>
    <row r="165" spans="2:51" s="12" customFormat="1" ht="13.5">
      <c r="B165" s="243"/>
      <c r="C165" s="244"/>
      <c r="D165" s="233" t="s">
        <v>147</v>
      </c>
      <c r="E165" s="245" t="s">
        <v>21</v>
      </c>
      <c r="F165" s="246" t="s">
        <v>149</v>
      </c>
      <c r="G165" s="244"/>
      <c r="H165" s="247">
        <v>17.6</v>
      </c>
      <c r="I165" s="248"/>
      <c r="J165" s="244"/>
      <c r="K165" s="244"/>
      <c r="L165" s="249"/>
      <c r="M165" s="250"/>
      <c r="N165" s="251"/>
      <c r="O165" s="251"/>
      <c r="P165" s="251"/>
      <c r="Q165" s="251"/>
      <c r="R165" s="251"/>
      <c r="S165" s="251"/>
      <c r="T165" s="252"/>
      <c r="AT165" s="253" t="s">
        <v>147</v>
      </c>
      <c r="AU165" s="253" t="s">
        <v>86</v>
      </c>
      <c r="AV165" s="12" t="s">
        <v>145</v>
      </c>
      <c r="AW165" s="12" t="s">
        <v>39</v>
      </c>
      <c r="AX165" s="12" t="s">
        <v>84</v>
      </c>
      <c r="AY165" s="253" t="s">
        <v>137</v>
      </c>
    </row>
    <row r="166" spans="2:65" s="1" customFormat="1" ht="25.5" customHeight="1">
      <c r="B166" s="44"/>
      <c r="C166" s="219" t="s">
        <v>255</v>
      </c>
      <c r="D166" s="219" t="s">
        <v>140</v>
      </c>
      <c r="E166" s="220" t="s">
        <v>256</v>
      </c>
      <c r="F166" s="221" t="s">
        <v>257</v>
      </c>
      <c r="G166" s="222" t="s">
        <v>203</v>
      </c>
      <c r="H166" s="223">
        <v>146.16</v>
      </c>
      <c r="I166" s="224"/>
      <c r="J166" s="225">
        <f>ROUND(I166*H166,2)</f>
        <v>0</v>
      </c>
      <c r="K166" s="221" t="s">
        <v>144</v>
      </c>
      <c r="L166" s="70"/>
      <c r="M166" s="226" t="s">
        <v>21</v>
      </c>
      <c r="N166" s="227" t="s">
        <v>47</v>
      </c>
      <c r="O166" s="45"/>
      <c r="P166" s="228">
        <f>O166*H166</f>
        <v>0</v>
      </c>
      <c r="Q166" s="228">
        <v>0</v>
      </c>
      <c r="R166" s="228">
        <f>Q166*H166</f>
        <v>0</v>
      </c>
      <c r="S166" s="228">
        <v>0.006</v>
      </c>
      <c r="T166" s="229">
        <f>S166*H166</f>
        <v>0.87696</v>
      </c>
      <c r="AR166" s="22" t="s">
        <v>145</v>
      </c>
      <c r="AT166" s="22" t="s">
        <v>140</v>
      </c>
      <c r="AU166" s="22" t="s">
        <v>86</v>
      </c>
      <c r="AY166" s="22" t="s">
        <v>137</v>
      </c>
      <c r="BE166" s="230">
        <f>IF(N166="základní",J166,0)</f>
        <v>0</v>
      </c>
      <c r="BF166" s="230">
        <f>IF(N166="snížená",J166,0)</f>
        <v>0</v>
      </c>
      <c r="BG166" s="230">
        <f>IF(N166="zákl. přenesená",J166,0)</f>
        <v>0</v>
      </c>
      <c r="BH166" s="230">
        <f>IF(N166="sníž. přenesená",J166,0)</f>
        <v>0</v>
      </c>
      <c r="BI166" s="230">
        <f>IF(N166="nulová",J166,0)</f>
        <v>0</v>
      </c>
      <c r="BJ166" s="22" t="s">
        <v>84</v>
      </c>
      <c r="BK166" s="230">
        <f>ROUND(I166*H166,2)</f>
        <v>0</v>
      </c>
      <c r="BL166" s="22" t="s">
        <v>145</v>
      </c>
      <c r="BM166" s="22" t="s">
        <v>258</v>
      </c>
    </row>
    <row r="167" spans="2:51" s="11" customFormat="1" ht="13.5">
      <c r="B167" s="231"/>
      <c r="C167" s="232"/>
      <c r="D167" s="233" t="s">
        <v>147</v>
      </c>
      <c r="E167" s="234" t="s">
        <v>21</v>
      </c>
      <c r="F167" s="235" t="s">
        <v>259</v>
      </c>
      <c r="G167" s="232"/>
      <c r="H167" s="236">
        <v>146.16</v>
      </c>
      <c r="I167" s="237"/>
      <c r="J167" s="232"/>
      <c r="K167" s="232"/>
      <c r="L167" s="238"/>
      <c r="M167" s="239"/>
      <c r="N167" s="240"/>
      <c r="O167" s="240"/>
      <c r="P167" s="240"/>
      <c r="Q167" s="240"/>
      <c r="R167" s="240"/>
      <c r="S167" s="240"/>
      <c r="T167" s="241"/>
      <c r="AT167" s="242" t="s">
        <v>147</v>
      </c>
      <c r="AU167" s="242" t="s">
        <v>86</v>
      </c>
      <c r="AV167" s="11" t="s">
        <v>86</v>
      </c>
      <c r="AW167" s="11" t="s">
        <v>39</v>
      </c>
      <c r="AX167" s="11" t="s">
        <v>76</v>
      </c>
      <c r="AY167" s="242" t="s">
        <v>137</v>
      </c>
    </row>
    <row r="168" spans="2:51" s="12" customFormat="1" ht="13.5">
      <c r="B168" s="243"/>
      <c r="C168" s="244"/>
      <c r="D168" s="233" t="s">
        <v>147</v>
      </c>
      <c r="E168" s="245" t="s">
        <v>21</v>
      </c>
      <c r="F168" s="246" t="s">
        <v>149</v>
      </c>
      <c r="G168" s="244"/>
      <c r="H168" s="247">
        <v>146.16</v>
      </c>
      <c r="I168" s="248"/>
      <c r="J168" s="244"/>
      <c r="K168" s="244"/>
      <c r="L168" s="249"/>
      <c r="M168" s="250"/>
      <c r="N168" s="251"/>
      <c r="O168" s="251"/>
      <c r="P168" s="251"/>
      <c r="Q168" s="251"/>
      <c r="R168" s="251"/>
      <c r="S168" s="251"/>
      <c r="T168" s="252"/>
      <c r="AT168" s="253" t="s">
        <v>147</v>
      </c>
      <c r="AU168" s="253" t="s">
        <v>86</v>
      </c>
      <c r="AV168" s="12" t="s">
        <v>145</v>
      </c>
      <c r="AW168" s="12" t="s">
        <v>39</v>
      </c>
      <c r="AX168" s="12" t="s">
        <v>84</v>
      </c>
      <c r="AY168" s="253" t="s">
        <v>137</v>
      </c>
    </row>
    <row r="169" spans="2:65" s="1" customFormat="1" ht="25.5" customHeight="1">
      <c r="B169" s="44"/>
      <c r="C169" s="219" t="s">
        <v>260</v>
      </c>
      <c r="D169" s="219" t="s">
        <v>140</v>
      </c>
      <c r="E169" s="220" t="s">
        <v>261</v>
      </c>
      <c r="F169" s="221" t="s">
        <v>262</v>
      </c>
      <c r="G169" s="222" t="s">
        <v>143</v>
      </c>
      <c r="H169" s="223">
        <v>9</v>
      </c>
      <c r="I169" s="224"/>
      <c r="J169" s="225">
        <f>ROUND(I169*H169,2)</f>
        <v>0</v>
      </c>
      <c r="K169" s="221" t="s">
        <v>144</v>
      </c>
      <c r="L169" s="70"/>
      <c r="M169" s="226" t="s">
        <v>21</v>
      </c>
      <c r="N169" s="227" t="s">
        <v>47</v>
      </c>
      <c r="O169" s="45"/>
      <c r="P169" s="228">
        <f>O169*H169</f>
        <v>0</v>
      </c>
      <c r="Q169" s="228">
        <v>0</v>
      </c>
      <c r="R169" s="228">
        <f>Q169*H169</f>
        <v>0</v>
      </c>
      <c r="S169" s="228">
        <v>0.05</v>
      </c>
      <c r="T169" s="229">
        <f>S169*H169</f>
        <v>0.45</v>
      </c>
      <c r="AR169" s="22" t="s">
        <v>145</v>
      </c>
      <c r="AT169" s="22" t="s">
        <v>140</v>
      </c>
      <c r="AU169" s="22" t="s">
        <v>86</v>
      </c>
      <c r="AY169" s="22" t="s">
        <v>137</v>
      </c>
      <c r="BE169" s="230">
        <f>IF(N169="základní",J169,0)</f>
        <v>0</v>
      </c>
      <c r="BF169" s="230">
        <f>IF(N169="snížená",J169,0)</f>
        <v>0</v>
      </c>
      <c r="BG169" s="230">
        <f>IF(N169="zákl. přenesená",J169,0)</f>
        <v>0</v>
      </c>
      <c r="BH169" s="230">
        <f>IF(N169="sníž. přenesená",J169,0)</f>
        <v>0</v>
      </c>
      <c r="BI169" s="230">
        <f>IF(N169="nulová",J169,0)</f>
        <v>0</v>
      </c>
      <c r="BJ169" s="22" t="s">
        <v>84</v>
      </c>
      <c r="BK169" s="230">
        <f>ROUND(I169*H169,2)</f>
        <v>0</v>
      </c>
      <c r="BL169" s="22" t="s">
        <v>145</v>
      </c>
      <c r="BM169" s="22" t="s">
        <v>263</v>
      </c>
    </row>
    <row r="170" spans="2:47" s="1" customFormat="1" ht="13.5">
      <c r="B170" s="44"/>
      <c r="C170" s="72"/>
      <c r="D170" s="233" t="s">
        <v>153</v>
      </c>
      <c r="E170" s="72"/>
      <c r="F170" s="254" t="s">
        <v>264</v>
      </c>
      <c r="G170" s="72"/>
      <c r="H170" s="72"/>
      <c r="I170" s="189"/>
      <c r="J170" s="72"/>
      <c r="K170" s="72"/>
      <c r="L170" s="70"/>
      <c r="M170" s="255"/>
      <c r="N170" s="45"/>
      <c r="O170" s="45"/>
      <c r="P170" s="45"/>
      <c r="Q170" s="45"/>
      <c r="R170" s="45"/>
      <c r="S170" s="45"/>
      <c r="T170" s="93"/>
      <c r="AT170" s="22" t="s">
        <v>153</v>
      </c>
      <c r="AU170" s="22" t="s">
        <v>86</v>
      </c>
    </row>
    <row r="171" spans="2:51" s="11" customFormat="1" ht="13.5">
      <c r="B171" s="231"/>
      <c r="C171" s="232"/>
      <c r="D171" s="233" t="s">
        <v>147</v>
      </c>
      <c r="E171" s="234" t="s">
        <v>21</v>
      </c>
      <c r="F171" s="235" t="s">
        <v>148</v>
      </c>
      <c r="G171" s="232"/>
      <c r="H171" s="236">
        <v>9</v>
      </c>
      <c r="I171" s="237"/>
      <c r="J171" s="232"/>
      <c r="K171" s="232"/>
      <c r="L171" s="238"/>
      <c r="M171" s="239"/>
      <c r="N171" s="240"/>
      <c r="O171" s="240"/>
      <c r="P171" s="240"/>
      <c r="Q171" s="240"/>
      <c r="R171" s="240"/>
      <c r="S171" s="240"/>
      <c r="T171" s="241"/>
      <c r="AT171" s="242" t="s">
        <v>147</v>
      </c>
      <c r="AU171" s="242" t="s">
        <v>86</v>
      </c>
      <c r="AV171" s="11" t="s">
        <v>86</v>
      </c>
      <c r="AW171" s="11" t="s">
        <v>39</v>
      </c>
      <c r="AX171" s="11" t="s">
        <v>76</v>
      </c>
      <c r="AY171" s="242" t="s">
        <v>137</v>
      </c>
    </row>
    <row r="172" spans="2:51" s="12" customFormat="1" ht="13.5">
      <c r="B172" s="243"/>
      <c r="C172" s="244"/>
      <c r="D172" s="233" t="s">
        <v>147</v>
      </c>
      <c r="E172" s="245" t="s">
        <v>21</v>
      </c>
      <c r="F172" s="246" t="s">
        <v>149</v>
      </c>
      <c r="G172" s="244"/>
      <c r="H172" s="247">
        <v>9</v>
      </c>
      <c r="I172" s="248"/>
      <c r="J172" s="244"/>
      <c r="K172" s="244"/>
      <c r="L172" s="249"/>
      <c r="M172" s="250"/>
      <c r="N172" s="251"/>
      <c r="O172" s="251"/>
      <c r="P172" s="251"/>
      <c r="Q172" s="251"/>
      <c r="R172" s="251"/>
      <c r="S172" s="251"/>
      <c r="T172" s="252"/>
      <c r="AT172" s="253" t="s">
        <v>147</v>
      </c>
      <c r="AU172" s="253" t="s">
        <v>86</v>
      </c>
      <c r="AV172" s="12" t="s">
        <v>145</v>
      </c>
      <c r="AW172" s="12" t="s">
        <v>39</v>
      </c>
      <c r="AX172" s="12" t="s">
        <v>84</v>
      </c>
      <c r="AY172" s="253" t="s">
        <v>137</v>
      </c>
    </row>
    <row r="173" spans="2:65" s="1" customFormat="1" ht="25.5" customHeight="1">
      <c r="B173" s="44"/>
      <c r="C173" s="219" t="s">
        <v>265</v>
      </c>
      <c r="D173" s="219" t="s">
        <v>140</v>
      </c>
      <c r="E173" s="220" t="s">
        <v>266</v>
      </c>
      <c r="F173" s="221" t="s">
        <v>267</v>
      </c>
      <c r="G173" s="222" t="s">
        <v>143</v>
      </c>
      <c r="H173" s="223">
        <v>58.782</v>
      </c>
      <c r="I173" s="224"/>
      <c r="J173" s="225">
        <f>ROUND(I173*H173,2)</f>
        <v>0</v>
      </c>
      <c r="K173" s="221" t="s">
        <v>144</v>
      </c>
      <c r="L173" s="70"/>
      <c r="M173" s="226" t="s">
        <v>21</v>
      </c>
      <c r="N173" s="227" t="s">
        <v>47</v>
      </c>
      <c r="O173" s="45"/>
      <c r="P173" s="228">
        <f>O173*H173</f>
        <v>0</v>
      </c>
      <c r="Q173" s="228">
        <v>0</v>
      </c>
      <c r="R173" s="228">
        <f>Q173*H173</f>
        <v>0</v>
      </c>
      <c r="S173" s="228">
        <v>0.046</v>
      </c>
      <c r="T173" s="229">
        <f>S173*H173</f>
        <v>2.703972</v>
      </c>
      <c r="AR173" s="22" t="s">
        <v>145</v>
      </c>
      <c r="AT173" s="22" t="s">
        <v>140</v>
      </c>
      <c r="AU173" s="22" t="s">
        <v>86</v>
      </c>
      <c r="AY173" s="22" t="s">
        <v>137</v>
      </c>
      <c r="BE173" s="230">
        <f>IF(N173="základní",J173,0)</f>
        <v>0</v>
      </c>
      <c r="BF173" s="230">
        <f>IF(N173="snížená",J173,0)</f>
        <v>0</v>
      </c>
      <c r="BG173" s="230">
        <f>IF(N173="zákl. přenesená",J173,0)</f>
        <v>0</v>
      </c>
      <c r="BH173" s="230">
        <f>IF(N173="sníž. přenesená",J173,0)</f>
        <v>0</v>
      </c>
      <c r="BI173" s="230">
        <f>IF(N173="nulová",J173,0)</f>
        <v>0</v>
      </c>
      <c r="BJ173" s="22" t="s">
        <v>84</v>
      </c>
      <c r="BK173" s="230">
        <f>ROUND(I173*H173,2)</f>
        <v>0</v>
      </c>
      <c r="BL173" s="22" t="s">
        <v>145</v>
      </c>
      <c r="BM173" s="22" t="s">
        <v>268</v>
      </c>
    </row>
    <row r="174" spans="2:47" s="1" customFormat="1" ht="13.5">
      <c r="B174" s="44"/>
      <c r="C174" s="72"/>
      <c r="D174" s="233" t="s">
        <v>153</v>
      </c>
      <c r="E174" s="72"/>
      <c r="F174" s="254" t="s">
        <v>264</v>
      </c>
      <c r="G174" s="72"/>
      <c r="H174" s="72"/>
      <c r="I174" s="189"/>
      <c r="J174" s="72"/>
      <c r="K174" s="72"/>
      <c r="L174" s="70"/>
      <c r="M174" s="255"/>
      <c r="N174" s="45"/>
      <c r="O174" s="45"/>
      <c r="P174" s="45"/>
      <c r="Q174" s="45"/>
      <c r="R174" s="45"/>
      <c r="S174" s="45"/>
      <c r="T174" s="93"/>
      <c r="AT174" s="22" t="s">
        <v>153</v>
      </c>
      <c r="AU174" s="22" t="s">
        <v>86</v>
      </c>
    </row>
    <row r="175" spans="2:51" s="11" customFormat="1" ht="13.5">
      <c r="B175" s="231"/>
      <c r="C175" s="232"/>
      <c r="D175" s="233" t="s">
        <v>147</v>
      </c>
      <c r="E175" s="234" t="s">
        <v>21</v>
      </c>
      <c r="F175" s="235" t="s">
        <v>167</v>
      </c>
      <c r="G175" s="232"/>
      <c r="H175" s="236">
        <v>60</v>
      </c>
      <c r="I175" s="237"/>
      <c r="J175" s="232"/>
      <c r="K175" s="232"/>
      <c r="L175" s="238"/>
      <c r="M175" s="239"/>
      <c r="N175" s="240"/>
      <c r="O175" s="240"/>
      <c r="P175" s="240"/>
      <c r="Q175" s="240"/>
      <c r="R175" s="240"/>
      <c r="S175" s="240"/>
      <c r="T175" s="241"/>
      <c r="AT175" s="242" t="s">
        <v>147</v>
      </c>
      <c r="AU175" s="242" t="s">
        <v>86</v>
      </c>
      <c r="AV175" s="11" t="s">
        <v>86</v>
      </c>
      <c r="AW175" s="11" t="s">
        <v>39</v>
      </c>
      <c r="AX175" s="11" t="s">
        <v>76</v>
      </c>
      <c r="AY175" s="242" t="s">
        <v>137</v>
      </c>
    </row>
    <row r="176" spans="2:51" s="11" customFormat="1" ht="13.5">
      <c r="B176" s="231"/>
      <c r="C176" s="232"/>
      <c r="D176" s="233" t="s">
        <v>147</v>
      </c>
      <c r="E176" s="234" t="s">
        <v>21</v>
      </c>
      <c r="F176" s="235" t="s">
        <v>269</v>
      </c>
      <c r="G176" s="232"/>
      <c r="H176" s="236">
        <v>-1.218</v>
      </c>
      <c r="I176" s="237"/>
      <c r="J176" s="232"/>
      <c r="K176" s="232"/>
      <c r="L176" s="238"/>
      <c r="M176" s="239"/>
      <c r="N176" s="240"/>
      <c r="O176" s="240"/>
      <c r="P176" s="240"/>
      <c r="Q176" s="240"/>
      <c r="R176" s="240"/>
      <c r="S176" s="240"/>
      <c r="T176" s="241"/>
      <c r="AT176" s="242" t="s">
        <v>147</v>
      </c>
      <c r="AU176" s="242" t="s">
        <v>86</v>
      </c>
      <c r="AV176" s="11" t="s">
        <v>86</v>
      </c>
      <c r="AW176" s="11" t="s">
        <v>39</v>
      </c>
      <c r="AX176" s="11" t="s">
        <v>76</v>
      </c>
      <c r="AY176" s="242" t="s">
        <v>137</v>
      </c>
    </row>
    <row r="177" spans="2:51" s="12" customFormat="1" ht="13.5">
      <c r="B177" s="243"/>
      <c r="C177" s="244"/>
      <c r="D177" s="233" t="s">
        <v>147</v>
      </c>
      <c r="E177" s="245" t="s">
        <v>21</v>
      </c>
      <c r="F177" s="246" t="s">
        <v>149</v>
      </c>
      <c r="G177" s="244"/>
      <c r="H177" s="247">
        <v>58.782</v>
      </c>
      <c r="I177" s="248"/>
      <c r="J177" s="244"/>
      <c r="K177" s="244"/>
      <c r="L177" s="249"/>
      <c r="M177" s="250"/>
      <c r="N177" s="251"/>
      <c r="O177" s="251"/>
      <c r="P177" s="251"/>
      <c r="Q177" s="251"/>
      <c r="R177" s="251"/>
      <c r="S177" s="251"/>
      <c r="T177" s="252"/>
      <c r="AT177" s="253" t="s">
        <v>147</v>
      </c>
      <c r="AU177" s="253" t="s">
        <v>86</v>
      </c>
      <c r="AV177" s="12" t="s">
        <v>145</v>
      </c>
      <c r="AW177" s="12" t="s">
        <v>39</v>
      </c>
      <c r="AX177" s="12" t="s">
        <v>84</v>
      </c>
      <c r="AY177" s="253" t="s">
        <v>137</v>
      </c>
    </row>
    <row r="178" spans="2:65" s="1" customFormat="1" ht="25.5" customHeight="1">
      <c r="B178" s="44"/>
      <c r="C178" s="219" t="s">
        <v>270</v>
      </c>
      <c r="D178" s="219" t="s">
        <v>140</v>
      </c>
      <c r="E178" s="220" t="s">
        <v>271</v>
      </c>
      <c r="F178" s="221" t="s">
        <v>272</v>
      </c>
      <c r="G178" s="222" t="s">
        <v>143</v>
      </c>
      <c r="H178" s="223">
        <v>58.782</v>
      </c>
      <c r="I178" s="224"/>
      <c r="J178" s="225">
        <f>ROUND(I178*H178,2)</f>
        <v>0</v>
      </c>
      <c r="K178" s="221" t="s">
        <v>144</v>
      </c>
      <c r="L178" s="70"/>
      <c r="M178" s="226" t="s">
        <v>21</v>
      </c>
      <c r="N178" s="227" t="s">
        <v>47</v>
      </c>
      <c r="O178" s="45"/>
      <c r="P178" s="228">
        <f>O178*H178</f>
        <v>0</v>
      </c>
      <c r="Q178" s="228">
        <v>0</v>
      </c>
      <c r="R178" s="228">
        <f>Q178*H178</f>
        <v>0</v>
      </c>
      <c r="S178" s="228">
        <v>0.068</v>
      </c>
      <c r="T178" s="229">
        <f>S178*H178</f>
        <v>3.997176</v>
      </c>
      <c r="AR178" s="22" t="s">
        <v>145</v>
      </c>
      <c r="AT178" s="22" t="s">
        <v>140</v>
      </c>
      <c r="AU178" s="22" t="s">
        <v>86</v>
      </c>
      <c r="AY178" s="22" t="s">
        <v>137</v>
      </c>
      <c r="BE178" s="230">
        <f>IF(N178="základní",J178,0)</f>
        <v>0</v>
      </c>
      <c r="BF178" s="230">
        <f>IF(N178="snížená",J178,0)</f>
        <v>0</v>
      </c>
      <c r="BG178" s="230">
        <f>IF(N178="zákl. přenesená",J178,0)</f>
        <v>0</v>
      </c>
      <c r="BH178" s="230">
        <f>IF(N178="sníž. přenesená",J178,0)</f>
        <v>0</v>
      </c>
      <c r="BI178" s="230">
        <f>IF(N178="nulová",J178,0)</f>
        <v>0</v>
      </c>
      <c r="BJ178" s="22" t="s">
        <v>84</v>
      </c>
      <c r="BK178" s="230">
        <f>ROUND(I178*H178,2)</f>
        <v>0</v>
      </c>
      <c r="BL178" s="22" t="s">
        <v>145</v>
      </c>
      <c r="BM178" s="22" t="s">
        <v>273</v>
      </c>
    </row>
    <row r="179" spans="2:47" s="1" customFormat="1" ht="13.5">
      <c r="B179" s="44"/>
      <c r="C179" s="72"/>
      <c r="D179" s="233" t="s">
        <v>153</v>
      </c>
      <c r="E179" s="72"/>
      <c r="F179" s="254" t="s">
        <v>237</v>
      </c>
      <c r="G179" s="72"/>
      <c r="H179" s="72"/>
      <c r="I179" s="189"/>
      <c r="J179" s="72"/>
      <c r="K179" s="72"/>
      <c r="L179" s="70"/>
      <c r="M179" s="255"/>
      <c r="N179" s="45"/>
      <c r="O179" s="45"/>
      <c r="P179" s="45"/>
      <c r="Q179" s="45"/>
      <c r="R179" s="45"/>
      <c r="S179" s="45"/>
      <c r="T179" s="93"/>
      <c r="AT179" s="22" t="s">
        <v>153</v>
      </c>
      <c r="AU179" s="22" t="s">
        <v>86</v>
      </c>
    </row>
    <row r="180" spans="2:51" s="11" customFormat="1" ht="13.5">
      <c r="B180" s="231"/>
      <c r="C180" s="232"/>
      <c r="D180" s="233" t="s">
        <v>147</v>
      </c>
      <c r="E180" s="234" t="s">
        <v>21</v>
      </c>
      <c r="F180" s="235" t="s">
        <v>167</v>
      </c>
      <c r="G180" s="232"/>
      <c r="H180" s="236">
        <v>60</v>
      </c>
      <c r="I180" s="237"/>
      <c r="J180" s="232"/>
      <c r="K180" s="232"/>
      <c r="L180" s="238"/>
      <c r="M180" s="239"/>
      <c r="N180" s="240"/>
      <c r="O180" s="240"/>
      <c r="P180" s="240"/>
      <c r="Q180" s="240"/>
      <c r="R180" s="240"/>
      <c r="S180" s="240"/>
      <c r="T180" s="241"/>
      <c r="AT180" s="242" t="s">
        <v>147</v>
      </c>
      <c r="AU180" s="242" t="s">
        <v>86</v>
      </c>
      <c r="AV180" s="11" t="s">
        <v>86</v>
      </c>
      <c r="AW180" s="11" t="s">
        <v>39</v>
      </c>
      <c r="AX180" s="11" t="s">
        <v>76</v>
      </c>
      <c r="AY180" s="242" t="s">
        <v>137</v>
      </c>
    </row>
    <row r="181" spans="2:51" s="11" customFormat="1" ht="13.5">
      <c r="B181" s="231"/>
      <c r="C181" s="232"/>
      <c r="D181" s="233" t="s">
        <v>147</v>
      </c>
      <c r="E181" s="234" t="s">
        <v>21</v>
      </c>
      <c r="F181" s="235" t="s">
        <v>269</v>
      </c>
      <c r="G181" s="232"/>
      <c r="H181" s="236">
        <v>-1.218</v>
      </c>
      <c r="I181" s="237"/>
      <c r="J181" s="232"/>
      <c r="K181" s="232"/>
      <c r="L181" s="238"/>
      <c r="M181" s="239"/>
      <c r="N181" s="240"/>
      <c r="O181" s="240"/>
      <c r="P181" s="240"/>
      <c r="Q181" s="240"/>
      <c r="R181" s="240"/>
      <c r="S181" s="240"/>
      <c r="T181" s="241"/>
      <c r="AT181" s="242" t="s">
        <v>147</v>
      </c>
      <c r="AU181" s="242" t="s">
        <v>86</v>
      </c>
      <c r="AV181" s="11" t="s">
        <v>86</v>
      </c>
      <c r="AW181" s="11" t="s">
        <v>39</v>
      </c>
      <c r="AX181" s="11" t="s">
        <v>76</v>
      </c>
      <c r="AY181" s="242" t="s">
        <v>137</v>
      </c>
    </row>
    <row r="182" spans="2:51" s="12" customFormat="1" ht="13.5">
      <c r="B182" s="243"/>
      <c r="C182" s="244"/>
      <c r="D182" s="233" t="s">
        <v>147</v>
      </c>
      <c r="E182" s="245" t="s">
        <v>21</v>
      </c>
      <c r="F182" s="246" t="s">
        <v>149</v>
      </c>
      <c r="G182" s="244"/>
      <c r="H182" s="247">
        <v>58.782</v>
      </c>
      <c r="I182" s="248"/>
      <c r="J182" s="244"/>
      <c r="K182" s="244"/>
      <c r="L182" s="249"/>
      <c r="M182" s="250"/>
      <c r="N182" s="251"/>
      <c r="O182" s="251"/>
      <c r="P182" s="251"/>
      <c r="Q182" s="251"/>
      <c r="R182" s="251"/>
      <c r="S182" s="251"/>
      <c r="T182" s="252"/>
      <c r="AT182" s="253" t="s">
        <v>147</v>
      </c>
      <c r="AU182" s="253" t="s">
        <v>86</v>
      </c>
      <c r="AV182" s="12" t="s">
        <v>145</v>
      </c>
      <c r="AW182" s="12" t="s">
        <v>39</v>
      </c>
      <c r="AX182" s="12" t="s">
        <v>84</v>
      </c>
      <c r="AY182" s="253" t="s">
        <v>137</v>
      </c>
    </row>
    <row r="183" spans="2:63" s="10" customFormat="1" ht="29.85" customHeight="1">
      <c r="B183" s="203"/>
      <c r="C183" s="204"/>
      <c r="D183" s="205" t="s">
        <v>75</v>
      </c>
      <c r="E183" s="217" t="s">
        <v>274</v>
      </c>
      <c r="F183" s="217" t="s">
        <v>275</v>
      </c>
      <c r="G183" s="204"/>
      <c r="H183" s="204"/>
      <c r="I183" s="207"/>
      <c r="J183" s="218">
        <f>BK183</f>
        <v>0</v>
      </c>
      <c r="K183" s="204"/>
      <c r="L183" s="209"/>
      <c r="M183" s="210"/>
      <c r="N183" s="211"/>
      <c r="O183" s="211"/>
      <c r="P183" s="212">
        <f>SUM(P184:P194)</f>
        <v>0</v>
      </c>
      <c r="Q183" s="211"/>
      <c r="R183" s="212">
        <f>SUM(R184:R194)</f>
        <v>0</v>
      </c>
      <c r="S183" s="211"/>
      <c r="T183" s="213">
        <f>SUM(T184:T194)</f>
        <v>0</v>
      </c>
      <c r="AR183" s="214" t="s">
        <v>84</v>
      </c>
      <c r="AT183" s="215" t="s">
        <v>75</v>
      </c>
      <c r="AU183" s="215" t="s">
        <v>84</v>
      </c>
      <c r="AY183" s="214" t="s">
        <v>137</v>
      </c>
      <c r="BK183" s="216">
        <f>SUM(BK184:BK194)</f>
        <v>0</v>
      </c>
    </row>
    <row r="184" spans="2:65" s="1" customFormat="1" ht="25.5" customHeight="1">
      <c r="B184" s="44"/>
      <c r="C184" s="219" t="s">
        <v>276</v>
      </c>
      <c r="D184" s="219" t="s">
        <v>140</v>
      </c>
      <c r="E184" s="220" t="s">
        <v>277</v>
      </c>
      <c r="F184" s="221" t="s">
        <v>278</v>
      </c>
      <c r="G184" s="222" t="s">
        <v>279</v>
      </c>
      <c r="H184" s="223">
        <v>29.238</v>
      </c>
      <c r="I184" s="224"/>
      <c r="J184" s="225">
        <f>ROUND(I184*H184,2)</f>
        <v>0</v>
      </c>
      <c r="K184" s="221" t="s">
        <v>144</v>
      </c>
      <c r="L184" s="70"/>
      <c r="M184" s="226" t="s">
        <v>21</v>
      </c>
      <c r="N184" s="227" t="s">
        <v>47</v>
      </c>
      <c r="O184" s="45"/>
      <c r="P184" s="228">
        <f>O184*H184</f>
        <v>0</v>
      </c>
      <c r="Q184" s="228">
        <v>0</v>
      </c>
      <c r="R184" s="228">
        <f>Q184*H184</f>
        <v>0</v>
      </c>
      <c r="S184" s="228">
        <v>0</v>
      </c>
      <c r="T184" s="229">
        <f>S184*H184</f>
        <v>0</v>
      </c>
      <c r="AR184" s="22" t="s">
        <v>145</v>
      </c>
      <c r="AT184" s="22" t="s">
        <v>140</v>
      </c>
      <c r="AU184" s="22" t="s">
        <v>86</v>
      </c>
      <c r="AY184" s="22" t="s">
        <v>137</v>
      </c>
      <c r="BE184" s="230">
        <f>IF(N184="základní",J184,0)</f>
        <v>0</v>
      </c>
      <c r="BF184" s="230">
        <f>IF(N184="snížená",J184,0)</f>
        <v>0</v>
      </c>
      <c r="BG184" s="230">
        <f>IF(N184="zákl. přenesená",J184,0)</f>
        <v>0</v>
      </c>
      <c r="BH184" s="230">
        <f>IF(N184="sníž. přenesená",J184,0)</f>
        <v>0</v>
      </c>
      <c r="BI184" s="230">
        <f>IF(N184="nulová",J184,0)</f>
        <v>0</v>
      </c>
      <c r="BJ184" s="22" t="s">
        <v>84</v>
      </c>
      <c r="BK184" s="230">
        <f>ROUND(I184*H184,2)</f>
        <v>0</v>
      </c>
      <c r="BL184" s="22" t="s">
        <v>145</v>
      </c>
      <c r="BM184" s="22" t="s">
        <v>280</v>
      </c>
    </row>
    <row r="185" spans="2:47" s="1" customFormat="1" ht="13.5">
      <c r="B185" s="44"/>
      <c r="C185" s="72"/>
      <c r="D185" s="233" t="s">
        <v>153</v>
      </c>
      <c r="E185" s="72"/>
      <c r="F185" s="254" t="s">
        <v>281</v>
      </c>
      <c r="G185" s="72"/>
      <c r="H185" s="72"/>
      <c r="I185" s="189"/>
      <c r="J185" s="72"/>
      <c r="K185" s="72"/>
      <c r="L185" s="70"/>
      <c r="M185" s="255"/>
      <c r="N185" s="45"/>
      <c r="O185" s="45"/>
      <c r="P185" s="45"/>
      <c r="Q185" s="45"/>
      <c r="R185" s="45"/>
      <c r="S185" s="45"/>
      <c r="T185" s="93"/>
      <c r="AT185" s="22" t="s">
        <v>153</v>
      </c>
      <c r="AU185" s="22" t="s">
        <v>86</v>
      </c>
    </row>
    <row r="186" spans="2:65" s="1" customFormat="1" ht="38.25" customHeight="1">
      <c r="B186" s="44"/>
      <c r="C186" s="219" t="s">
        <v>282</v>
      </c>
      <c r="D186" s="219" t="s">
        <v>140</v>
      </c>
      <c r="E186" s="220" t="s">
        <v>283</v>
      </c>
      <c r="F186" s="221" t="s">
        <v>284</v>
      </c>
      <c r="G186" s="222" t="s">
        <v>279</v>
      </c>
      <c r="H186" s="223">
        <v>29.238</v>
      </c>
      <c r="I186" s="224"/>
      <c r="J186" s="225">
        <f>ROUND(I186*H186,2)</f>
        <v>0</v>
      </c>
      <c r="K186" s="221" t="s">
        <v>144</v>
      </c>
      <c r="L186" s="70"/>
      <c r="M186" s="226" t="s">
        <v>21</v>
      </c>
      <c r="N186" s="227" t="s">
        <v>47</v>
      </c>
      <c r="O186" s="45"/>
      <c r="P186" s="228">
        <f>O186*H186</f>
        <v>0</v>
      </c>
      <c r="Q186" s="228">
        <v>0</v>
      </c>
      <c r="R186" s="228">
        <f>Q186*H186</f>
        <v>0</v>
      </c>
      <c r="S186" s="228">
        <v>0</v>
      </c>
      <c r="T186" s="229">
        <f>S186*H186</f>
        <v>0</v>
      </c>
      <c r="AR186" s="22" t="s">
        <v>145</v>
      </c>
      <c r="AT186" s="22" t="s">
        <v>140</v>
      </c>
      <c r="AU186" s="22" t="s">
        <v>86</v>
      </c>
      <c r="AY186" s="22" t="s">
        <v>137</v>
      </c>
      <c r="BE186" s="230">
        <f>IF(N186="základní",J186,0)</f>
        <v>0</v>
      </c>
      <c r="BF186" s="230">
        <f>IF(N186="snížená",J186,0)</f>
        <v>0</v>
      </c>
      <c r="BG186" s="230">
        <f>IF(N186="zákl. přenesená",J186,0)</f>
        <v>0</v>
      </c>
      <c r="BH186" s="230">
        <f>IF(N186="sníž. přenesená",J186,0)</f>
        <v>0</v>
      </c>
      <c r="BI186" s="230">
        <f>IF(N186="nulová",J186,0)</f>
        <v>0</v>
      </c>
      <c r="BJ186" s="22" t="s">
        <v>84</v>
      </c>
      <c r="BK186" s="230">
        <f>ROUND(I186*H186,2)</f>
        <v>0</v>
      </c>
      <c r="BL186" s="22" t="s">
        <v>145</v>
      </c>
      <c r="BM186" s="22" t="s">
        <v>285</v>
      </c>
    </row>
    <row r="187" spans="2:47" s="1" customFormat="1" ht="13.5">
      <c r="B187" s="44"/>
      <c r="C187" s="72"/>
      <c r="D187" s="233" t="s">
        <v>153</v>
      </c>
      <c r="E187" s="72"/>
      <c r="F187" s="254" t="s">
        <v>281</v>
      </c>
      <c r="G187" s="72"/>
      <c r="H187" s="72"/>
      <c r="I187" s="189"/>
      <c r="J187" s="72"/>
      <c r="K187" s="72"/>
      <c r="L187" s="70"/>
      <c r="M187" s="255"/>
      <c r="N187" s="45"/>
      <c r="O187" s="45"/>
      <c r="P187" s="45"/>
      <c r="Q187" s="45"/>
      <c r="R187" s="45"/>
      <c r="S187" s="45"/>
      <c r="T187" s="93"/>
      <c r="AT187" s="22" t="s">
        <v>153</v>
      </c>
      <c r="AU187" s="22" t="s">
        <v>86</v>
      </c>
    </row>
    <row r="188" spans="2:65" s="1" customFormat="1" ht="25.5" customHeight="1">
      <c r="B188" s="44"/>
      <c r="C188" s="219" t="s">
        <v>286</v>
      </c>
      <c r="D188" s="219" t="s">
        <v>140</v>
      </c>
      <c r="E188" s="220" t="s">
        <v>287</v>
      </c>
      <c r="F188" s="221" t="s">
        <v>288</v>
      </c>
      <c r="G188" s="222" t="s">
        <v>279</v>
      </c>
      <c r="H188" s="223">
        <v>29.238</v>
      </c>
      <c r="I188" s="224"/>
      <c r="J188" s="225">
        <f>ROUND(I188*H188,2)</f>
        <v>0</v>
      </c>
      <c r="K188" s="221" t="s">
        <v>144</v>
      </c>
      <c r="L188" s="70"/>
      <c r="M188" s="226" t="s">
        <v>21</v>
      </c>
      <c r="N188" s="227" t="s">
        <v>47</v>
      </c>
      <c r="O188" s="45"/>
      <c r="P188" s="228">
        <f>O188*H188</f>
        <v>0</v>
      </c>
      <c r="Q188" s="228">
        <v>0</v>
      </c>
      <c r="R188" s="228">
        <f>Q188*H188</f>
        <v>0</v>
      </c>
      <c r="S188" s="228">
        <v>0</v>
      </c>
      <c r="T188" s="229">
        <f>S188*H188</f>
        <v>0</v>
      </c>
      <c r="AR188" s="22" t="s">
        <v>145</v>
      </c>
      <c r="AT188" s="22" t="s">
        <v>140</v>
      </c>
      <c r="AU188" s="22" t="s">
        <v>86</v>
      </c>
      <c r="AY188" s="22" t="s">
        <v>137</v>
      </c>
      <c r="BE188" s="230">
        <f>IF(N188="základní",J188,0)</f>
        <v>0</v>
      </c>
      <c r="BF188" s="230">
        <f>IF(N188="snížená",J188,0)</f>
        <v>0</v>
      </c>
      <c r="BG188" s="230">
        <f>IF(N188="zákl. přenesená",J188,0)</f>
        <v>0</v>
      </c>
      <c r="BH188" s="230">
        <f>IF(N188="sníž. přenesená",J188,0)</f>
        <v>0</v>
      </c>
      <c r="BI188" s="230">
        <f>IF(N188="nulová",J188,0)</f>
        <v>0</v>
      </c>
      <c r="BJ188" s="22" t="s">
        <v>84</v>
      </c>
      <c r="BK188" s="230">
        <f>ROUND(I188*H188,2)</f>
        <v>0</v>
      </c>
      <c r="BL188" s="22" t="s">
        <v>145</v>
      </c>
      <c r="BM188" s="22" t="s">
        <v>289</v>
      </c>
    </row>
    <row r="189" spans="2:47" s="1" customFormat="1" ht="13.5">
      <c r="B189" s="44"/>
      <c r="C189" s="72"/>
      <c r="D189" s="233" t="s">
        <v>153</v>
      </c>
      <c r="E189" s="72"/>
      <c r="F189" s="254" t="s">
        <v>290</v>
      </c>
      <c r="G189" s="72"/>
      <c r="H189" s="72"/>
      <c r="I189" s="189"/>
      <c r="J189" s="72"/>
      <c r="K189" s="72"/>
      <c r="L189" s="70"/>
      <c r="M189" s="255"/>
      <c r="N189" s="45"/>
      <c r="O189" s="45"/>
      <c r="P189" s="45"/>
      <c r="Q189" s="45"/>
      <c r="R189" s="45"/>
      <c r="S189" s="45"/>
      <c r="T189" s="93"/>
      <c r="AT189" s="22" t="s">
        <v>153</v>
      </c>
      <c r="AU189" s="22" t="s">
        <v>86</v>
      </c>
    </row>
    <row r="190" spans="2:65" s="1" customFormat="1" ht="25.5" customHeight="1">
      <c r="B190" s="44"/>
      <c r="C190" s="219" t="s">
        <v>291</v>
      </c>
      <c r="D190" s="219" t="s">
        <v>140</v>
      </c>
      <c r="E190" s="220" t="s">
        <v>292</v>
      </c>
      <c r="F190" s="221" t="s">
        <v>293</v>
      </c>
      <c r="G190" s="222" t="s">
        <v>279</v>
      </c>
      <c r="H190" s="223">
        <v>730.95</v>
      </c>
      <c r="I190" s="224"/>
      <c r="J190" s="225">
        <f>ROUND(I190*H190,2)</f>
        <v>0</v>
      </c>
      <c r="K190" s="221" t="s">
        <v>144</v>
      </c>
      <c r="L190" s="70"/>
      <c r="M190" s="226" t="s">
        <v>21</v>
      </c>
      <c r="N190" s="227" t="s">
        <v>47</v>
      </c>
      <c r="O190" s="45"/>
      <c r="P190" s="228">
        <f>O190*H190</f>
        <v>0</v>
      </c>
      <c r="Q190" s="228">
        <v>0</v>
      </c>
      <c r="R190" s="228">
        <f>Q190*H190</f>
        <v>0</v>
      </c>
      <c r="S190" s="228">
        <v>0</v>
      </c>
      <c r="T190" s="229">
        <f>S190*H190</f>
        <v>0</v>
      </c>
      <c r="AR190" s="22" t="s">
        <v>145</v>
      </c>
      <c r="AT190" s="22" t="s">
        <v>140</v>
      </c>
      <c r="AU190" s="22" t="s">
        <v>86</v>
      </c>
      <c r="AY190" s="22" t="s">
        <v>137</v>
      </c>
      <c r="BE190" s="230">
        <f>IF(N190="základní",J190,0)</f>
        <v>0</v>
      </c>
      <c r="BF190" s="230">
        <f>IF(N190="snížená",J190,0)</f>
        <v>0</v>
      </c>
      <c r="BG190" s="230">
        <f>IF(N190="zákl. přenesená",J190,0)</f>
        <v>0</v>
      </c>
      <c r="BH190" s="230">
        <f>IF(N190="sníž. přenesená",J190,0)</f>
        <v>0</v>
      </c>
      <c r="BI190" s="230">
        <f>IF(N190="nulová",J190,0)</f>
        <v>0</v>
      </c>
      <c r="BJ190" s="22" t="s">
        <v>84</v>
      </c>
      <c r="BK190" s="230">
        <f>ROUND(I190*H190,2)</f>
        <v>0</v>
      </c>
      <c r="BL190" s="22" t="s">
        <v>145</v>
      </c>
      <c r="BM190" s="22" t="s">
        <v>294</v>
      </c>
    </row>
    <row r="191" spans="2:47" s="1" customFormat="1" ht="13.5">
      <c r="B191" s="44"/>
      <c r="C191" s="72"/>
      <c r="D191" s="233" t="s">
        <v>153</v>
      </c>
      <c r="E191" s="72"/>
      <c r="F191" s="254" t="s">
        <v>290</v>
      </c>
      <c r="G191" s="72"/>
      <c r="H191" s="72"/>
      <c r="I191" s="189"/>
      <c r="J191" s="72"/>
      <c r="K191" s="72"/>
      <c r="L191" s="70"/>
      <c r="M191" s="255"/>
      <c r="N191" s="45"/>
      <c r="O191" s="45"/>
      <c r="P191" s="45"/>
      <c r="Q191" s="45"/>
      <c r="R191" s="45"/>
      <c r="S191" s="45"/>
      <c r="T191" s="93"/>
      <c r="AT191" s="22" t="s">
        <v>153</v>
      </c>
      <c r="AU191" s="22" t="s">
        <v>86</v>
      </c>
    </row>
    <row r="192" spans="2:51" s="11" customFormat="1" ht="13.5">
      <c r="B192" s="231"/>
      <c r="C192" s="232"/>
      <c r="D192" s="233" t="s">
        <v>147</v>
      </c>
      <c r="E192" s="232"/>
      <c r="F192" s="235" t="s">
        <v>295</v>
      </c>
      <c r="G192" s="232"/>
      <c r="H192" s="236">
        <v>730.95</v>
      </c>
      <c r="I192" s="237"/>
      <c r="J192" s="232"/>
      <c r="K192" s="232"/>
      <c r="L192" s="238"/>
      <c r="M192" s="239"/>
      <c r="N192" s="240"/>
      <c r="O192" s="240"/>
      <c r="P192" s="240"/>
      <c r="Q192" s="240"/>
      <c r="R192" s="240"/>
      <c r="S192" s="240"/>
      <c r="T192" s="241"/>
      <c r="AT192" s="242" t="s">
        <v>147</v>
      </c>
      <c r="AU192" s="242" t="s">
        <v>86</v>
      </c>
      <c r="AV192" s="11" t="s">
        <v>86</v>
      </c>
      <c r="AW192" s="11" t="s">
        <v>6</v>
      </c>
      <c r="AX192" s="11" t="s">
        <v>84</v>
      </c>
      <c r="AY192" s="242" t="s">
        <v>137</v>
      </c>
    </row>
    <row r="193" spans="2:65" s="1" customFormat="1" ht="25.5" customHeight="1">
      <c r="B193" s="44"/>
      <c r="C193" s="219" t="s">
        <v>296</v>
      </c>
      <c r="D193" s="219" t="s">
        <v>140</v>
      </c>
      <c r="E193" s="220" t="s">
        <v>297</v>
      </c>
      <c r="F193" s="221" t="s">
        <v>298</v>
      </c>
      <c r="G193" s="222" t="s">
        <v>279</v>
      </c>
      <c r="H193" s="223">
        <v>7.502</v>
      </c>
      <c r="I193" s="224"/>
      <c r="J193" s="225">
        <f>ROUND(I193*H193,2)</f>
        <v>0</v>
      </c>
      <c r="K193" s="221" t="s">
        <v>144</v>
      </c>
      <c r="L193" s="70"/>
      <c r="M193" s="226" t="s">
        <v>21</v>
      </c>
      <c r="N193" s="227" t="s">
        <v>47</v>
      </c>
      <c r="O193" s="45"/>
      <c r="P193" s="228">
        <f>O193*H193</f>
        <v>0</v>
      </c>
      <c r="Q193" s="228">
        <v>0</v>
      </c>
      <c r="R193" s="228">
        <f>Q193*H193</f>
        <v>0</v>
      </c>
      <c r="S193" s="228">
        <v>0</v>
      </c>
      <c r="T193" s="229">
        <f>S193*H193</f>
        <v>0</v>
      </c>
      <c r="AR193" s="22" t="s">
        <v>145</v>
      </c>
      <c r="AT193" s="22" t="s">
        <v>140</v>
      </c>
      <c r="AU193" s="22" t="s">
        <v>86</v>
      </c>
      <c r="AY193" s="22" t="s">
        <v>137</v>
      </c>
      <c r="BE193" s="230">
        <f>IF(N193="základní",J193,0)</f>
        <v>0</v>
      </c>
      <c r="BF193" s="230">
        <f>IF(N193="snížená",J193,0)</f>
        <v>0</v>
      </c>
      <c r="BG193" s="230">
        <f>IF(N193="zákl. přenesená",J193,0)</f>
        <v>0</v>
      </c>
      <c r="BH193" s="230">
        <f>IF(N193="sníž. přenesená",J193,0)</f>
        <v>0</v>
      </c>
      <c r="BI193" s="230">
        <f>IF(N193="nulová",J193,0)</f>
        <v>0</v>
      </c>
      <c r="BJ193" s="22" t="s">
        <v>84</v>
      </c>
      <c r="BK193" s="230">
        <f>ROUND(I193*H193,2)</f>
        <v>0</v>
      </c>
      <c r="BL193" s="22" t="s">
        <v>145</v>
      </c>
      <c r="BM193" s="22" t="s">
        <v>299</v>
      </c>
    </row>
    <row r="194" spans="2:47" s="1" customFormat="1" ht="13.5">
      <c r="B194" s="44"/>
      <c r="C194" s="72"/>
      <c r="D194" s="233" t="s">
        <v>153</v>
      </c>
      <c r="E194" s="72"/>
      <c r="F194" s="254" t="s">
        <v>300</v>
      </c>
      <c r="G194" s="72"/>
      <c r="H194" s="72"/>
      <c r="I194" s="189"/>
      <c r="J194" s="72"/>
      <c r="K194" s="72"/>
      <c r="L194" s="70"/>
      <c r="M194" s="255"/>
      <c r="N194" s="45"/>
      <c r="O194" s="45"/>
      <c r="P194" s="45"/>
      <c r="Q194" s="45"/>
      <c r="R194" s="45"/>
      <c r="S194" s="45"/>
      <c r="T194" s="93"/>
      <c r="AT194" s="22" t="s">
        <v>153</v>
      </c>
      <c r="AU194" s="22" t="s">
        <v>86</v>
      </c>
    </row>
    <row r="195" spans="2:63" s="10" customFormat="1" ht="29.85" customHeight="1">
      <c r="B195" s="203"/>
      <c r="C195" s="204"/>
      <c r="D195" s="205" t="s">
        <v>75</v>
      </c>
      <c r="E195" s="217" t="s">
        <v>301</v>
      </c>
      <c r="F195" s="217" t="s">
        <v>302</v>
      </c>
      <c r="G195" s="204"/>
      <c r="H195" s="204"/>
      <c r="I195" s="207"/>
      <c r="J195" s="218">
        <f>BK195</f>
        <v>0</v>
      </c>
      <c r="K195" s="204"/>
      <c r="L195" s="209"/>
      <c r="M195" s="210"/>
      <c r="N195" s="211"/>
      <c r="O195" s="211"/>
      <c r="P195" s="212">
        <f>SUM(P196:P199)</f>
        <v>0</v>
      </c>
      <c r="Q195" s="211"/>
      <c r="R195" s="212">
        <f>SUM(R196:R199)</f>
        <v>0</v>
      </c>
      <c r="S195" s="211"/>
      <c r="T195" s="213">
        <f>SUM(T196:T199)</f>
        <v>0</v>
      </c>
      <c r="AR195" s="214" t="s">
        <v>84</v>
      </c>
      <c r="AT195" s="215" t="s">
        <v>75</v>
      </c>
      <c r="AU195" s="215" t="s">
        <v>84</v>
      </c>
      <c r="AY195" s="214" t="s">
        <v>137</v>
      </c>
      <c r="BK195" s="216">
        <f>SUM(BK196:BK199)</f>
        <v>0</v>
      </c>
    </row>
    <row r="196" spans="2:65" s="1" customFormat="1" ht="38.25" customHeight="1">
      <c r="B196" s="44"/>
      <c r="C196" s="219" t="s">
        <v>303</v>
      </c>
      <c r="D196" s="219" t="s">
        <v>140</v>
      </c>
      <c r="E196" s="220" t="s">
        <v>304</v>
      </c>
      <c r="F196" s="221" t="s">
        <v>305</v>
      </c>
      <c r="G196" s="222" t="s">
        <v>279</v>
      </c>
      <c r="H196" s="223">
        <v>4.839</v>
      </c>
      <c r="I196" s="224"/>
      <c r="J196" s="225">
        <f>ROUND(I196*H196,2)</f>
        <v>0</v>
      </c>
      <c r="K196" s="221" t="s">
        <v>144</v>
      </c>
      <c r="L196" s="70"/>
      <c r="M196" s="226" t="s">
        <v>21</v>
      </c>
      <c r="N196" s="227" t="s">
        <v>47</v>
      </c>
      <c r="O196" s="45"/>
      <c r="P196" s="228">
        <f>O196*H196</f>
        <v>0</v>
      </c>
      <c r="Q196" s="228">
        <v>0</v>
      </c>
      <c r="R196" s="228">
        <f>Q196*H196</f>
        <v>0</v>
      </c>
      <c r="S196" s="228">
        <v>0</v>
      </c>
      <c r="T196" s="229">
        <f>S196*H196</f>
        <v>0</v>
      </c>
      <c r="AR196" s="22" t="s">
        <v>145</v>
      </c>
      <c r="AT196" s="22" t="s">
        <v>140</v>
      </c>
      <c r="AU196" s="22" t="s">
        <v>86</v>
      </c>
      <c r="AY196" s="22" t="s">
        <v>137</v>
      </c>
      <c r="BE196" s="230">
        <f>IF(N196="základní",J196,0)</f>
        <v>0</v>
      </c>
      <c r="BF196" s="230">
        <f>IF(N196="snížená",J196,0)</f>
        <v>0</v>
      </c>
      <c r="BG196" s="230">
        <f>IF(N196="zákl. přenesená",J196,0)</f>
        <v>0</v>
      </c>
      <c r="BH196" s="230">
        <f>IF(N196="sníž. přenesená",J196,0)</f>
        <v>0</v>
      </c>
      <c r="BI196" s="230">
        <f>IF(N196="nulová",J196,0)</f>
        <v>0</v>
      </c>
      <c r="BJ196" s="22" t="s">
        <v>84</v>
      </c>
      <c r="BK196" s="230">
        <f>ROUND(I196*H196,2)</f>
        <v>0</v>
      </c>
      <c r="BL196" s="22" t="s">
        <v>145</v>
      </c>
      <c r="BM196" s="22" t="s">
        <v>306</v>
      </c>
    </row>
    <row r="197" spans="2:47" s="1" customFormat="1" ht="13.5">
      <c r="B197" s="44"/>
      <c r="C197" s="72"/>
      <c r="D197" s="233" t="s">
        <v>153</v>
      </c>
      <c r="E197" s="72"/>
      <c r="F197" s="254" t="s">
        <v>307</v>
      </c>
      <c r="G197" s="72"/>
      <c r="H197" s="72"/>
      <c r="I197" s="189"/>
      <c r="J197" s="72"/>
      <c r="K197" s="72"/>
      <c r="L197" s="70"/>
      <c r="M197" s="255"/>
      <c r="N197" s="45"/>
      <c r="O197" s="45"/>
      <c r="P197" s="45"/>
      <c r="Q197" s="45"/>
      <c r="R197" s="45"/>
      <c r="S197" s="45"/>
      <c r="T197" s="93"/>
      <c r="AT197" s="22" t="s">
        <v>153</v>
      </c>
      <c r="AU197" s="22" t="s">
        <v>86</v>
      </c>
    </row>
    <row r="198" spans="2:65" s="1" customFormat="1" ht="51" customHeight="1">
      <c r="B198" s="44"/>
      <c r="C198" s="219" t="s">
        <v>308</v>
      </c>
      <c r="D198" s="219" t="s">
        <v>140</v>
      </c>
      <c r="E198" s="220" t="s">
        <v>309</v>
      </c>
      <c r="F198" s="221" t="s">
        <v>310</v>
      </c>
      <c r="G198" s="222" t="s">
        <v>279</v>
      </c>
      <c r="H198" s="223">
        <v>4.839</v>
      </c>
      <c r="I198" s="224"/>
      <c r="J198" s="225">
        <f>ROUND(I198*H198,2)</f>
        <v>0</v>
      </c>
      <c r="K198" s="221" t="s">
        <v>144</v>
      </c>
      <c r="L198" s="70"/>
      <c r="M198" s="226" t="s">
        <v>21</v>
      </c>
      <c r="N198" s="227" t="s">
        <v>47</v>
      </c>
      <c r="O198" s="45"/>
      <c r="P198" s="228">
        <f>O198*H198</f>
        <v>0</v>
      </c>
      <c r="Q198" s="228">
        <v>0</v>
      </c>
      <c r="R198" s="228">
        <f>Q198*H198</f>
        <v>0</v>
      </c>
      <c r="S198" s="228">
        <v>0</v>
      </c>
      <c r="T198" s="229">
        <f>S198*H198</f>
        <v>0</v>
      </c>
      <c r="AR198" s="22" t="s">
        <v>145</v>
      </c>
      <c r="AT198" s="22" t="s">
        <v>140</v>
      </c>
      <c r="AU198" s="22" t="s">
        <v>86</v>
      </c>
      <c r="AY198" s="22" t="s">
        <v>137</v>
      </c>
      <c r="BE198" s="230">
        <f>IF(N198="základní",J198,0)</f>
        <v>0</v>
      </c>
      <c r="BF198" s="230">
        <f>IF(N198="snížená",J198,0)</f>
        <v>0</v>
      </c>
      <c r="BG198" s="230">
        <f>IF(N198="zákl. přenesená",J198,0)</f>
        <v>0</v>
      </c>
      <c r="BH198" s="230">
        <f>IF(N198="sníž. přenesená",J198,0)</f>
        <v>0</v>
      </c>
      <c r="BI198" s="230">
        <f>IF(N198="nulová",J198,0)</f>
        <v>0</v>
      </c>
      <c r="BJ198" s="22" t="s">
        <v>84</v>
      </c>
      <c r="BK198" s="230">
        <f>ROUND(I198*H198,2)</f>
        <v>0</v>
      </c>
      <c r="BL198" s="22" t="s">
        <v>145</v>
      </c>
      <c r="BM198" s="22" t="s">
        <v>311</v>
      </c>
    </row>
    <row r="199" spans="2:47" s="1" customFormat="1" ht="13.5">
      <c r="B199" s="44"/>
      <c r="C199" s="72"/>
      <c r="D199" s="233" t="s">
        <v>153</v>
      </c>
      <c r="E199" s="72"/>
      <c r="F199" s="254" t="s">
        <v>307</v>
      </c>
      <c r="G199" s="72"/>
      <c r="H199" s="72"/>
      <c r="I199" s="189"/>
      <c r="J199" s="72"/>
      <c r="K199" s="72"/>
      <c r="L199" s="70"/>
      <c r="M199" s="255"/>
      <c r="N199" s="45"/>
      <c r="O199" s="45"/>
      <c r="P199" s="45"/>
      <c r="Q199" s="45"/>
      <c r="R199" s="45"/>
      <c r="S199" s="45"/>
      <c r="T199" s="93"/>
      <c r="AT199" s="22" t="s">
        <v>153</v>
      </c>
      <c r="AU199" s="22" t="s">
        <v>86</v>
      </c>
    </row>
    <row r="200" spans="2:63" s="10" customFormat="1" ht="37.4" customHeight="1">
      <c r="B200" s="203"/>
      <c r="C200" s="204"/>
      <c r="D200" s="205" t="s">
        <v>75</v>
      </c>
      <c r="E200" s="206" t="s">
        <v>312</v>
      </c>
      <c r="F200" s="206" t="s">
        <v>313</v>
      </c>
      <c r="G200" s="204"/>
      <c r="H200" s="204"/>
      <c r="I200" s="207"/>
      <c r="J200" s="208">
        <f>BK200</f>
        <v>0</v>
      </c>
      <c r="K200" s="204"/>
      <c r="L200" s="209"/>
      <c r="M200" s="210"/>
      <c r="N200" s="211"/>
      <c r="O200" s="211"/>
      <c r="P200" s="212">
        <f>P201+P213+P222+P240+P251+P280+P319+P340</f>
        <v>0</v>
      </c>
      <c r="Q200" s="211"/>
      <c r="R200" s="212">
        <f>R201+R213+R222+R240+R251+R280+R319+R340</f>
        <v>2.66272775</v>
      </c>
      <c r="S200" s="211"/>
      <c r="T200" s="213">
        <f>T201+T213+T222+T240+T251+T280+T319+T340</f>
        <v>1.0369388800000001</v>
      </c>
      <c r="AR200" s="214" t="s">
        <v>86</v>
      </c>
      <c r="AT200" s="215" t="s">
        <v>75</v>
      </c>
      <c r="AU200" s="215" t="s">
        <v>76</v>
      </c>
      <c r="AY200" s="214" t="s">
        <v>137</v>
      </c>
      <c r="BK200" s="216">
        <f>BK201+BK213+BK222+BK240+BK251+BK280+BK319+BK340</f>
        <v>0</v>
      </c>
    </row>
    <row r="201" spans="2:63" s="10" customFormat="1" ht="19.9" customHeight="1">
      <c r="B201" s="203"/>
      <c r="C201" s="204"/>
      <c r="D201" s="205" t="s">
        <v>75</v>
      </c>
      <c r="E201" s="217" t="s">
        <v>314</v>
      </c>
      <c r="F201" s="217" t="s">
        <v>315</v>
      </c>
      <c r="G201" s="204"/>
      <c r="H201" s="204"/>
      <c r="I201" s="207"/>
      <c r="J201" s="218">
        <f>BK201</f>
        <v>0</v>
      </c>
      <c r="K201" s="204"/>
      <c r="L201" s="209"/>
      <c r="M201" s="210"/>
      <c r="N201" s="211"/>
      <c r="O201" s="211"/>
      <c r="P201" s="212">
        <f>SUM(P202:P212)</f>
        <v>0</v>
      </c>
      <c r="Q201" s="211"/>
      <c r="R201" s="212">
        <f>SUM(R202:R212)</f>
        <v>0.1064</v>
      </c>
      <c r="S201" s="211"/>
      <c r="T201" s="213">
        <f>SUM(T202:T212)</f>
        <v>0.3556</v>
      </c>
      <c r="AR201" s="214" t="s">
        <v>86</v>
      </c>
      <c r="AT201" s="215" t="s">
        <v>75</v>
      </c>
      <c r="AU201" s="215" t="s">
        <v>84</v>
      </c>
      <c r="AY201" s="214" t="s">
        <v>137</v>
      </c>
      <c r="BK201" s="216">
        <f>SUM(BK202:BK212)</f>
        <v>0</v>
      </c>
    </row>
    <row r="202" spans="2:65" s="1" customFormat="1" ht="16.5" customHeight="1">
      <c r="B202" s="44"/>
      <c r="C202" s="219" t="s">
        <v>316</v>
      </c>
      <c r="D202" s="219" t="s">
        <v>140</v>
      </c>
      <c r="E202" s="220" t="s">
        <v>317</v>
      </c>
      <c r="F202" s="221" t="s">
        <v>318</v>
      </c>
      <c r="G202" s="222" t="s">
        <v>203</v>
      </c>
      <c r="H202" s="223">
        <v>140</v>
      </c>
      <c r="I202" s="224"/>
      <c r="J202" s="225">
        <f>ROUND(I202*H202,2)</f>
        <v>0</v>
      </c>
      <c r="K202" s="221" t="s">
        <v>144</v>
      </c>
      <c r="L202" s="70"/>
      <c r="M202" s="226" t="s">
        <v>21</v>
      </c>
      <c r="N202" s="227" t="s">
        <v>47</v>
      </c>
      <c r="O202" s="45"/>
      <c r="P202" s="228">
        <f>O202*H202</f>
        <v>0</v>
      </c>
      <c r="Q202" s="228">
        <v>4E-05</v>
      </c>
      <c r="R202" s="228">
        <f>Q202*H202</f>
        <v>0.005600000000000001</v>
      </c>
      <c r="S202" s="228">
        <v>0.00254</v>
      </c>
      <c r="T202" s="229">
        <f>S202*H202</f>
        <v>0.3556</v>
      </c>
      <c r="AR202" s="22" t="s">
        <v>221</v>
      </c>
      <c r="AT202" s="22" t="s">
        <v>140</v>
      </c>
      <c r="AU202" s="22" t="s">
        <v>86</v>
      </c>
      <c r="AY202" s="22" t="s">
        <v>137</v>
      </c>
      <c r="BE202" s="230">
        <f>IF(N202="základní",J202,0)</f>
        <v>0</v>
      </c>
      <c r="BF202" s="230">
        <f>IF(N202="snížená",J202,0)</f>
        <v>0</v>
      </c>
      <c r="BG202" s="230">
        <f>IF(N202="zákl. přenesená",J202,0)</f>
        <v>0</v>
      </c>
      <c r="BH202" s="230">
        <f>IF(N202="sníž. přenesená",J202,0)</f>
        <v>0</v>
      </c>
      <c r="BI202" s="230">
        <f>IF(N202="nulová",J202,0)</f>
        <v>0</v>
      </c>
      <c r="BJ202" s="22" t="s">
        <v>84</v>
      </c>
      <c r="BK202" s="230">
        <f>ROUND(I202*H202,2)</f>
        <v>0</v>
      </c>
      <c r="BL202" s="22" t="s">
        <v>221</v>
      </c>
      <c r="BM202" s="22" t="s">
        <v>319</v>
      </c>
    </row>
    <row r="203" spans="2:51" s="11" customFormat="1" ht="13.5">
      <c r="B203" s="231"/>
      <c r="C203" s="232"/>
      <c r="D203" s="233" t="s">
        <v>147</v>
      </c>
      <c r="E203" s="234" t="s">
        <v>21</v>
      </c>
      <c r="F203" s="235" t="s">
        <v>320</v>
      </c>
      <c r="G203" s="232"/>
      <c r="H203" s="236">
        <v>140</v>
      </c>
      <c r="I203" s="237"/>
      <c r="J203" s="232"/>
      <c r="K203" s="232"/>
      <c r="L203" s="238"/>
      <c r="M203" s="239"/>
      <c r="N203" s="240"/>
      <c r="O203" s="240"/>
      <c r="P203" s="240"/>
      <c r="Q203" s="240"/>
      <c r="R203" s="240"/>
      <c r="S203" s="240"/>
      <c r="T203" s="241"/>
      <c r="AT203" s="242" t="s">
        <v>147</v>
      </c>
      <c r="AU203" s="242" t="s">
        <v>86</v>
      </c>
      <c r="AV203" s="11" t="s">
        <v>86</v>
      </c>
      <c r="AW203" s="11" t="s">
        <v>39</v>
      </c>
      <c r="AX203" s="11" t="s">
        <v>76</v>
      </c>
      <c r="AY203" s="242" t="s">
        <v>137</v>
      </c>
    </row>
    <row r="204" spans="2:51" s="12" customFormat="1" ht="13.5">
      <c r="B204" s="243"/>
      <c r="C204" s="244"/>
      <c r="D204" s="233" t="s">
        <v>147</v>
      </c>
      <c r="E204" s="245" t="s">
        <v>21</v>
      </c>
      <c r="F204" s="246" t="s">
        <v>149</v>
      </c>
      <c r="G204" s="244"/>
      <c r="H204" s="247">
        <v>140</v>
      </c>
      <c r="I204" s="248"/>
      <c r="J204" s="244"/>
      <c r="K204" s="244"/>
      <c r="L204" s="249"/>
      <c r="M204" s="250"/>
      <c r="N204" s="251"/>
      <c r="O204" s="251"/>
      <c r="P204" s="251"/>
      <c r="Q204" s="251"/>
      <c r="R204" s="251"/>
      <c r="S204" s="251"/>
      <c r="T204" s="252"/>
      <c r="AT204" s="253" t="s">
        <v>147</v>
      </c>
      <c r="AU204" s="253" t="s">
        <v>86</v>
      </c>
      <c r="AV204" s="12" t="s">
        <v>145</v>
      </c>
      <c r="AW204" s="12" t="s">
        <v>39</v>
      </c>
      <c r="AX204" s="12" t="s">
        <v>84</v>
      </c>
      <c r="AY204" s="253" t="s">
        <v>137</v>
      </c>
    </row>
    <row r="205" spans="2:65" s="1" customFormat="1" ht="16.5" customHeight="1">
      <c r="B205" s="44"/>
      <c r="C205" s="219" t="s">
        <v>321</v>
      </c>
      <c r="D205" s="219" t="s">
        <v>140</v>
      </c>
      <c r="E205" s="220" t="s">
        <v>322</v>
      </c>
      <c r="F205" s="221" t="s">
        <v>323</v>
      </c>
      <c r="G205" s="222" t="s">
        <v>203</v>
      </c>
      <c r="H205" s="223">
        <v>140</v>
      </c>
      <c r="I205" s="224"/>
      <c r="J205" s="225">
        <f>ROUND(I205*H205,2)</f>
        <v>0</v>
      </c>
      <c r="K205" s="221" t="s">
        <v>144</v>
      </c>
      <c r="L205" s="70"/>
      <c r="M205" s="226" t="s">
        <v>21</v>
      </c>
      <c r="N205" s="227" t="s">
        <v>47</v>
      </c>
      <c r="O205" s="45"/>
      <c r="P205" s="228">
        <f>O205*H205</f>
        <v>0</v>
      </c>
      <c r="Q205" s="228">
        <v>0.00056</v>
      </c>
      <c r="R205" s="228">
        <f>Q205*H205</f>
        <v>0.0784</v>
      </c>
      <c r="S205" s="228">
        <v>0</v>
      </c>
      <c r="T205" s="229">
        <f>S205*H205</f>
        <v>0</v>
      </c>
      <c r="AR205" s="22" t="s">
        <v>221</v>
      </c>
      <c r="AT205" s="22" t="s">
        <v>140</v>
      </c>
      <c r="AU205" s="22" t="s">
        <v>86</v>
      </c>
      <c r="AY205" s="22" t="s">
        <v>137</v>
      </c>
      <c r="BE205" s="230">
        <f>IF(N205="základní",J205,0)</f>
        <v>0</v>
      </c>
      <c r="BF205" s="230">
        <f>IF(N205="snížená",J205,0)</f>
        <v>0</v>
      </c>
      <c r="BG205" s="230">
        <f>IF(N205="zákl. přenesená",J205,0)</f>
        <v>0</v>
      </c>
      <c r="BH205" s="230">
        <f>IF(N205="sníž. přenesená",J205,0)</f>
        <v>0</v>
      </c>
      <c r="BI205" s="230">
        <f>IF(N205="nulová",J205,0)</f>
        <v>0</v>
      </c>
      <c r="BJ205" s="22" t="s">
        <v>84</v>
      </c>
      <c r="BK205" s="230">
        <f>ROUND(I205*H205,2)</f>
        <v>0</v>
      </c>
      <c r="BL205" s="22" t="s">
        <v>221</v>
      </c>
      <c r="BM205" s="22" t="s">
        <v>324</v>
      </c>
    </row>
    <row r="206" spans="2:65" s="1" customFormat="1" ht="16.5" customHeight="1">
      <c r="B206" s="44"/>
      <c r="C206" s="219" t="s">
        <v>325</v>
      </c>
      <c r="D206" s="219" t="s">
        <v>140</v>
      </c>
      <c r="E206" s="220" t="s">
        <v>326</v>
      </c>
      <c r="F206" s="221" t="s">
        <v>327</v>
      </c>
      <c r="G206" s="222" t="s">
        <v>203</v>
      </c>
      <c r="H206" s="223">
        <v>140</v>
      </c>
      <c r="I206" s="224"/>
      <c r="J206" s="225">
        <f>ROUND(I206*H206,2)</f>
        <v>0</v>
      </c>
      <c r="K206" s="221" t="s">
        <v>144</v>
      </c>
      <c r="L206" s="70"/>
      <c r="M206" s="226" t="s">
        <v>21</v>
      </c>
      <c r="N206" s="227" t="s">
        <v>47</v>
      </c>
      <c r="O206" s="45"/>
      <c r="P206" s="228">
        <f>O206*H206</f>
        <v>0</v>
      </c>
      <c r="Q206" s="228">
        <v>0</v>
      </c>
      <c r="R206" s="228">
        <f>Q206*H206</f>
        <v>0</v>
      </c>
      <c r="S206" s="228">
        <v>0</v>
      </c>
      <c r="T206" s="229">
        <f>S206*H206</f>
        <v>0</v>
      </c>
      <c r="AR206" s="22" t="s">
        <v>221</v>
      </c>
      <c r="AT206" s="22" t="s">
        <v>140</v>
      </c>
      <c r="AU206" s="22" t="s">
        <v>86</v>
      </c>
      <c r="AY206" s="22" t="s">
        <v>137</v>
      </c>
      <c r="BE206" s="230">
        <f>IF(N206="základní",J206,0)</f>
        <v>0</v>
      </c>
      <c r="BF206" s="230">
        <f>IF(N206="snížená",J206,0)</f>
        <v>0</v>
      </c>
      <c r="BG206" s="230">
        <f>IF(N206="zákl. přenesená",J206,0)</f>
        <v>0</v>
      </c>
      <c r="BH206" s="230">
        <f>IF(N206="sníž. přenesená",J206,0)</f>
        <v>0</v>
      </c>
      <c r="BI206" s="230">
        <f>IF(N206="nulová",J206,0)</f>
        <v>0</v>
      </c>
      <c r="BJ206" s="22" t="s">
        <v>84</v>
      </c>
      <c r="BK206" s="230">
        <f>ROUND(I206*H206,2)</f>
        <v>0</v>
      </c>
      <c r="BL206" s="22" t="s">
        <v>221</v>
      </c>
      <c r="BM206" s="22" t="s">
        <v>328</v>
      </c>
    </row>
    <row r="207" spans="2:65" s="1" customFormat="1" ht="38.25" customHeight="1">
      <c r="B207" s="44"/>
      <c r="C207" s="219" t="s">
        <v>329</v>
      </c>
      <c r="D207" s="219" t="s">
        <v>140</v>
      </c>
      <c r="E207" s="220" t="s">
        <v>330</v>
      </c>
      <c r="F207" s="221" t="s">
        <v>331</v>
      </c>
      <c r="G207" s="222" t="s">
        <v>203</v>
      </c>
      <c r="H207" s="223">
        <v>140</v>
      </c>
      <c r="I207" s="224"/>
      <c r="J207" s="225">
        <f>ROUND(I207*H207,2)</f>
        <v>0</v>
      </c>
      <c r="K207" s="221" t="s">
        <v>144</v>
      </c>
      <c r="L207" s="70"/>
      <c r="M207" s="226" t="s">
        <v>21</v>
      </c>
      <c r="N207" s="227" t="s">
        <v>47</v>
      </c>
      <c r="O207" s="45"/>
      <c r="P207" s="228">
        <f>O207*H207</f>
        <v>0</v>
      </c>
      <c r="Q207" s="228">
        <v>0.00016</v>
      </c>
      <c r="R207" s="228">
        <f>Q207*H207</f>
        <v>0.022400000000000003</v>
      </c>
      <c r="S207" s="228">
        <v>0</v>
      </c>
      <c r="T207" s="229">
        <f>S207*H207</f>
        <v>0</v>
      </c>
      <c r="AR207" s="22" t="s">
        <v>221</v>
      </c>
      <c r="AT207" s="22" t="s">
        <v>140</v>
      </c>
      <c r="AU207" s="22" t="s">
        <v>86</v>
      </c>
      <c r="AY207" s="22" t="s">
        <v>137</v>
      </c>
      <c r="BE207" s="230">
        <f>IF(N207="základní",J207,0)</f>
        <v>0</v>
      </c>
      <c r="BF207" s="230">
        <f>IF(N207="snížená",J207,0)</f>
        <v>0</v>
      </c>
      <c r="BG207" s="230">
        <f>IF(N207="zákl. přenesená",J207,0)</f>
        <v>0</v>
      </c>
      <c r="BH207" s="230">
        <f>IF(N207="sníž. přenesená",J207,0)</f>
        <v>0</v>
      </c>
      <c r="BI207" s="230">
        <f>IF(N207="nulová",J207,0)</f>
        <v>0</v>
      </c>
      <c r="BJ207" s="22" t="s">
        <v>84</v>
      </c>
      <c r="BK207" s="230">
        <f>ROUND(I207*H207,2)</f>
        <v>0</v>
      </c>
      <c r="BL207" s="22" t="s">
        <v>221</v>
      </c>
      <c r="BM207" s="22" t="s">
        <v>332</v>
      </c>
    </row>
    <row r="208" spans="2:47" s="1" customFormat="1" ht="13.5">
      <c r="B208" s="44"/>
      <c r="C208" s="72"/>
      <c r="D208" s="233" t="s">
        <v>153</v>
      </c>
      <c r="E208" s="72"/>
      <c r="F208" s="254" t="s">
        <v>333</v>
      </c>
      <c r="G208" s="72"/>
      <c r="H208" s="72"/>
      <c r="I208" s="189"/>
      <c r="J208" s="72"/>
      <c r="K208" s="72"/>
      <c r="L208" s="70"/>
      <c r="M208" s="255"/>
      <c r="N208" s="45"/>
      <c r="O208" s="45"/>
      <c r="P208" s="45"/>
      <c r="Q208" s="45"/>
      <c r="R208" s="45"/>
      <c r="S208" s="45"/>
      <c r="T208" s="93"/>
      <c r="AT208" s="22" t="s">
        <v>153</v>
      </c>
      <c r="AU208" s="22" t="s">
        <v>86</v>
      </c>
    </row>
    <row r="209" spans="2:65" s="1" customFormat="1" ht="25.5" customHeight="1">
      <c r="B209" s="44"/>
      <c r="C209" s="219" t="s">
        <v>334</v>
      </c>
      <c r="D209" s="219" t="s">
        <v>140</v>
      </c>
      <c r="E209" s="220" t="s">
        <v>335</v>
      </c>
      <c r="F209" s="221" t="s">
        <v>336</v>
      </c>
      <c r="G209" s="222" t="s">
        <v>279</v>
      </c>
      <c r="H209" s="223">
        <v>0.106</v>
      </c>
      <c r="I209" s="224"/>
      <c r="J209" s="225">
        <f>ROUND(I209*H209,2)</f>
        <v>0</v>
      </c>
      <c r="K209" s="221" t="s">
        <v>144</v>
      </c>
      <c r="L209" s="70"/>
      <c r="M209" s="226" t="s">
        <v>21</v>
      </c>
      <c r="N209" s="227" t="s">
        <v>47</v>
      </c>
      <c r="O209" s="45"/>
      <c r="P209" s="228">
        <f>O209*H209</f>
        <v>0</v>
      </c>
      <c r="Q209" s="228">
        <v>0</v>
      </c>
      <c r="R209" s="228">
        <f>Q209*H209</f>
        <v>0</v>
      </c>
      <c r="S209" s="228">
        <v>0</v>
      </c>
      <c r="T209" s="229">
        <f>S209*H209</f>
        <v>0</v>
      </c>
      <c r="AR209" s="22" t="s">
        <v>221</v>
      </c>
      <c r="AT209" s="22" t="s">
        <v>140</v>
      </c>
      <c r="AU209" s="22" t="s">
        <v>86</v>
      </c>
      <c r="AY209" s="22" t="s">
        <v>137</v>
      </c>
      <c r="BE209" s="230">
        <f>IF(N209="základní",J209,0)</f>
        <v>0</v>
      </c>
      <c r="BF209" s="230">
        <f>IF(N209="snížená",J209,0)</f>
        <v>0</v>
      </c>
      <c r="BG209" s="230">
        <f>IF(N209="zákl. přenesená",J209,0)</f>
        <v>0</v>
      </c>
      <c r="BH209" s="230">
        <f>IF(N209="sníž. přenesená",J209,0)</f>
        <v>0</v>
      </c>
      <c r="BI209" s="230">
        <f>IF(N209="nulová",J209,0)</f>
        <v>0</v>
      </c>
      <c r="BJ209" s="22" t="s">
        <v>84</v>
      </c>
      <c r="BK209" s="230">
        <f>ROUND(I209*H209,2)</f>
        <v>0</v>
      </c>
      <c r="BL209" s="22" t="s">
        <v>221</v>
      </c>
      <c r="BM209" s="22" t="s">
        <v>337</v>
      </c>
    </row>
    <row r="210" spans="2:47" s="1" customFormat="1" ht="13.5">
      <c r="B210" s="44"/>
      <c r="C210" s="72"/>
      <c r="D210" s="233" t="s">
        <v>153</v>
      </c>
      <c r="E210" s="72"/>
      <c r="F210" s="254" t="s">
        <v>338</v>
      </c>
      <c r="G210" s="72"/>
      <c r="H210" s="72"/>
      <c r="I210" s="189"/>
      <c r="J210" s="72"/>
      <c r="K210" s="72"/>
      <c r="L210" s="70"/>
      <c r="M210" s="255"/>
      <c r="N210" s="45"/>
      <c r="O210" s="45"/>
      <c r="P210" s="45"/>
      <c r="Q210" s="45"/>
      <c r="R210" s="45"/>
      <c r="S210" s="45"/>
      <c r="T210" s="93"/>
      <c r="AT210" s="22" t="s">
        <v>153</v>
      </c>
      <c r="AU210" s="22" t="s">
        <v>86</v>
      </c>
    </row>
    <row r="211" spans="2:65" s="1" customFormat="1" ht="38.25" customHeight="1">
      <c r="B211" s="44"/>
      <c r="C211" s="219" t="s">
        <v>339</v>
      </c>
      <c r="D211" s="219" t="s">
        <v>140</v>
      </c>
      <c r="E211" s="220" t="s">
        <v>340</v>
      </c>
      <c r="F211" s="221" t="s">
        <v>341</v>
      </c>
      <c r="G211" s="222" t="s">
        <v>279</v>
      </c>
      <c r="H211" s="223">
        <v>0.106</v>
      </c>
      <c r="I211" s="224"/>
      <c r="J211" s="225">
        <f>ROUND(I211*H211,2)</f>
        <v>0</v>
      </c>
      <c r="K211" s="221" t="s">
        <v>144</v>
      </c>
      <c r="L211" s="70"/>
      <c r="M211" s="226" t="s">
        <v>21</v>
      </c>
      <c r="N211" s="227" t="s">
        <v>47</v>
      </c>
      <c r="O211" s="45"/>
      <c r="P211" s="228">
        <f>O211*H211</f>
        <v>0</v>
      </c>
      <c r="Q211" s="228">
        <v>0</v>
      </c>
      <c r="R211" s="228">
        <f>Q211*H211</f>
        <v>0</v>
      </c>
      <c r="S211" s="228">
        <v>0</v>
      </c>
      <c r="T211" s="229">
        <f>S211*H211</f>
        <v>0</v>
      </c>
      <c r="AR211" s="22" t="s">
        <v>221</v>
      </c>
      <c r="AT211" s="22" t="s">
        <v>140</v>
      </c>
      <c r="AU211" s="22" t="s">
        <v>86</v>
      </c>
      <c r="AY211" s="22" t="s">
        <v>137</v>
      </c>
      <c r="BE211" s="230">
        <f>IF(N211="základní",J211,0)</f>
        <v>0</v>
      </c>
      <c r="BF211" s="230">
        <f>IF(N211="snížená",J211,0)</f>
        <v>0</v>
      </c>
      <c r="BG211" s="230">
        <f>IF(N211="zákl. přenesená",J211,0)</f>
        <v>0</v>
      </c>
      <c r="BH211" s="230">
        <f>IF(N211="sníž. přenesená",J211,0)</f>
        <v>0</v>
      </c>
      <c r="BI211" s="230">
        <f>IF(N211="nulová",J211,0)</f>
        <v>0</v>
      </c>
      <c r="BJ211" s="22" t="s">
        <v>84</v>
      </c>
      <c r="BK211" s="230">
        <f>ROUND(I211*H211,2)</f>
        <v>0</v>
      </c>
      <c r="BL211" s="22" t="s">
        <v>221</v>
      </c>
      <c r="BM211" s="22" t="s">
        <v>342</v>
      </c>
    </row>
    <row r="212" spans="2:47" s="1" customFormat="1" ht="13.5">
      <c r="B212" s="44"/>
      <c r="C212" s="72"/>
      <c r="D212" s="233" t="s">
        <v>153</v>
      </c>
      <c r="E212" s="72"/>
      <c r="F212" s="254" t="s">
        <v>338</v>
      </c>
      <c r="G212" s="72"/>
      <c r="H212" s="72"/>
      <c r="I212" s="189"/>
      <c r="J212" s="72"/>
      <c r="K212" s="72"/>
      <c r="L212" s="70"/>
      <c r="M212" s="255"/>
      <c r="N212" s="45"/>
      <c r="O212" s="45"/>
      <c r="P212" s="45"/>
      <c r="Q212" s="45"/>
      <c r="R212" s="45"/>
      <c r="S212" s="45"/>
      <c r="T212" s="93"/>
      <c r="AT212" s="22" t="s">
        <v>153</v>
      </c>
      <c r="AU212" s="22" t="s">
        <v>86</v>
      </c>
    </row>
    <row r="213" spans="2:63" s="10" customFormat="1" ht="29.85" customHeight="1">
      <c r="B213" s="203"/>
      <c r="C213" s="204"/>
      <c r="D213" s="205" t="s">
        <v>75</v>
      </c>
      <c r="E213" s="217" t="s">
        <v>343</v>
      </c>
      <c r="F213" s="217" t="s">
        <v>344</v>
      </c>
      <c r="G213" s="204"/>
      <c r="H213" s="204"/>
      <c r="I213" s="207"/>
      <c r="J213" s="218">
        <f>BK213</f>
        <v>0</v>
      </c>
      <c r="K213" s="204"/>
      <c r="L213" s="209"/>
      <c r="M213" s="210"/>
      <c r="N213" s="211"/>
      <c r="O213" s="211"/>
      <c r="P213" s="212">
        <f>SUM(P214:P221)</f>
        <v>0</v>
      </c>
      <c r="Q213" s="211"/>
      <c r="R213" s="212">
        <f>SUM(R214:R221)</f>
        <v>0.29536</v>
      </c>
      <c r="S213" s="211"/>
      <c r="T213" s="213">
        <f>SUM(T214:T221)</f>
        <v>0.159936</v>
      </c>
      <c r="AR213" s="214" t="s">
        <v>86</v>
      </c>
      <c r="AT213" s="215" t="s">
        <v>75</v>
      </c>
      <c r="AU213" s="215" t="s">
        <v>84</v>
      </c>
      <c r="AY213" s="214" t="s">
        <v>137</v>
      </c>
      <c r="BK213" s="216">
        <f>SUM(BK214:BK221)</f>
        <v>0</v>
      </c>
    </row>
    <row r="214" spans="2:65" s="1" customFormat="1" ht="16.5" customHeight="1">
      <c r="B214" s="44"/>
      <c r="C214" s="219" t="s">
        <v>345</v>
      </c>
      <c r="D214" s="219" t="s">
        <v>140</v>
      </c>
      <c r="E214" s="220" t="s">
        <v>346</v>
      </c>
      <c r="F214" s="221" t="s">
        <v>347</v>
      </c>
      <c r="G214" s="222" t="s">
        <v>143</v>
      </c>
      <c r="H214" s="223">
        <v>6.72</v>
      </c>
      <c r="I214" s="224"/>
      <c r="J214" s="225">
        <f>ROUND(I214*H214,2)</f>
        <v>0</v>
      </c>
      <c r="K214" s="221" t="s">
        <v>144</v>
      </c>
      <c r="L214" s="70"/>
      <c r="M214" s="226" t="s">
        <v>21</v>
      </c>
      <c r="N214" s="227" t="s">
        <v>47</v>
      </c>
      <c r="O214" s="45"/>
      <c r="P214" s="228">
        <f>O214*H214</f>
        <v>0</v>
      </c>
      <c r="Q214" s="228">
        <v>0</v>
      </c>
      <c r="R214" s="228">
        <f>Q214*H214</f>
        <v>0</v>
      </c>
      <c r="S214" s="228">
        <v>0.0238</v>
      </c>
      <c r="T214" s="229">
        <f>S214*H214</f>
        <v>0.159936</v>
      </c>
      <c r="AR214" s="22" t="s">
        <v>221</v>
      </c>
      <c r="AT214" s="22" t="s">
        <v>140</v>
      </c>
      <c r="AU214" s="22" t="s">
        <v>86</v>
      </c>
      <c r="AY214" s="22" t="s">
        <v>137</v>
      </c>
      <c r="BE214" s="230">
        <f>IF(N214="základní",J214,0)</f>
        <v>0</v>
      </c>
      <c r="BF214" s="230">
        <f>IF(N214="snížená",J214,0)</f>
        <v>0</v>
      </c>
      <c r="BG214" s="230">
        <f>IF(N214="zákl. přenesená",J214,0)</f>
        <v>0</v>
      </c>
      <c r="BH214" s="230">
        <f>IF(N214="sníž. přenesená",J214,0)</f>
        <v>0</v>
      </c>
      <c r="BI214" s="230">
        <f>IF(N214="nulová",J214,0)</f>
        <v>0</v>
      </c>
      <c r="BJ214" s="22" t="s">
        <v>84</v>
      </c>
      <c r="BK214" s="230">
        <f>ROUND(I214*H214,2)</f>
        <v>0</v>
      </c>
      <c r="BL214" s="22" t="s">
        <v>221</v>
      </c>
      <c r="BM214" s="22" t="s">
        <v>348</v>
      </c>
    </row>
    <row r="215" spans="2:51" s="11" customFormat="1" ht="13.5">
      <c r="B215" s="231"/>
      <c r="C215" s="232"/>
      <c r="D215" s="233" t="s">
        <v>147</v>
      </c>
      <c r="E215" s="234" t="s">
        <v>21</v>
      </c>
      <c r="F215" s="235" t="s">
        <v>349</v>
      </c>
      <c r="G215" s="232"/>
      <c r="H215" s="236">
        <v>6.72</v>
      </c>
      <c r="I215" s="237"/>
      <c r="J215" s="232"/>
      <c r="K215" s="232"/>
      <c r="L215" s="238"/>
      <c r="M215" s="239"/>
      <c r="N215" s="240"/>
      <c r="O215" s="240"/>
      <c r="P215" s="240"/>
      <c r="Q215" s="240"/>
      <c r="R215" s="240"/>
      <c r="S215" s="240"/>
      <c r="T215" s="241"/>
      <c r="AT215" s="242" t="s">
        <v>147</v>
      </c>
      <c r="AU215" s="242" t="s">
        <v>86</v>
      </c>
      <c r="AV215" s="11" t="s">
        <v>86</v>
      </c>
      <c r="AW215" s="11" t="s">
        <v>39</v>
      </c>
      <c r="AX215" s="11" t="s">
        <v>76</v>
      </c>
      <c r="AY215" s="242" t="s">
        <v>137</v>
      </c>
    </row>
    <row r="216" spans="2:51" s="12" customFormat="1" ht="13.5">
      <c r="B216" s="243"/>
      <c r="C216" s="244"/>
      <c r="D216" s="233" t="s">
        <v>147</v>
      </c>
      <c r="E216" s="245" t="s">
        <v>21</v>
      </c>
      <c r="F216" s="246" t="s">
        <v>149</v>
      </c>
      <c r="G216" s="244"/>
      <c r="H216" s="247">
        <v>6.72</v>
      </c>
      <c r="I216" s="248"/>
      <c r="J216" s="244"/>
      <c r="K216" s="244"/>
      <c r="L216" s="249"/>
      <c r="M216" s="250"/>
      <c r="N216" s="251"/>
      <c r="O216" s="251"/>
      <c r="P216" s="251"/>
      <c r="Q216" s="251"/>
      <c r="R216" s="251"/>
      <c r="S216" s="251"/>
      <c r="T216" s="252"/>
      <c r="AT216" s="253" t="s">
        <v>147</v>
      </c>
      <c r="AU216" s="253" t="s">
        <v>86</v>
      </c>
      <c r="AV216" s="12" t="s">
        <v>145</v>
      </c>
      <c r="AW216" s="12" t="s">
        <v>39</v>
      </c>
      <c r="AX216" s="12" t="s">
        <v>84</v>
      </c>
      <c r="AY216" s="253" t="s">
        <v>137</v>
      </c>
    </row>
    <row r="217" spans="2:65" s="1" customFormat="1" ht="38.25" customHeight="1">
      <c r="B217" s="44"/>
      <c r="C217" s="219" t="s">
        <v>350</v>
      </c>
      <c r="D217" s="219" t="s">
        <v>140</v>
      </c>
      <c r="E217" s="220" t="s">
        <v>351</v>
      </c>
      <c r="F217" s="221" t="s">
        <v>352</v>
      </c>
      <c r="G217" s="222" t="s">
        <v>191</v>
      </c>
      <c r="H217" s="223">
        <v>8</v>
      </c>
      <c r="I217" s="224"/>
      <c r="J217" s="225">
        <f>ROUND(I217*H217,2)</f>
        <v>0</v>
      </c>
      <c r="K217" s="221" t="s">
        <v>144</v>
      </c>
      <c r="L217" s="70"/>
      <c r="M217" s="226" t="s">
        <v>21</v>
      </c>
      <c r="N217" s="227" t="s">
        <v>47</v>
      </c>
      <c r="O217" s="45"/>
      <c r="P217" s="228">
        <f>O217*H217</f>
        <v>0</v>
      </c>
      <c r="Q217" s="228">
        <v>0.03692</v>
      </c>
      <c r="R217" s="228">
        <f>Q217*H217</f>
        <v>0.29536</v>
      </c>
      <c r="S217" s="228">
        <v>0</v>
      </c>
      <c r="T217" s="229">
        <f>S217*H217</f>
        <v>0</v>
      </c>
      <c r="AR217" s="22" t="s">
        <v>221</v>
      </c>
      <c r="AT217" s="22" t="s">
        <v>140</v>
      </c>
      <c r="AU217" s="22" t="s">
        <v>86</v>
      </c>
      <c r="AY217" s="22" t="s">
        <v>137</v>
      </c>
      <c r="BE217" s="230">
        <f>IF(N217="základní",J217,0)</f>
        <v>0</v>
      </c>
      <c r="BF217" s="230">
        <f>IF(N217="snížená",J217,0)</f>
        <v>0</v>
      </c>
      <c r="BG217" s="230">
        <f>IF(N217="zákl. přenesená",J217,0)</f>
        <v>0</v>
      </c>
      <c r="BH217" s="230">
        <f>IF(N217="sníž. přenesená",J217,0)</f>
        <v>0</v>
      </c>
      <c r="BI217" s="230">
        <f>IF(N217="nulová",J217,0)</f>
        <v>0</v>
      </c>
      <c r="BJ217" s="22" t="s">
        <v>84</v>
      </c>
      <c r="BK217" s="230">
        <f>ROUND(I217*H217,2)</f>
        <v>0</v>
      </c>
      <c r="BL217" s="22" t="s">
        <v>221</v>
      </c>
      <c r="BM217" s="22" t="s">
        <v>353</v>
      </c>
    </row>
    <row r="218" spans="2:65" s="1" customFormat="1" ht="25.5" customHeight="1">
      <c r="B218" s="44"/>
      <c r="C218" s="219" t="s">
        <v>354</v>
      </c>
      <c r="D218" s="219" t="s">
        <v>140</v>
      </c>
      <c r="E218" s="220" t="s">
        <v>355</v>
      </c>
      <c r="F218" s="221" t="s">
        <v>356</v>
      </c>
      <c r="G218" s="222" t="s">
        <v>279</v>
      </c>
      <c r="H218" s="223">
        <v>0.295</v>
      </c>
      <c r="I218" s="224"/>
      <c r="J218" s="225">
        <f>ROUND(I218*H218,2)</f>
        <v>0</v>
      </c>
      <c r="K218" s="221" t="s">
        <v>144</v>
      </c>
      <c r="L218" s="70"/>
      <c r="M218" s="226" t="s">
        <v>21</v>
      </c>
      <c r="N218" s="227" t="s">
        <v>47</v>
      </c>
      <c r="O218" s="45"/>
      <c r="P218" s="228">
        <f>O218*H218</f>
        <v>0</v>
      </c>
      <c r="Q218" s="228">
        <v>0</v>
      </c>
      <c r="R218" s="228">
        <f>Q218*H218</f>
        <v>0</v>
      </c>
      <c r="S218" s="228">
        <v>0</v>
      </c>
      <c r="T218" s="229">
        <f>S218*H218</f>
        <v>0</v>
      </c>
      <c r="AR218" s="22" t="s">
        <v>221</v>
      </c>
      <c r="AT218" s="22" t="s">
        <v>140</v>
      </c>
      <c r="AU218" s="22" t="s">
        <v>86</v>
      </c>
      <c r="AY218" s="22" t="s">
        <v>137</v>
      </c>
      <c r="BE218" s="230">
        <f>IF(N218="základní",J218,0)</f>
        <v>0</v>
      </c>
      <c r="BF218" s="230">
        <f>IF(N218="snížená",J218,0)</f>
        <v>0</v>
      </c>
      <c r="BG218" s="230">
        <f>IF(N218="zákl. přenesená",J218,0)</f>
        <v>0</v>
      </c>
      <c r="BH218" s="230">
        <f>IF(N218="sníž. přenesená",J218,0)</f>
        <v>0</v>
      </c>
      <c r="BI218" s="230">
        <f>IF(N218="nulová",J218,0)</f>
        <v>0</v>
      </c>
      <c r="BJ218" s="22" t="s">
        <v>84</v>
      </c>
      <c r="BK218" s="230">
        <f>ROUND(I218*H218,2)</f>
        <v>0</v>
      </c>
      <c r="BL218" s="22" t="s">
        <v>221</v>
      </c>
      <c r="BM218" s="22" t="s">
        <v>357</v>
      </c>
    </row>
    <row r="219" spans="2:47" s="1" customFormat="1" ht="13.5">
      <c r="B219" s="44"/>
      <c r="C219" s="72"/>
      <c r="D219" s="233" t="s">
        <v>153</v>
      </c>
      <c r="E219" s="72"/>
      <c r="F219" s="254" t="s">
        <v>358</v>
      </c>
      <c r="G219" s="72"/>
      <c r="H219" s="72"/>
      <c r="I219" s="189"/>
      <c r="J219" s="72"/>
      <c r="K219" s="72"/>
      <c r="L219" s="70"/>
      <c r="M219" s="255"/>
      <c r="N219" s="45"/>
      <c r="O219" s="45"/>
      <c r="P219" s="45"/>
      <c r="Q219" s="45"/>
      <c r="R219" s="45"/>
      <c r="S219" s="45"/>
      <c r="T219" s="93"/>
      <c r="AT219" s="22" t="s">
        <v>153</v>
      </c>
      <c r="AU219" s="22" t="s">
        <v>86</v>
      </c>
    </row>
    <row r="220" spans="2:65" s="1" customFormat="1" ht="38.25" customHeight="1">
      <c r="B220" s="44"/>
      <c r="C220" s="219" t="s">
        <v>359</v>
      </c>
      <c r="D220" s="219" t="s">
        <v>140</v>
      </c>
      <c r="E220" s="220" t="s">
        <v>360</v>
      </c>
      <c r="F220" s="221" t="s">
        <v>361</v>
      </c>
      <c r="G220" s="222" t="s">
        <v>279</v>
      </c>
      <c r="H220" s="223">
        <v>0.295</v>
      </c>
      <c r="I220" s="224"/>
      <c r="J220" s="225">
        <f>ROUND(I220*H220,2)</f>
        <v>0</v>
      </c>
      <c r="K220" s="221" t="s">
        <v>144</v>
      </c>
      <c r="L220" s="70"/>
      <c r="M220" s="226" t="s">
        <v>21</v>
      </c>
      <c r="N220" s="227" t="s">
        <v>47</v>
      </c>
      <c r="O220" s="45"/>
      <c r="P220" s="228">
        <f>O220*H220</f>
        <v>0</v>
      </c>
      <c r="Q220" s="228">
        <v>0</v>
      </c>
      <c r="R220" s="228">
        <f>Q220*H220</f>
        <v>0</v>
      </c>
      <c r="S220" s="228">
        <v>0</v>
      </c>
      <c r="T220" s="229">
        <f>S220*H220</f>
        <v>0</v>
      </c>
      <c r="AR220" s="22" t="s">
        <v>221</v>
      </c>
      <c r="AT220" s="22" t="s">
        <v>140</v>
      </c>
      <c r="AU220" s="22" t="s">
        <v>86</v>
      </c>
      <c r="AY220" s="22" t="s">
        <v>137</v>
      </c>
      <c r="BE220" s="230">
        <f>IF(N220="základní",J220,0)</f>
        <v>0</v>
      </c>
      <c r="BF220" s="230">
        <f>IF(N220="snížená",J220,0)</f>
        <v>0</v>
      </c>
      <c r="BG220" s="230">
        <f>IF(N220="zákl. přenesená",J220,0)</f>
        <v>0</v>
      </c>
      <c r="BH220" s="230">
        <f>IF(N220="sníž. přenesená",J220,0)</f>
        <v>0</v>
      </c>
      <c r="BI220" s="230">
        <f>IF(N220="nulová",J220,0)</f>
        <v>0</v>
      </c>
      <c r="BJ220" s="22" t="s">
        <v>84</v>
      </c>
      <c r="BK220" s="230">
        <f>ROUND(I220*H220,2)</f>
        <v>0</v>
      </c>
      <c r="BL220" s="22" t="s">
        <v>221</v>
      </c>
      <c r="BM220" s="22" t="s">
        <v>362</v>
      </c>
    </row>
    <row r="221" spans="2:47" s="1" customFormat="1" ht="13.5">
      <c r="B221" s="44"/>
      <c r="C221" s="72"/>
      <c r="D221" s="233" t="s">
        <v>153</v>
      </c>
      <c r="E221" s="72"/>
      <c r="F221" s="254" t="s">
        <v>358</v>
      </c>
      <c r="G221" s="72"/>
      <c r="H221" s="72"/>
      <c r="I221" s="189"/>
      <c r="J221" s="72"/>
      <c r="K221" s="72"/>
      <c r="L221" s="70"/>
      <c r="M221" s="255"/>
      <c r="N221" s="45"/>
      <c r="O221" s="45"/>
      <c r="P221" s="45"/>
      <c r="Q221" s="45"/>
      <c r="R221" s="45"/>
      <c r="S221" s="45"/>
      <c r="T221" s="93"/>
      <c r="AT221" s="22" t="s">
        <v>153</v>
      </c>
      <c r="AU221" s="22" t="s">
        <v>86</v>
      </c>
    </row>
    <row r="222" spans="2:63" s="10" customFormat="1" ht="29.85" customHeight="1">
      <c r="B222" s="203"/>
      <c r="C222" s="204"/>
      <c r="D222" s="205" t="s">
        <v>75</v>
      </c>
      <c r="E222" s="217" t="s">
        <v>363</v>
      </c>
      <c r="F222" s="217" t="s">
        <v>364</v>
      </c>
      <c r="G222" s="204"/>
      <c r="H222" s="204"/>
      <c r="I222" s="207"/>
      <c r="J222" s="218">
        <f>BK222</f>
        <v>0</v>
      </c>
      <c r="K222" s="204"/>
      <c r="L222" s="209"/>
      <c r="M222" s="210"/>
      <c r="N222" s="211"/>
      <c r="O222" s="211"/>
      <c r="P222" s="212">
        <f>SUM(P223:P239)</f>
        <v>0</v>
      </c>
      <c r="Q222" s="211"/>
      <c r="R222" s="212">
        <f>SUM(R223:R239)</f>
        <v>0.24292</v>
      </c>
      <c r="S222" s="211"/>
      <c r="T222" s="213">
        <f>SUM(T223:T239)</f>
        <v>0</v>
      </c>
      <c r="AR222" s="214" t="s">
        <v>86</v>
      </c>
      <c r="AT222" s="215" t="s">
        <v>75</v>
      </c>
      <c r="AU222" s="215" t="s">
        <v>84</v>
      </c>
      <c r="AY222" s="214" t="s">
        <v>137</v>
      </c>
      <c r="BK222" s="216">
        <f>SUM(BK223:BK239)</f>
        <v>0</v>
      </c>
    </row>
    <row r="223" spans="2:65" s="1" customFormat="1" ht="25.5" customHeight="1">
      <c r="B223" s="44"/>
      <c r="C223" s="219" t="s">
        <v>365</v>
      </c>
      <c r="D223" s="219" t="s">
        <v>140</v>
      </c>
      <c r="E223" s="220" t="s">
        <v>366</v>
      </c>
      <c r="F223" s="221" t="s">
        <v>367</v>
      </c>
      <c r="G223" s="222" t="s">
        <v>203</v>
      </c>
      <c r="H223" s="223">
        <v>216</v>
      </c>
      <c r="I223" s="224"/>
      <c r="J223" s="225">
        <f>ROUND(I223*H223,2)</f>
        <v>0</v>
      </c>
      <c r="K223" s="221" t="s">
        <v>144</v>
      </c>
      <c r="L223" s="70"/>
      <c r="M223" s="226" t="s">
        <v>21</v>
      </c>
      <c r="N223" s="227" t="s">
        <v>47</v>
      </c>
      <c r="O223" s="45"/>
      <c r="P223" s="228">
        <f>O223*H223</f>
        <v>0</v>
      </c>
      <c r="Q223" s="228">
        <v>0</v>
      </c>
      <c r="R223" s="228">
        <f>Q223*H223</f>
        <v>0</v>
      </c>
      <c r="S223" s="228">
        <v>0</v>
      </c>
      <c r="T223" s="229">
        <f>S223*H223</f>
        <v>0</v>
      </c>
      <c r="AR223" s="22" t="s">
        <v>221</v>
      </c>
      <c r="AT223" s="22" t="s">
        <v>140</v>
      </c>
      <c r="AU223" s="22" t="s">
        <v>86</v>
      </c>
      <c r="AY223" s="22" t="s">
        <v>137</v>
      </c>
      <c r="BE223" s="230">
        <f>IF(N223="základní",J223,0)</f>
        <v>0</v>
      </c>
      <c r="BF223" s="230">
        <f>IF(N223="snížená",J223,0)</f>
        <v>0</v>
      </c>
      <c r="BG223" s="230">
        <f>IF(N223="zákl. přenesená",J223,0)</f>
        <v>0</v>
      </c>
      <c r="BH223" s="230">
        <f>IF(N223="sníž. přenesená",J223,0)</f>
        <v>0</v>
      </c>
      <c r="BI223" s="230">
        <f>IF(N223="nulová",J223,0)</f>
        <v>0</v>
      </c>
      <c r="BJ223" s="22" t="s">
        <v>84</v>
      </c>
      <c r="BK223" s="230">
        <f>ROUND(I223*H223,2)</f>
        <v>0</v>
      </c>
      <c r="BL223" s="22" t="s">
        <v>221</v>
      </c>
      <c r="BM223" s="22" t="s">
        <v>368</v>
      </c>
    </row>
    <row r="224" spans="2:51" s="11" customFormat="1" ht="13.5">
      <c r="B224" s="231"/>
      <c r="C224" s="232"/>
      <c r="D224" s="233" t="s">
        <v>147</v>
      </c>
      <c r="E224" s="234" t="s">
        <v>21</v>
      </c>
      <c r="F224" s="235" t="s">
        <v>369</v>
      </c>
      <c r="G224" s="232"/>
      <c r="H224" s="236">
        <v>216</v>
      </c>
      <c r="I224" s="237"/>
      <c r="J224" s="232"/>
      <c r="K224" s="232"/>
      <c r="L224" s="238"/>
      <c r="M224" s="239"/>
      <c r="N224" s="240"/>
      <c r="O224" s="240"/>
      <c r="P224" s="240"/>
      <c r="Q224" s="240"/>
      <c r="R224" s="240"/>
      <c r="S224" s="240"/>
      <c r="T224" s="241"/>
      <c r="AT224" s="242" t="s">
        <v>147</v>
      </c>
      <c r="AU224" s="242" t="s">
        <v>86</v>
      </c>
      <c r="AV224" s="11" t="s">
        <v>86</v>
      </c>
      <c r="AW224" s="11" t="s">
        <v>39</v>
      </c>
      <c r="AX224" s="11" t="s">
        <v>76</v>
      </c>
      <c r="AY224" s="242" t="s">
        <v>137</v>
      </c>
    </row>
    <row r="225" spans="2:51" s="12" customFormat="1" ht="13.5">
      <c r="B225" s="243"/>
      <c r="C225" s="244"/>
      <c r="D225" s="233" t="s">
        <v>147</v>
      </c>
      <c r="E225" s="245" t="s">
        <v>21</v>
      </c>
      <c r="F225" s="246" t="s">
        <v>149</v>
      </c>
      <c r="G225" s="244"/>
      <c r="H225" s="247">
        <v>216</v>
      </c>
      <c r="I225" s="248"/>
      <c r="J225" s="244"/>
      <c r="K225" s="244"/>
      <c r="L225" s="249"/>
      <c r="M225" s="250"/>
      <c r="N225" s="251"/>
      <c r="O225" s="251"/>
      <c r="P225" s="251"/>
      <c r="Q225" s="251"/>
      <c r="R225" s="251"/>
      <c r="S225" s="251"/>
      <c r="T225" s="252"/>
      <c r="AT225" s="253" t="s">
        <v>147</v>
      </c>
      <c r="AU225" s="253" t="s">
        <v>86</v>
      </c>
      <c r="AV225" s="12" t="s">
        <v>145</v>
      </c>
      <c r="AW225" s="12" t="s">
        <v>39</v>
      </c>
      <c r="AX225" s="12" t="s">
        <v>84</v>
      </c>
      <c r="AY225" s="253" t="s">
        <v>137</v>
      </c>
    </row>
    <row r="226" spans="2:65" s="1" customFormat="1" ht="16.5" customHeight="1">
      <c r="B226" s="44"/>
      <c r="C226" s="256" t="s">
        <v>370</v>
      </c>
      <c r="D226" s="256" t="s">
        <v>213</v>
      </c>
      <c r="E226" s="257" t="s">
        <v>371</v>
      </c>
      <c r="F226" s="258" t="s">
        <v>372</v>
      </c>
      <c r="G226" s="259" t="s">
        <v>203</v>
      </c>
      <c r="H226" s="260">
        <v>216</v>
      </c>
      <c r="I226" s="261"/>
      <c r="J226" s="262">
        <f>ROUND(I226*H226,2)</f>
        <v>0</v>
      </c>
      <c r="K226" s="258" t="s">
        <v>144</v>
      </c>
      <c r="L226" s="263"/>
      <c r="M226" s="264" t="s">
        <v>21</v>
      </c>
      <c r="N226" s="265" t="s">
        <v>47</v>
      </c>
      <c r="O226" s="45"/>
      <c r="P226" s="228">
        <f>O226*H226</f>
        <v>0</v>
      </c>
      <c r="Q226" s="228">
        <v>0.00013</v>
      </c>
      <c r="R226" s="228">
        <f>Q226*H226</f>
        <v>0.028079999999999997</v>
      </c>
      <c r="S226" s="228">
        <v>0</v>
      </c>
      <c r="T226" s="229">
        <f>S226*H226</f>
        <v>0</v>
      </c>
      <c r="AR226" s="22" t="s">
        <v>308</v>
      </c>
      <c r="AT226" s="22" t="s">
        <v>213</v>
      </c>
      <c r="AU226" s="22" t="s">
        <v>86</v>
      </c>
      <c r="AY226" s="22" t="s">
        <v>137</v>
      </c>
      <c r="BE226" s="230">
        <f>IF(N226="základní",J226,0)</f>
        <v>0</v>
      </c>
      <c r="BF226" s="230">
        <f>IF(N226="snížená",J226,0)</f>
        <v>0</v>
      </c>
      <c r="BG226" s="230">
        <f>IF(N226="zákl. přenesená",J226,0)</f>
        <v>0</v>
      </c>
      <c r="BH226" s="230">
        <f>IF(N226="sníž. přenesená",J226,0)</f>
        <v>0</v>
      </c>
      <c r="BI226" s="230">
        <f>IF(N226="nulová",J226,0)</f>
        <v>0</v>
      </c>
      <c r="BJ226" s="22" t="s">
        <v>84</v>
      </c>
      <c r="BK226" s="230">
        <f>ROUND(I226*H226,2)</f>
        <v>0</v>
      </c>
      <c r="BL226" s="22" t="s">
        <v>221</v>
      </c>
      <c r="BM226" s="22" t="s">
        <v>373</v>
      </c>
    </row>
    <row r="227" spans="2:65" s="1" customFormat="1" ht="25.5" customHeight="1">
      <c r="B227" s="44"/>
      <c r="C227" s="219" t="s">
        <v>374</v>
      </c>
      <c r="D227" s="219" t="s">
        <v>140</v>
      </c>
      <c r="E227" s="220" t="s">
        <v>375</v>
      </c>
      <c r="F227" s="221" t="s">
        <v>376</v>
      </c>
      <c r="G227" s="222" t="s">
        <v>191</v>
      </c>
      <c r="H227" s="223">
        <v>96</v>
      </c>
      <c r="I227" s="224"/>
      <c r="J227" s="225">
        <f>ROUND(I227*H227,2)</f>
        <v>0</v>
      </c>
      <c r="K227" s="221" t="s">
        <v>144</v>
      </c>
      <c r="L227" s="70"/>
      <c r="M227" s="226" t="s">
        <v>21</v>
      </c>
      <c r="N227" s="227" t="s">
        <v>47</v>
      </c>
      <c r="O227" s="45"/>
      <c r="P227" s="228">
        <f>O227*H227</f>
        <v>0</v>
      </c>
      <c r="Q227" s="228">
        <v>0</v>
      </c>
      <c r="R227" s="228">
        <f>Q227*H227</f>
        <v>0</v>
      </c>
      <c r="S227" s="228">
        <v>0</v>
      </c>
      <c r="T227" s="229">
        <f>S227*H227</f>
        <v>0</v>
      </c>
      <c r="AR227" s="22" t="s">
        <v>221</v>
      </c>
      <c r="AT227" s="22" t="s">
        <v>140</v>
      </c>
      <c r="AU227" s="22" t="s">
        <v>86</v>
      </c>
      <c r="AY227" s="22" t="s">
        <v>137</v>
      </c>
      <c r="BE227" s="230">
        <f>IF(N227="základní",J227,0)</f>
        <v>0</v>
      </c>
      <c r="BF227" s="230">
        <f>IF(N227="snížená",J227,0)</f>
        <v>0</v>
      </c>
      <c r="BG227" s="230">
        <f>IF(N227="zákl. přenesená",J227,0)</f>
        <v>0</v>
      </c>
      <c r="BH227" s="230">
        <f>IF(N227="sníž. přenesená",J227,0)</f>
        <v>0</v>
      </c>
      <c r="BI227" s="230">
        <f>IF(N227="nulová",J227,0)</f>
        <v>0</v>
      </c>
      <c r="BJ227" s="22" t="s">
        <v>84</v>
      </c>
      <c r="BK227" s="230">
        <f>ROUND(I227*H227,2)</f>
        <v>0</v>
      </c>
      <c r="BL227" s="22" t="s">
        <v>221</v>
      </c>
      <c r="BM227" s="22" t="s">
        <v>377</v>
      </c>
    </row>
    <row r="228" spans="2:51" s="11" customFormat="1" ht="13.5">
      <c r="B228" s="231"/>
      <c r="C228" s="232"/>
      <c r="D228" s="233" t="s">
        <v>147</v>
      </c>
      <c r="E228" s="234" t="s">
        <v>21</v>
      </c>
      <c r="F228" s="235" t="s">
        <v>173</v>
      </c>
      <c r="G228" s="232"/>
      <c r="H228" s="236">
        <v>96</v>
      </c>
      <c r="I228" s="237"/>
      <c r="J228" s="232"/>
      <c r="K228" s="232"/>
      <c r="L228" s="238"/>
      <c r="M228" s="239"/>
      <c r="N228" s="240"/>
      <c r="O228" s="240"/>
      <c r="P228" s="240"/>
      <c r="Q228" s="240"/>
      <c r="R228" s="240"/>
      <c r="S228" s="240"/>
      <c r="T228" s="241"/>
      <c r="AT228" s="242" t="s">
        <v>147</v>
      </c>
      <c r="AU228" s="242" t="s">
        <v>86</v>
      </c>
      <c r="AV228" s="11" t="s">
        <v>86</v>
      </c>
      <c r="AW228" s="11" t="s">
        <v>39</v>
      </c>
      <c r="AX228" s="11" t="s">
        <v>76</v>
      </c>
      <c r="AY228" s="242" t="s">
        <v>137</v>
      </c>
    </row>
    <row r="229" spans="2:51" s="12" customFormat="1" ht="13.5">
      <c r="B229" s="243"/>
      <c r="C229" s="244"/>
      <c r="D229" s="233" t="s">
        <v>147</v>
      </c>
      <c r="E229" s="245" t="s">
        <v>21</v>
      </c>
      <c r="F229" s="246" t="s">
        <v>149</v>
      </c>
      <c r="G229" s="244"/>
      <c r="H229" s="247">
        <v>96</v>
      </c>
      <c r="I229" s="248"/>
      <c r="J229" s="244"/>
      <c r="K229" s="244"/>
      <c r="L229" s="249"/>
      <c r="M229" s="250"/>
      <c r="N229" s="251"/>
      <c r="O229" s="251"/>
      <c r="P229" s="251"/>
      <c r="Q229" s="251"/>
      <c r="R229" s="251"/>
      <c r="S229" s="251"/>
      <c r="T229" s="252"/>
      <c r="AT229" s="253" t="s">
        <v>147</v>
      </c>
      <c r="AU229" s="253" t="s">
        <v>86</v>
      </c>
      <c r="AV229" s="12" t="s">
        <v>145</v>
      </c>
      <c r="AW229" s="12" t="s">
        <v>39</v>
      </c>
      <c r="AX229" s="12" t="s">
        <v>84</v>
      </c>
      <c r="AY229" s="253" t="s">
        <v>137</v>
      </c>
    </row>
    <row r="230" spans="2:65" s="1" customFormat="1" ht="25.5" customHeight="1">
      <c r="B230" s="44"/>
      <c r="C230" s="219" t="s">
        <v>378</v>
      </c>
      <c r="D230" s="219" t="s">
        <v>140</v>
      </c>
      <c r="E230" s="220" t="s">
        <v>379</v>
      </c>
      <c r="F230" s="221" t="s">
        <v>380</v>
      </c>
      <c r="G230" s="222" t="s">
        <v>191</v>
      </c>
      <c r="H230" s="223">
        <v>4</v>
      </c>
      <c r="I230" s="224"/>
      <c r="J230" s="225">
        <f>ROUND(I230*H230,2)</f>
        <v>0</v>
      </c>
      <c r="K230" s="221" t="s">
        <v>144</v>
      </c>
      <c r="L230" s="70"/>
      <c r="M230" s="226" t="s">
        <v>21</v>
      </c>
      <c r="N230" s="227" t="s">
        <v>47</v>
      </c>
      <c r="O230" s="45"/>
      <c r="P230" s="228">
        <f>O230*H230</f>
        <v>0</v>
      </c>
      <c r="Q230" s="228">
        <v>0</v>
      </c>
      <c r="R230" s="228">
        <f>Q230*H230</f>
        <v>0</v>
      </c>
      <c r="S230" s="228">
        <v>0</v>
      </c>
      <c r="T230" s="229">
        <f>S230*H230</f>
        <v>0</v>
      </c>
      <c r="AR230" s="22" t="s">
        <v>221</v>
      </c>
      <c r="AT230" s="22" t="s">
        <v>140</v>
      </c>
      <c r="AU230" s="22" t="s">
        <v>86</v>
      </c>
      <c r="AY230" s="22" t="s">
        <v>137</v>
      </c>
      <c r="BE230" s="230">
        <f>IF(N230="základní",J230,0)</f>
        <v>0</v>
      </c>
      <c r="BF230" s="230">
        <f>IF(N230="snížená",J230,0)</f>
        <v>0</v>
      </c>
      <c r="BG230" s="230">
        <f>IF(N230="zákl. přenesená",J230,0)</f>
        <v>0</v>
      </c>
      <c r="BH230" s="230">
        <f>IF(N230="sníž. přenesená",J230,0)</f>
        <v>0</v>
      </c>
      <c r="BI230" s="230">
        <f>IF(N230="nulová",J230,0)</f>
        <v>0</v>
      </c>
      <c r="BJ230" s="22" t="s">
        <v>84</v>
      </c>
      <c r="BK230" s="230">
        <f>ROUND(I230*H230,2)</f>
        <v>0</v>
      </c>
      <c r="BL230" s="22" t="s">
        <v>221</v>
      </c>
      <c r="BM230" s="22" t="s">
        <v>381</v>
      </c>
    </row>
    <row r="231" spans="2:65" s="1" customFormat="1" ht="16.5" customHeight="1">
      <c r="B231" s="44"/>
      <c r="C231" s="256" t="s">
        <v>382</v>
      </c>
      <c r="D231" s="256" t="s">
        <v>213</v>
      </c>
      <c r="E231" s="257" t="s">
        <v>383</v>
      </c>
      <c r="F231" s="258" t="s">
        <v>384</v>
      </c>
      <c r="G231" s="259" t="s">
        <v>191</v>
      </c>
      <c r="H231" s="260">
        <v>4</v>
      </c>
      <c r="I231" s="261"/>
      <c r="J231" s="262">
        <f>ROUND(I231*H231,2)</f>
        <v>0</v>
      </c>
      <c r="K231" s="258" t="s">
        <v>144</v>
      </c>
      <c r="L231" s="263"/>
      <c r="M231" s="264" t="s">
        <v>21</v>
      </c>
      <c r="N231" s="265" t="s">
        <v>47</v>
      </c>
      <c r="O231" s="45"/>
      <c r="P231" s="228">
        <f>O231*H231</f>
        <v>0</v>
      </c>
      <c r="Q231" s="228">
        <v>0.00282</v>
      </c>
      <c r="R231" s="228">
        <f>Q231*H231</f>
        <v>0.01128</v>
      </c>
      <c r="S231" s="228">
        <v>0</v>
      </c>
      <c r="T231" s="229">
        <f>S231*H231</f>
        <v>0</v>
      </c>
      <c r="AR231" s="22" t="s">
        <v>308</v>
      </c>
      <c r="AT231" s="22" t="s">
        <v>213</v>
      </c>
      <c r="AU231" s="22" t="s">
        <v>86</v>
      </c>
      <c r="AY231" s="22" t="s">
        <v>137</v>
      </c>
      <c r="BE231" s="230">
        <f>IF(N231="základní",J231,0)</f>
        <v>0</v>
      </c>
      <c r="BF231" s="230">
        <f>IF(N231="snížená",J231,0)</f>
        <v>0</v>
      </c>
      <c r="BG231" s="230">
        <f>IF(N231="zákl. přenesená",J231,0)</f>
        <v>0</v>
      </c>
      <c r="BH231" s="230">
        <f>IF(N231="sníž. přenesená",J231,0)</f>
        <v>0</v>
      </c>
      <c r="BI231" s="230">
        <f>IF(N231="nulová",J231,0)</f>
        <v>0</v>
      </c>
      <c r="BJ231" s="22" t="s">
        <v>84</v>
      </c>
      <c r="BK231" s="230">
        <f>ROUND(I231*H231,2)</f>
        <v>0</v>
      </c>
      <c r="BL231" s="22" t="s">
        <v>221</v>
      </c>
      <c r="BM231" s="22" t="s">
        <v>385</v>
      </c>
    </row>
    <row r="232" spans="2:65" s="1" customFormat="1" ht="25.5" customHeight="1">
      <c r="B232" s="44"/>
      <c r="C232" s="219" t="s">
        <v>386</v>
      </c>
      <c r="D232" s="219" t="s">
        <v>140</v>
      </c>
      <c r="E232" s="220" t="s">
        <v>387</v>
      </c>
      <c r="F232" s="221" t="s">
        <v>388</v>
      </c>
      <c r="G232" s="222" t="s">
        <v>191</v>
      </c>
      <c r="H232" s="223">
        <v>28</v>
      </c>
      <c r="I232" s="224"/>
      <c r="J232" s="225">
        <f>ROUND(I232*H232,2)</f>
        <v>0</v>
      </c>
      <c r="K232" s="221" t="s">
        <v>144</v>
      </c>
      <c r="L232" s="70"/>
      <c r="M232" s="226" t="s">
        <v>21</v>
      </c>
      <c r="N232" s="227" t="s">
        <v>47</v>
      </c>
      <c r="O232" s="45"/>
      <c r="P232" s="228">
        <f>O232*H232</f>
        <v>0</v>
      </c>
      <c r="Q232" s="228">
        <v>0</v>
      </c>
      <c r="R232" s="228">
        <f>Q232*H232</f>
        <v>0</v>
      </c>
      <c r="S232" s="228">
        <v>0</v>
      </c>
      <c r="T232" s="229">
        <f>S232*H232</f>
        <v>0</v>
      </c>
      <c r="AR232" s="22" t="s">
        <v>221</v>
      </c>
      <c r="AT232" s="22" t="s">
        <v>140</v>
      </c>
      <c r="AU232" s="22" t="s">
        <v>86</v>
      </c>
      <c r="AY232" s="22" t="s">
        <v>137</v>
      </c>
      <c r="BE232" s="230">
        <f>IF(N232="základní",J232,0)</f>
        <v>0</v>
      </c>
      <c r="BF232" s="230">
        <f>IF(N232="snížená",J232,0)</f>
        <v>0</v>
      </c>
      <c r="BG232" s="230">
        <f>IF(N232="zákl. přenesená",J232,0)</f>
        <v>0</v>
      </c>
      <c r="BH232" s="230">
        <f>IF(N232="sníž. přenesená",J232,0)</f>
        <v>0</v>
      </c>
      <c r="BI232" s="230">
        <f>IF(N232="nulová",J232,0)</f>
        <v>0</v>
      </c>
      <c r="BJ232" s="22" t="s">
        <v>84</v>
      </c>
      <c r="BK232" s="230">
        <f>ROUND(I232*H232,2)</f>
        <v>0</v>
      </c>
      <c r="BL232" s="22" t="s">
        <v>221</v>
      </c>
      <c r="BM232" s="22" t="s">
        <v>389</v>
      </c>
    </row>
    <row r="233" spans="2:65" s="1" customFormat="1" ht="16.5" customHeight="1">
      <c r="B233" s="44"/>
      <c r="C233" s="256" t="s">
        <v>390</v>
      </c>
      <c r="D233" s="256" t="s">
        <v>213</v>
      </c>
      <c r="E233" s="257" t="s">
        <v>391</v>
      </c>
      <c r="F233" s="258" t="s">
        <v>392</v>
      </c>
      <c r="G233" s="259" t="s">
        <v>191</v>
      </c>
      <c r="H233" s="260">
        <v>28</v>
      </c>
      <c r="I233" s="261"/>
      <c r="J233" s="262">
        <f>ROUND(I233*H233,2)</f>
        <v>0</v>
      </c>
      <c r="K233" s="258" t="s">
        <v>144</v>
      </c>
      <c r="L233" s="263"/>
      <c r="M233" s="264" t="s">
        <v>21</v>
      </c>
      <c r="N233" s="265" t="s">
        <v>47</v>
      </c>
      <c r="O233" s="45"/>
      <c r="P233" s="228">
        <f>O233*H233</f>
        <v>0</v>
      </c>
      <c r="Q233" s="228">
        <v>0.00039</v>
      </c>
      <c r="R233" s="228">
        <f>Q233*H233</f>
        <v>0.01092</v>
      </c>
      <c r="S233" s="228">
        <v>0</v>
      </c>
      <c r="T233" s="229">
        <f>S233*H233</f>
        <v>0</v>
      </c>
      <c r="AR233" s="22" t="s">
        <v>308</v>
      </c>
      <c r="AT233" s="22" t="s">
        <v>213</v>
      </c>
      <c r="AU233" s="22" t="s">
        <v>86</v>
      </c>
      <c r="AY233" s="22" t="s">
        <v>137</v>
      </c>
      <c r="BE233" s="230">
        <f>IF(N233="základní",J233,0)</f>
        <v>0</v>
      </c>
      <c r="BF233" s="230">
        <f>IF(N233="snížená",J233,0)</f>
        <v>0</v>
      </c>
      <c r="BG233" s="230">
        <f>IF(N233="zákl. přenesená",J233,0)</f>
        <v>0</v>
      </c>
      <c r="BH233" s="230">
        <f>IF(N233="sníž. přenesená",J233,0)</f>
        <v>0</v>
      </c>
      <c r="BI233" s="230">
        <f>IF(N233="nulová",J233,0)</f>
        <v>0</v>
      </c>
      <c r="BJ233" s="22" t="s">
        <v>84</v>
      </c>
      <c r="BK233" s="230">
        <f>ROUND(I233*H233,2)</f>
        <v>0</v>
      </c>
      <c r="BL233" s="22" t="s">
        <v>221</v>
      </c>
      <c r="BM233" s="22" t="s">
        <v>393</v>
      </c>
    </row>
    <row r="234" spans="2:65" s="1" customFormat="1" ht="25.5" customHeight="1">
      <c r="B234" s="44"/>
      <c r="C234" s="219" t="s">
        <v>394</v>
      </c>
      <c r="D234" s="219" t="s">
        <v>140</v>
      </c>
      <c r="E234" s="220" t="s">
        <v>395</v>
      </c>
      <c r="F234" s="221" t="s">
        <v>396</v>
      </c>
      <c r="G234" s="222" t="s">
        <v>191</v>
      </c>
      <c r="H234" s="223">
        <v>48</v>
      </c>
      <c r="I234" s="224"/>
      <c r="J234" s="225">
        <f>ROUND(I234*H234,2)</f>
        <v>0</v>
      </c>
      <c r="K234" s="221" t="s">
        <v>144</v>
      </c>
      <c r="L234" s="70"/>
      <c r="M234" s="226" t="s">
        <v>21</v>
      </c>
      <c r="N234" s="227" t="s">
        <v>47</v>
      </c>
      <c r="O234" s="45"/>
      <c r="P234" s="228">
        <f>O234*H234</f>
        <v>0</v>
      </c>
      <c r="Q234" s="228">
        <v>0</v>
      </c>
      <c r="R234" s="228">
        <f>Q234*H234</f>
        <v>0</v>
      </c>
      <c r="S234" s="228">
        <v>0</v>
      </c>
      <c r="T234" s="229">
        <f>S234*H234</f>
        <v>0</v>
      </c>
      <c r="AR234" s="22" t="s">
        <v>221</v>
      </c>
      <c r="AT234" s="22" t="s">
        <v>140</v>
      </c>
      <c r="AU234" s="22" t="s">
        <v>86</v>
      </c>
      <c r="AY234" s="22" t="s">
        <v>137</v>
      </c>
      <c r="BE234" s="230">
        <f>IF(N234="základní",J234,0)</f>
        <v>0</v>
      </c>
      <c r="BF234" s="230">
        <f>IF(N234="snížená",J234,0)</f>
        <v>0</v>
      </c>
      <c r="BG234" s="230">
        <f>IF(N234="zákl. přenesená",J234,0)</f>
        <v>0</v>
      </c>
      <c r="BH234" s="230">
        <f>IF(N234="sníž. přenesená",J234,0)</f>
        <v>0</v>
      </c>
      <c r="BI234" s="230">
        <f>IF(N234="nulová",J234,0)</f>
        <v>0</v>
      </c>
      <c r="BJ234" s="22" t="s">
        <v>84</v>
      </c>
      <c r="BK234" s="230">
        <f>ROUND(I234*H234,2)</f>
        <v>0</v>
      </c>
      <c r="BL234" s="22" t="s">
        <v>221</v>
      </c>
      <c r="BM234" s="22" t="s">
        <v>397</v>
      </c>
    </row>
    <row r="235" spans="2:65" s="1" customFormat="1" ht="16.5" customHeight="1">
      <c r="B235" s="44"/>
      <c r="C235" s="256" t="s">
        <v>398</v>
      </c>
      <c r="D235" s="256" t="s">
        <v>213</v>
      </c>
      <c r="E235" s="257" t="s">
        <v>399</v>
      </c>
      <c r="F235" s="258" t="s">
        <v>400</v>
      </c>
      <c r="G235" s="259" t="s">
        <v>191</v>
      </c>
      <c r="H235" s="260">
        <v>48</v>
      </c>
      <c r="I235" s="261"/>
      <c r="J235" s="262">
        <f>ROUND(I235*H235,2)</f>
        <v>0</v>
      </c>
      <c r="K235" s="258" t="s">
        <v>144</v>
      </c>
      <c r="L235" s="263"/>
      <c r="M235" s="264" t="s">
        <v>21</v>
      </c>
      <c r="N235" s="265" t="s">
        <v>47</v>
      </c>
      <c r="O235" s="45"/>
      <c r="P235" s="228">
        <f>O235*H235</f>
        <v>0</v>
      </c>
      <c r="Q235" s="228">
        <v>0.00028</v>
      </c>
      <c r="R235" s="228">
        <f>Q235*H235</f>
        <v>0.013439999999999999</v>
      </c>
      <c r="S235" s="228">
        <v>0</v>
      </c>
      <c r="T235" s="229">
        <f>S235*H235</f>
        <v>0</v>
      </c>
      <c r="AR235" s="22" t="s">
        <v>308</v>
      </c>
      <c r="AT235" s="22" t="s">
        <v>213</v>
      </c>
      <c r="AU235" s="22" t="s">
        <v>86</v>
      </c>
      <c r="AY235" s="22" t="s">
        <v>137</v>
      </c>
      <c r="BE235" s="230">
        <f>IF(N235="základní",J235,0)</f>
        <v>0</v>
      </c>
      <c r="BF235" s="230">
        <f>IF(N235="snížená",J235,0)</f>
        <v>0</v>
      </c>
      <c r="BG235" s="230">
        <f>IF(N235="zákl. přenesená",J235,0)</f>
        <v>0</v>
      </c>
      <c r="BH235" s="230">
        <f>IF(N235="sníž. přenesená",J235,0)</f>
        <v>0</v>
      </c>
      <c r="BI235" s="230">
        <f>IF(N235="nulová",J235,0)</f>
        <v>0</v>
      </c>
      <c r="BJ235" s="22" t="s">
        <v>84</v>
      </c>
      <c r="BK235" s="230">
        <f>ROUND(I235*H235,2)</f>
        <v>0</v>
      </c>
      <c r="BL235" s="22" t="s">
        <v>221</v>
      </c>
      <c r="BM235" s="22" t="s">
        <v>401</v>
      </c>
    </row>
    <row r="236" spans="2:65" s="1" customFormat="1" ht="25.5" customHeight="1">
      <c r="B236" s="44"/>
      <c r="C236" s="219" t="s">
        <v>402</v>
      </c>
      <c r="D236" s="219" t="s">
        <v>140</v>
      </c>
      <c r="E236" s="220" t="s">
        <v>403</v>
      </c>
      <c r="F236" s="221" t="s">
        <v>404</v>
      </c>
      <c r="G236" s="222" t="s">
        <v>191</v>
      </c>
      <c r="H236" s="223">
        <v>16</v>
      </c>
      <c r="I236" s="224"/>
      <c r="J236" s="225">
        <f>ROUND(I236*H236,2)</f>
        <v>0</v>
      </c>
      <c r="K236" s="221" t="s">
        <v>144</v>
      </c>
      <c r="L236" s="70"/>
      <c r="M236" s="226" t="s">
        <v>21</v>
      </c>
      <c r="N236" s="227" t="s">
        <v>47</v>
      </c>
      <c r="O236" s="45"/>
      <c r="P236" s="228">
        <f>O236*H236</f>
        <v>0</v>
      </c>
      <c r="Q236" s="228">
        <v>0</v>
      </c>
      <c r="R236" s="228">
        <f>Q236*H236</f>
        <v>0</v>
      </c>
      <c r="S236" s="228">
        <v>0</v>
      </c>
      <c r="T236" s="229">
        <f>S236*H236</f>
        <v>0</v>
      </c>
      <c r="AR236" s="22" t="s">
        <v>221</v>
      </c>
      <c r="AT236" s="22" t="s">
        <v>140</v>
      </c>
      <c r="AU236" s="22" t="s">
        <v>86</v>
      </c>
      <c r="AY236" s="22" t="s">
        <v>137</v>
      </c>
      <c r="BE236" s="230">
        <f>IF(N236="základní",J236,0)</f>
        <v>0</v>
      </c>
      <c r="BF236" s="230">
        <f>IF(N236="snížená",J236,0)</f>
        <v>0</v>
      </c>
      <c r="BG236" s="230">
        <f>IF(N236="zákl. přenesená",J236,0)</f>
        <v>0</v>
      </c>
      <c r="BH236" s="230">
        <f>IF(N236="sníž. přenesená",J236,0)</f>
        <v>0</v>
      </c>
      <c r="BI236" s="230">
        <f>IF(N236="nulová",J236,0)</f>
        <v>0</v>
      </c>
      <c r="BJ236" s="22" t="s">
        <v>84</v>
      </c>
      <c r="BK236" s="230">
        <f>ROUND(I236*H236,2)</f>
        <v>0</v>
      </c>
      <c r="BL236" s="22" t="s">
        <v>221</v>
      </c>
      <c r="BM236" s="22" t="s">
        <v>405</v>
      </c>
    </row>
    <row r="237" spans="2:65" s="1" customFormat="1" ht="25.5" customHeight="1">
      <c r="B237" s="44"/>
      <c r="C237" s="256" t="s">
        <v>406</v>
      </c>
      <c r="D237" s="256" t="s">
        <v>213</v>
      </c>
      <c r="E237" s="257" t="s">
        <v>407</v>
      </c>
      <c r="F237" s="258" t="s">
        <v>408</v>
      </c>
      <c r="G237" s="259" t="s">
        <v>191</v>
      </c>
      <c r="H237" s="260">
        <v>16</v>
      </c>
      <c r="I237" s="261"/>
      <c r="J237" s="262">
        <f>ROUND(I237*H237,2)</f>
        <v>0</v>
      </c>
      <c r="K237" s="258" t="s">
        <v>144</v>
      </c>
      <c r="L237" s="263"/>
      <c r="M237" s="264" t="s">
        <v>21</v>
      </c>
      <c r="N237" s="265" t="s">
        <v>47</v>
      </c>
      <c r="O237" s="45"/>
      <c r="P237" s="228">
        <f>O237*H237</f>
        <v>0</v>
      </c>
      <c r="Q237" s="228">
        <v>0.0112</v>
      </c>
      <c r="R237" s="228">
        <f>Q237*H237</f>
        <v>0.1792</v>
      </c>
      <c r="S237" s="228">
        <v>0</v>
      </c>
      <c r="T237" s="229">
        <f>S237*H237</f>
        <v>0</v>
      </c>
      <c r="AR237" s="22" t="s">
        <v>308</v>
      </c>
      <c r="AT237" s="22" t="s">
        <v>213</v>
      </c>
      <c r="AU237" s="22" t="s">
        <v>86</v>
      </c>
      <c r="AY237" s="22" t="s">
        <v>137</v>
      </c>
      <c r="BE237" s="230">
        <f>IF(N237="základní",J237,0)</f>
        <v>0</v>
      </c>
      <c r="BF237" s="230">
        <f>IF(N237="snížená",J237,0)</f>
        <v>0</v>
      </c>
      <c r="BG237" s="230">
        <f>IF(N237="zákl. přenesená",J237,0)</f>
        <v>0</v>
      </c>
      <c r="BH237" s="230">
        <f>IF(N237="sníž. přenesená",J237,0)</f>
        <v>0</v>
      </c>
      <c r="BI237" s="230">
        <f>IF(N237="nulová",J237,0)</f>
        <v>0</v>
      </c>
      <c r="BJ237" s="22" t="s">
        <v>84</v>
      </c>
      <c r="BK237" s="230">
        <f>ROUND(I237*H237,2)</f>
        <v>0</v>
      </c>
      <c r="BL237" s="22" t="s">
        <v>221</v>
      </c>
      <c r="BM237" s="22" t="s">
        <v>409</v>
      </c>
    </row>
    <row r="238" spans="2:65" s="1" customFormat="1" ht="25.5" customHeight="1">
      <c r="B238" s="44"/>
      <c r="C238" s="219" t="s">
        <v>410</v>
      </c>
      <c r="D238" s="219" t="s">
        <v>140</v>
      </c>
      <c r="E238" s="220" t="s">
        <v>411</v>
      </c>
      <c r="F238" s="221" t="s">
        <v>412</v>
      </c>
      <c r="G238" s="222" t="s">
        <v>191</v>
      </c>
      <c r="H238" s="223">
        <v>4</v>
      </c>
      <c r="I238" s="224"/>
      <c r="J238" s="225">
        <f>ROUND(I238*H238,2)</f>
        <v>0</v>
      </c>
      <c r="K238" s="221" t="s">
        <v>144</v>
      </c>
      <c r="L238" s="70"/>
      <c r="M238" s="226" t="s">
        <v>21</v>
      </c>
      <c r="N238" s="227" t="s">
        <v>47</v>
      </c>
      <c r="O238" s="45"/>
      <c r="P238" s="228">
        <f>O238*H238</f>
        <v>0</v>
      </c>
      <c r="Q238" s="228">
        <v>0</v>
      </c>
      <c r="R238" s="228">
        <f>Q238*H238</f>
        <v>0</v>
      </c>
      <c r="S238" s="228">
        <v>0</v>
      </c>
      <c r="T238" s="229">
        <f>S238*H238</f>
        <v>0</v>
      </c>
      <c r="AR238" s="22" t="s">
        <v>221</v>
      </c>
      <c r="AT238" s="22" t="s">
        <v>140</v>
      </c>
      <c r="AU238" s="22" t="s">
        <v>86</v>
      </c>
      <c r="AY238" s="22" t="s">
        <v>137</v>
      </c>
      <c r="BE238" s="230">
        <f>IF(N238="základní",J238,0)</f>
        <v>0</v>
      </c>
      <c r="BF238" s="230">
        <f>IF(N238="snížená",J238,0)</f>
        <v>0</v>
      </c>
      <c r="BG238" s="230">
        <f>IF(N238="zákl. přenesená",J238,0)</f>
        <v>0</v>
      </c>
      <c r="BH238" s="230">
        <f>IF(N238="sníž. přenesená",J238,0)</f>
        <v>0</v>
      </c>
      <c r="BI238" s="230">
        <f>IF(N238="nulová",J238,0)</f>
        <v>0</v>
      </c>
      <c r="BJ238" s="22" t="s">
        <v>84</v>
      </c>
      <c r="BK238" s="230">
        <f>ROUND(I238*H238,2)</f>
        <v>0</v>
      </c>
      <c r="BL238" s="22" t="s">
        <v>221</v>
      </c>
      <c r="BM238" s="22" t="s">
        <v>413</v>
      </c>
    </row>
    <row r="239" spans="2:47" s="1" customFormat="1" ht="13.5">
      <c r="B239" s="44"/>
      <c r="C239" s="72"/>
      <c r="D239" s="233" t="s">
        <v>153</v>
      </c>
      <c r="E239" s="72"/>
      <c r="F239" s="254" t="s">
        <v>414</v>
      </c>
      <c r="G239" s="72"/>
      <c r="H239" s="72"/>
      <c r="I239" s="189"/>
      <c r="J239" s="72"/>
      <c r="K239" s="72"/>
      <c r="L239" s="70"/>
      <c r="M239" s="255"/>
      <c r="N239" s="45"/>
      <c r="O239" s="45"/>
      <c r="P239" s="45"/>
      <c r="Q239" s="45"/>
      <c r="R239" s="45"/>
      <c r="S239" s="45"/>
      <c r="T239" s="93"/>
      <c r="AT239" s="22" t="s">
        <v>153</v>
      </c>
      <c r="AU239" s="22" t="s">
        <v>86</v>
      </c>
    </row>
    <row r="240" spans="2:63" s="10" customFormat="1" ht="29.85" customHeight="1">
      <c r="B240" s="203"/>
      <c r="C240" s="204"/>
      <c r="D240" s="205" t="s">
        <v>75</v>
      </c>
      <c r="E240" s="217" t="s">
        <v>415</v>
      </c>
      <c r="F240" s="217" t="s">
        <v>416</v>
      </c>
      <c r="G240" s="204"/>
      <c r="H240" s="204"/>
      <c r="I240" s="207"/>
      <c r="J240" s="218">
        <f>BK240</f>
        <v>0</v>
      </c>
      <c r="K240" s="204"/>
      <c r="L240" s="209"/>
      <c r="M240" s="210"/>
      <c r="N240" s="211"/>
      <c r="O240" s="211"/>
      <c r="P240" s="212">
        <f>SUM(P241:P250)</f>
        <v>0</v>
      </c>
      <c r="Q240" s="211"/>
      <c r="R240" s="212">
        <f>SUM(R241:R250)</f>
        <v>0.01388</v>
      </c>
      <c r="S240" s="211"/>
      <c r="T240" s="213">
        <f>SUM(T241:T250)</f>
        <v>0</v>
      </c>
      <c r="AR240" s="214" t="s">
        <v>86</v>
      </c>
      <c r="AT240" s="215" t="s">
        <v>75</v>
      </c>
      <c r="AU240" s="215" t="s">
        <v>84</v>
      </c>
      <c r="AY240" s="214" t="s">
        <v>137</v>
      </c>
      <c r="BK240" s="216">
        <f>SUM(BK241:BK250)</f>
        <v>0</v>
      </c>
    </row>
    <row r="241" spans="2:65" s="1" customFormat="1" ht="25.5" customHeight="1">
      <c r="B241" s="44"/>
      <c r="C241" s="219" t="s">
        <v>417</v>
      </c>
      <c r="D241" s="219" t="s">
        <v>140</v>
      </c>
      <c r="E241" s="220" t="s">
        <v>418</v>
      </c>
      <c r="F241" s="221" t="s">
        <v>419</v>
      </c>
      <c r="G241" s="222" t="s">
        <v>191</v>
      </c>
      <c r="H241" s="223">
        <v>16</v>
      </c>
      <c r="I241" s="224"/>
      <c r="J241" s="225">
        <f>ROUND(I241*H241,2)</f>
        <v>0</v>
      </c>
      <c r="K241" s="221" t="s">
        <v>144</v>
      </c>
      <c r="L241" s="70"/>
      <c r="M241" s="226" t="s">
        <v>21</v>
      </c>
      <c r="N241" s="227" t="s">
        <v>47</v>
      </c>
      <c r="O241" s="45"/>
      <c r="P241" s="228">
        <f>O241*H241</f>
        <v>0</v>
      </c>
      <c r="Q241" s="228">
        <v>0</v>
      </c>
      <c r="R241" s="228">
        <f>Q241*H241</f>
        <v>0</v>
      </c>
      <c r="S241" s="228">
        <v>0</v>
      </c>
      <c r="T241" s="229">
        <f>S241*H241</f>
        <v>0</v>
      </c>
      <c r="AR241" s="22" t="s">
        <v>221</v>
      </c>
      <c r="AT241" s="22" t="s">
        <v>140</v>
      </c>
      <c r="AU241" s="22" t="s">
        <v>86</v>
      </c>
      <c r="AY241" s="22" t="s">
        <v>137</v>
      </c>
      <c r="BE241" s="230">
        <f>IF(N241="základní",J241,0)</f>
        <v>0</v>
      </c>
      <c r="BF241" s="230">
        <f>IF(N241="snížená",J241,0)</f>
        <v>0</v>
      </c>
      <c r="BG241" s="230">
        <f>IF(N241="zákl. přenesená",J241,0)</f>
        <v>0</v>
      </c>
      <c r="BH241" s="230">
        <f>IF(N241="sníž. přenesená",J241,0)</f>
        <v>0</v>
      </c>
      <c r="BI241" s="230">
        <f>IF(N241="nulová",J241,0)</f>
        <v>0</v>
      </c>
      <c r="BJ241" s="22" t="s">
        <v>84</v>
      </c>
      <c r="BK241" s="230">
        <f>ROUND(I241*H241,2)</f>
        <v>0</v>
      </c>
      <c r="BL241" s="22" t="s">
        <v>221</v>
      </c>
      <c r="BM241" s="22" t="s">
        <v>420</v>
      </c>
    </row>
    <row r="242" spans="2:65" s="1" customFormat="1" ht="16.5" customHeight="1">
      <c r="B242" s="44"/>
      <c r="C242" s="256" t="s">
        <v>421</v>
      </c>
      <c r="D242" s="256" t="s">
        <v>213</v>
      </c>
      <c r="E242" s="257" t="s">
        <v>422</v>
      </c>
      <c r="F242" s="258" t="s">
        <v>423</v>
      </c>
      <c r="G242" s="259" t="s">
        <v>191</v>
      </c>
      <c r="H242" s="260">
        <v>16</v>
      </c>
      <c r="I242" s="261"/>
      <c r="J242" s="262">
        <f>ROUND(I242*H242,2)</f>
        <v>0</v>
      </c>
      <c r="K242" s="258" t="s">
        <v>144</v>
      </c>
      <c r="L242" s="263"/>
      <c r="M242" s="264" t="s">
        <v>21</v>
      </c>
      <c r="N242" s="265" t="s">
        <v>47</v>
      </c>
      <c r="O242" s="45"/>
      <c r="P242" s="228">
        <f>O242*H242</f>
        <v>0</v>
      </c>
      <c r="Q242" s="228">
        <v>6E-05</v>
      </c>
      <c r="R242" s="228">
        <f>Q242*H242</f>
        <v>0.00096</v>
      </c>
      <c r="S242" s="228">
        <v>0</v>
      </c>
      <c r="T242" s="229">
        <f>S242*H242</f>
        <v>0</v>
      </c>
      <c r="AR242" s="22" t="s">
        <v>308</v>
      </c>
      <c r="AT242" s="22" t="s">
        <v>213</v>
      </c>
      <c r="AU242" s="22" t="s">
        <v>86</v>
      </c>
      <c r="AY242" s="22" t="s">
        <v>137</v>
      </c>
      <c r="BE242" s="230">
        <f>IF(N242="základní",J242,0)</f>
        <v>0</v>
      </c>
      <c r="BF242" s="230">
        <f>IF(N242="snížená",J242,0)</f>
        <v>0</v>
      </c>
      <c r="BG242" s="230">
        <f>IF(N242="zákl. přenesená",J242,0)</f>
        <v>0</v>
      </c>
      <c r="BH242" s="230">
        <f>IF(N242="sníž. přenesená",J242,0)</f>
        <v>0</v>
      </c>
      <c r="BI242" s="230">
        <f>IF(N242="nulová",J242,0)</f>
        <v>0</v>
      </c>
      <c r="BJ242" s="22" t="s">
        <v>84</v>
      </c>
      <c r="BK242" s="230">
        <f>ROUND(I242*H242,2)</f>
        <v>0</v>
      </c>
      <c r="BL242" s="22" t="s">
        <v>221</v>
      </c>
      <c r="BM242" s="22" t="s">
        <v>424</v>
      </c>
    </row>
    <row r="243" spans="2:65" s="1" customFormat="1" ht="16.5" customHeight="1">
      <c r="B243" s="44"/>
      <c r="C243" s="219" t="s">
        <v>425</v>
      </c>
      <c r="D243" s="219" t="s">
        <v>140</v>
      </c>
      <c r="E243" s="220" t="s">
        <v>426</v>
      </c>
      <c r="F243" s="221" t="s">
        <v>427</v>
      </c>
      <c r="G243" s="222" t="s">
        <v>203</v>
      </c>
      <c r="H243" s="223">
        <v>34</v>
      </c>
      <c r="I243" s="224"/>
      <c r="J243" s="225">
        <f>ROUND(I243*H243,2)</f>
        <v>0</v>
      </c>
      <c r="K243" s="221" t="s">
        <v>144</v>
      </c>
      <c r="L243" s="70"/>
      <c r="M243" s="226" t="s">
        <v>21</v>
      </c>
      <c r="N243" s="227" t="s">
        <v>47</v>
      </c>
      <c r="O243" s="45"/>
      <c r="P243" s="228">
        <f>O243*H243</f>
        <v>0</v>
      </c>
      <c r="Q243" s="228">
        <v>0</v>
      </c>
      <c r="R243" s="228">
        <f>Q243*H243</f>
        <v>0</v>
      </c>
      <c r="S243" s="228">
        <v>0</v>
      </c>
      <c r="T243" s="229">
        <f>S243*H243</f>
        <v>0</v>
      </c>
      <c r="AR243" s="22" t="s">
        <v>221</v>
      </c>
      <c r="AT243" s="22" t="s">
        <v>140</v>
      </c>
      <c r="AU243" s="22" t="s">
        <v>86</v>
      </c>
      <c r="AY243" s="22" t="s">
        <v>137</v>
      </c>
      <c r="BE243" s="230">
        <f>IF(N243="základní",J243,0)</f>
        <v>0</v>
      </c>
      <c r="BF243" s="230">
        <f>IF(N243="snížená",J243,0)</f>
        <v>0</v>
      </c>
      <c r="BG243" s="230">
        <f>IF(N243="zákl. přenesená",J243,0)</f>
        <v>0</v>
      </c>
      <c r="BH243" s="230">
        <f>IF(N243="sníž. přenesená",J243,0)</f>
        <v>0</v>
      </c>
      <c r="BI243" s="230">
        <f>IF(N243="nulová",J243,0)</f>
        <v>0</v>
      </c>
      <c r="BJ243" s="22" t="s">
        <v>84</v>
      </c>
      <c r="BK243" s="230">
        <f>ROUND(I243*H243,2)</f>
        <v>0</v>
      </c>
      <c r="BL243" s="22" t="s">
        <v>221</v>
      </c>
      <c r="BM243" s="22" t="s">
        <v>428</v>
      </c>
    </row>
    <row r="244" spans="2:47" s="1" customFormat="1" ht="13.5">
      <c r="B244" s="44"/>
      <c r="C244" s="72"/>
      <c r="D244" s="233" t="s">
        <v>153</v>
      </c>
      <c r="E244" s="72"/>
      <c r="F244" s="254" t="s">
        <v>429</v>
      </c>
      <c r="G244" s="72"/>
      <c r="H244" s="72"/>
      <c r="I244" s="189"/>
      <c r="J244" s="72"/>
      <c r="K244" s="72"/>
      <c r="L244" s="70"/>
      <c r="M244" s="255"/>
      <c r="N244" s="45"/>
      <c r="O244" s="45"/>
      <c r="P244" s="45"/>
      <c r="Q244" s="45"/>
      <c r="R244" s="45"/>
      <c r="S244" s="45"/>
      <c r="T244" s="93"/>
      <c r="AT244" s="22" t="s">
        <v>153</v>
      </c>
      <c r="AU244" s="22" t="s">
        <v>86</v>
      </c>
    </row>
    <row r="245" spans="2:51" s="11" customFormat="1" ht="13.5">
      <c r="B245" s="231"/>
      <c r="C245" s="232"/>
      <c r="D245" s="233" t="s">
        <v>147</v>
      </c>
      <c r="E245" s="234" t="s">
        <v>21</v>
      </c>
      <c r="F245" s="235" t="s">
        <v>430</v>
      </c>
      <c r="G245" s="232"/>
      <c r="H245" s="236">
        <v>34</v>
      </c>
      <c r="I245" s="237"/>
      <c r="J245" s="232"/>
      <c r="K245" s="232"/>
      <c r="L245" s="238"/>
      <c r="M245" s="239"/>
      <c r="N245" s="240"/>
      <c r="O245" s="240"/>
      <c r="P245" s="240"/>
      <c r="Q245" s="240"/>
      <c r="R245" s="240"/>
      <c r="S245" s="240"/>
      <c r="T245" s="241"/>
      <c r="AT245" s="242" t="s">
        <v>147</v>
      </c>
      <c r="AU245" s="242" t="s">
        <v>86</v>
      </c>
      <c r="AV245" s="11" t="s">
        <v>86</v>
      </c>
      <c r="AW245" s="11" t="s">
        <v>39</v>
      </c>
      <c r="AX245" s="11" t="s">
        <v>76</v>
      </c>
      <c r="AY245" s="242" t="s">
        <v>137</v>
      </c>
    </row>
    <row r="246" spans="2:51" s="12" customFormat="1" ht="13.5">
      <c r="B246" s="243"/>
      <c r="C246" s="244"/>
      <c r="D246" s="233" t="s">
        <v>147</v>
      </c>
      <c r="E246" s="245" t="s">
        <v>21</v>
      </c>
      <c r="F246" s="246" t="s">
        <v>149</v>
      </c>
      <c r="G246" s="244"/>
      <c r="H246" s="247">
        <v>34</v>
      </c>
      <c r="I246" s="248"/>
      <c r="J246" s="244"/>
      <c r="K246" s="244"/>
      <c r="L246" s="249"/>
      <c r="M246" s="250"/>
      <c r="N246" s="251"/>
      <c r="O246" s="251"/>
      <c r="P246" s="251"/>
      <c r="Q246" s="251"/>
      <c r="R246" s="251"/>
      <c r="S246" s="251"/>
      <c r="T246" s="252"/>
      <c r="AT246" s="253" t="s">
        <v>147</v>
      </c>
      <c r="AU246" s="253" t="s">
        <v>86</v>
      </c>
      <c r="AV246" s="12" t="s">
        <v>145</v>
      </c>
      <c r="AW246" s="12" t="s">
        <v>39</v>
      </c>
      <c r="AX246" s="12" t="s">
        <v>84</v>
      </c>
      <c r="AY246" s="253" t="s">
        <v>137</v>
      </c>
    </row>
    <row r="247" spans="2:65" s="1" customFormat="1" ht="16.5" customHeight="1">
      <c r="B247" s="44"/>
      <c r="C247" s="256" t="s">
        <v>431</v>
      </c>
      <c r="D247" s="256" t="s">
        <v>213</v>
      </c>
      <c r="E247" s="257" t="s">
        <v>432</v>
      </c>
      <c r="F247" s="258" t="s">
        <v>433</v>
      </c>
      <c r="G247" s="259" t="s">
        <v>203</v>
      </c>
      <c r="H247" s="260">
        <v>34</v>
      </c>
      <c r="I247" s="261"/>
      <c r="J247" s="262">
        <f>ROUND(I247*H247,2)</f>
        <v>0</v>
      </c>
      <c r="K247" s="258" t="s">
        <v>144</v>
      </c>
      <c r="L247" s="263"/>
      <c r="M247" s="264" t="s">
        <v>21</v>
      </c>
      <c r="N247" s="265" t="s">
        <v>47</v>
      </c>
      <c r="O247" s="45"/>
      <c r="P247" s="228">
        <f>O247*H247</f>
        <v>0</v>
      </c>
      <c r="Q247" s="228">
        <v>8E-05</v>
      </c>
      <c r="R247" s="228">
        <f>Q247*H247</f>
        <v>0.00272</v>
      </c>
      <c r="S247" s="228">
        <v>0</v>
      </c>
      <c r="T247" s="229">
        <f>S247*H247</f>
        <v>0</v>
      </c>
      <c r="AR247" s="22" t="s">
        <v>308</v>
      </c>
      <c r="AT247" s="22" t="s">
        <v>213</v>
      </c>
      <c r="AU247" s="22" t="s">
        <v>86</v>
      </c>
      <c r="AY247" s="22" t="s">
        <v>137</v>
      </c>
      <c r="BE247" s="230">
        <f>IF(N247="základní",J247,0)</f>
        <v>0</v>
      </c>
      <c r="BF247" s="230">
        <f>IF(N247="snížená",J247,0)</f>
        <v>0</v>
      </c>
      <c r="BG247" s="230">
        <f>IF(N247="zákl. přenesená",J247,0)</f>
        <v>0</v>
      </c>
      <c r="BH247" s="230">
        <f>IF(N247="sníž. přenesená",J247,0)</f>
        <v>0</v>
      </c>
      <c r="BI247" s="230">
        <f>IF(N247="nulová",J247,0)</f>
        <v>0</v>
      </c>
      <c r="BJ247" s="22" t="s">
        <v>84</v>
      </c>
      <c r="BK247" s="230">
        <f>ROUND(I247*H247,2)</f>
        <v>0</v>
      </c>
      <c r="BL247" s="22" t="s">
        <v>221</v>
      </c>
      <c r="BM247" s="22" t="s">
        <v>434</v>
      </c>
    </row>
    <row r="248" spans="2:65" s="1" customFormat="1" ht="16.5" customHeight="1">
      <c r="B248" s="44"/>
      <c r="C248" s="219" t="s">
        <v>435</v>
      </c>
      <c r="D248" s="219" t="s">
        <v>140</v>
      </c>
      <c r="E248" s="220" t="s">
        <v>436</v>
      </c>
      <c r="F248" s="221" t="s">
        <v>437</v>
      </c>
      <c r="G248" s="222" t="s">
        <v>203</v>
      </c>
      <c r="H248" s="223">
        <v>34</v>
      </c>
      <c r="I248" s="224"/>
      <c r="J248" s="225">
        <f>ROUND(I248*H248,2)</f>
        <v>0</v>
      </c>
      <c r="K248" s="221" t="s">
        <v>144</v>
      </c>
      <c r="L248" s="70"/>
      <c r="M248" s="226" t="s">
        <v>21</v>
      </c>
      <c r="N248" s="227" t="s">
        <v>47</v>
      </c>
      <c r="O248" s="45"/>
      <c r="P248" s="228">
        <f>O248*H248</f>
        <v>0</v>
      </c>
      <c r="Q248" s="228">
        <v>0</v>
      </c>
      <c r="R248" s="228">
        <f>Q248*H248</f>
        <v>0</v>
      </c>
      <c r="S248" s="228">
        <v>0</v>
      </c>
      <c r="T248" s="229">
        <f>S248*H248</f>
        <v>0</v>
      </c>
      <c r="AR248" s="22" t="s">
        <v>221</v>
      </c>
      <c r="AT248" s="22" t="s">
        <v>140</v>
      </c>
      <c r="AU248" s="22" t="s">
        <v>86</v>
      </c>
      <c r="AY248" s="22" t="s">
        <v>137</v>
      </c>
      <c r="BE248" s="230">
        <f>IF(N248="základní",J248,0)</f>
        <v>0</v>
      </c>
      <c r="BF248" s="230">
        <f>IF(N248="snížená",J248,0)</f>
        <v>0</v>
      </c>
      <c r="BG248" s="230">
        <f>IF(N248="zákl. přenesená",J248,0)</f>
        <v>0</v>
      </c>
      <c r="BH248" s="230">
        <f>IF(N248="sníž. přenesená",J248,0)</f>
        <v>0</v>
      </c>
      <c r="BI248" s="230">
        <f>IF(N248="nulová",J248,0)</f>
        <v>0</v>
      </c>
      <c r="BJ248" s="22" t="s">
        <v>84</v>
      </c>
      <c r="BK248" s="230">
        <f>ROUND(I248*H248,2)</f>
        <v>0</v>
      </c>
      <c r="BL248" s="22" t="s">
        <v>221</v>
      </c>
      <c r="BM248" s="22" t="s">
        <v>438</v>
      </c>
    </row>
    <row r="249" spans="2:47" s="1" customFormat="1" ht="13.5">
      <c r="B249" s="44"/>
      <c r="C249" s="72"/>
      <c r="D249" s="233" t="s">
        <v>153</v>
      </c>
      <c r="E249" s="72"/>
      <c r="F249" s="254" t="s">
        <v>429</v>
      </c>
      <c r="G249" s="72"/>
      <c r="H249" s="72"/>
      <c r="I249" s="189"/>
      <c r="J249" s="72"/>
      <c r="K249" s="72"/>
      <c r="L249" s="70"/>
      <c r="M249" s="255"/>
      <c r="N249" s="45"/>
      <c r="O249" s="45"/>
      <c r="P249" s="45"/>
      <c r="Q249" s="45"/>
      <c r="R249" s="45"/>
      <c r="S249" s="45"/>
      <c r="T249" s="93"/>
      <c r="AT249" s="22" t="s">
        <v>153</v>
      </c>
      <c r="AU249" s="22" t="s">
        <v>86</v>
      </c>
    </row>
    <row r="250" spans="2:65" s="1" customFormat="1" ht="16.5" customHeight="1">
      <c r="B250" s="44"/>
      <c r="C250" s="256" t="s">
        <v>439</v>
      </c>
      <c r="D250" s="256" t="s">
        <v>213</v>
      </c>
      <c r="E250" s="257" t="s">
        <v>440</v>
      </c>
      <c r="F250" s="258" t="s">
        <v>441</v>
      </c>
      <c r="G250" s="259" t="s">
        <v>203</v>
      </c>
      <c r="H250" s="260">
        <v>34</v>
      </c>
      <c r="I250" s="261"/>
      <c r="J250" s="262">
        <f>ROUND(I250*H250,2)</f>
        <v>0</v>
      </c>
      <c r="K250" s="258" t="s">
        <v>144</v>
      </c>
      <c r="L250" s="263"/>
      <c r="M250" s="264" t="s">
        <v>21</v>
      </c>
      <c r="N250" s="265" t="s">
        <v>47</v>
      </c>
      <c r="O250" s="45"/>
      <c r="P250" s="228">
        <f>O250*H250</f>
        <v>0</v>
      </c>
      <c r="Q250" s="228">
        <v>0.0003</v>
      </c>
      <c r="R250" s="228">
        <f>Q250*H250</f>
        <v>0.010199999999999999</v>
      </c>
      <c r="S250" s="228">
        <v>0</v>
      </c>
      <c r="T250" s="229">
        <f>S250*H250</f>
        <v>0</v>
      </c>
      <c r="AR250" s="22" t="s">
        <v>308</v>
      </c>
      <c r="AT250" s="22" t="s">
        <v>213</v>
      </c>
      <c r="AU250" s="22" t="s">
        <v>86</v>
      </c>
      <c r="AY250" s="22" t="s">
        <v>137</v>
      </c>
      <c r="BE250" s="230">
        <f>IF(N250="základní",J250,0)</f>
        <v>0</v>
      </c>
      <c r="BF250" s="230">
        <f>IF(N250="snížená",J250,0)</f>
        <v>0</v>
      </c>
      <c r="BG250" s="230">
        <f>IF(N250="zákl. přenesená",J250,0)</f>
        <v>0</v>
      </c>
      <c r="BH250" s="230">
        <f>IF(N250="sníž. přenesená",J250,0)</f>
        <v>0</v>
      </c>
      <c r="BI250" s="230">
        <f>IF(N250="nulová",J250,0)</f>
        <v>0</v>
      </c>
      <c r="BJ250" s="22" t="s">
        <v>84</v>
      </c>
      <c r="BK250" s="230">
        <f>ROUND(I250*H250,2)</f>
        <v>0</v>
      </c>
      <c r="BL250" s="22" t="s">
        <v>221</v>
      </c>
      <c r="BM250" s="22" t="s">
        <v>442</v>
      </c>
    </row>
    <row r="251" spans="2:63" s="10" customFormat="1" ht="29.85" customHeight="1">
      <c r="B251" s="203"/>
      <c r="C251" s="204"/>
      <c r="D251" s="205" t="s">
        <v>75</v>
      </c>
      <c r="E251" s="217" t="s">
        <v>443</v>
      </c>
      <c r="F251" s="217" t="s">
        <v>444</v>
      </c>
      <c r="G251" s="204"/>
      <c r="H251" s="204"/>
      <c r="I251" s="207"/>
      <c r="J251" s="218">
        <f>BK251</f>
        <v>0</v>
      </c>
      <c r="K251" s="204"/>
      <c r="L251" s="209"/>
      <c r="M251" s="210"/>
      <c r="N251" s="211"/>
      <c r="O251" s="211"/>
      <c r="P251" s="212">
        <f>SUM(P252:P279)</f>
        <v>0</v>
      </c>
      <c r="Q251" s="211"/>
      <c r="R251" s="212">
        <f>SUM(R252:R279)</f>
        <v>0.9452928</v>
      </c>
      <c r="S251" s="211"/>
      <c r="T251" s="213">
        <f>SUM(T252:T279)</f>
        <v>0</v>
      </c>
      <c r="AR251" s="214" t="s">
        <v>86</v>
      </c>
      <c r="AT251" s="215" t="s">
        <v>75</v>
      </c>
      <c r="AU251" s="215" t="s">
        <v>84</v>
      </c>
      <c r="AY251" s="214" t="s">
        <v>137</v>
      </c>
      <c r="BK251" s="216">
        <f>SUM(BK252:BK279)</f>
        <v>0</v>
      </c>
    </row>
    <row r="252" spans="2:65" s="1" customFormat="1" ht="25.5" customHeight="1">
      <c r="B252" s="44"/>
      <c r="C252" s="219" t="s">
        <v>445</v>
      </c>
      <c r="D252" s="219" t="s">
        <v>140</v>
      </c>
      <c r="E252" s="220" t="s">
        <v>446</v>
      </c>
      <c r="F252" s="221" t="s">
        <v>447</v>
      </c>
      <c r="G252" s="222" t="s">
        <v>143</v>
      </c>
      <c r="H252" s="223">
        <v>17.28</v>
      </c>
      <c r="I252" s="224"/>
      <c r="J252" s="225">
        <f>ROUND(I252*H252,2)</f>
        <v>0</v>
      </c>
      <c r="K252" s="221" t="s">
        <v>144</v>
      </c>
      <c r="L252" s="70"/>
      <c r="M252" s="226" t="s">
        <v>21</v>
      </c>
      <c r="N252" s="227" t="s">
        <v>47</v>
      </c>
      <c r="O252" s="45"/>
      <c r="P252" s="228">
        <f>O252*H252</f>
        <v>0</v>
      </c>
      <c r="Q252" s="228">
        <v>0.00026</v>
      </c>
      <c r="R252" s="228">
        <f>Q252*H252</f>
        <v>0.0044928</v>
      </c>
      <c r="S252" s="228">
        <v>0</v>
      </c>
      <c r="T252" s="229">
        <f>S252*H252</f>
        <v>0</v>
      </c>
      <c r="AR252" s="22" t="s">
        <v>221</v>
      </c>
      <c r="AT252" s="22" t="s">
        <v>140</v>
      </c>
      <c r="AU252" s="22" t="s">
        <v>86</v>
      </c>
      <c r="AY252" s="22" t="s">
        <v>137</v>
      </c>
      <c r="BE252" s="230">
        <f>IF(N252="základní",J252,0)</f>
        <v>0</v>
      </c>
      <c r="BF252" s="230">
        <f>IF(N252="snížená",J252,0)</f>
        <v>0</v>
      </c>
      <c r="BG252" s="230">
        <f>IF(N252="zákl. přenesená",J252,0)</f>
        <v>0</v>
      </c>
      <c r="BH252" s="230">
        <f>IF(N252="sníž. přenesená",J252,0)</f>
        <v>0</v>
      </c>
      <c r="BI252" s="230">
        <f>IF(N252="nulová",J252,0)</f>
        <v>0</v>
      </c>
      <c r="BJ252" s="22" t="s">
        <v>84</v>
      </c>
      <c r="BK252" s="230">
        <f>ROUND(I252*H252,2)</f>
        <v>0</v>
      </c>
      <c r="BL252" s="22" t="s">
        <v>221</v>
      </c>
      <c r="BM252" s="22" t="s">
        <v>448</v>
      </c>
    </row>
    <row r="253" spans="2:47" s="1" customFormat="1" ht="13.5">
      <c r="B253" s="44"/>
      <c r="C253" s="72"/>
      <c r="D253" s="233" t="s">
        <v>153</v>
      </c>
      <c r="E253" s="72"/>
      <c r="F253" s="254" t="s">
        <v>449</v>
      </c>
      <c r="G253" s="72"/>
      <c r="H253" s="72"/>
      <c r="I253" s="189"/>
      <c r="J253" s="72"/>
      <c r="K253" s="72"/>
      <c r="L253" s="70"/>
      <c r="M253" s="255"/>
      <c r="N253" s="45"/>
      <c r="O253" s="45"/>
      <c r="P253" s="45"/>
      <c r="Q253" s="45"/>
      <c r="R253" s="45"/>
      <c r="S253" s="45"/>
      <c r="T253" s="93"/>
      <c r="AT253" s="22" t="s">
        <v>153</v>
      </c>
      <c r="AU253" s="22" t="s">
        <v>86</v>
      </c>
    </row>
    <row r="254" spans="2:51" s="11" customFormat="1" ht="13.5">
      <c r="B254" s="231"/>
      <c r="C254" s="232"/>
      <c r="D254" s="233" t="s">
        <v>147</v>
      </c>
      <c r="E254" s="234" t="s">
        <v>21</v>
      </c>
      <c r="F254" s="235" t="s">
        <v>248</v>
      </c>
      <c r="G254" s="232"/>
      <c r="H254" s="236">
        <v>17.28</v>
      </c>
      <c r="I254" s="237"/>
      <c r="J254" s="232"/>
      <c r="K254" s="232"/>
      <c r="L254" s="238"/>
      <c r="M254" s="239"/>
      <c r="N254" s="240"/>
      <c r="O254" s="240"/>
      <c r="P254" s="240"/>
      <c r="Q254" s="240"/>
      <c r="R254" s="240"/>
      <c r="S254" s="240"/>
      <c r="T254" s="241"/>
      <c r="AT254" s="242" t="s">
        <v>147</v>
      </c>
      <c r="AU254" s="242" t="s">
        <v>86</v>
      </c>
      <c r="AV254" s="11" t="s">
        <v>86</v>
      </c>
      <c r="AW254" s="11" t="s">
        <v>39</v>
      </c>
      <c r="AX254" s="11" t="s">
        <v>76</v>
      </c>
      <c r="AY254" s="242" t="s">
        <v>137</v>
      </c>
    </row>
    <row r="255" spans="2:51" s="12" customFormat="1" ht="13.5">
      <c r="B255" s="243"/>
      <c r="C255" s="244"/>
      <c r="D255" s="233" t="s">
        <v>147</v>
      </c>
      <c r="E255" s="245" t="s">
        <v>21</v>
      </c>
      <c r="F255" s="246" t="s">
        <v>149</v>
      </c>
      <c r="G255" s="244"/>
      <c r="H255" s="247">
        <v>17.28</v>
      </c>
      <c r="I255" s="248"/>
      <c r="J255" s="244"/>
      <c r="K255" s="244"/>
      <c r="L255" s="249"/>
      <c r="M255" s="250"/>
      <c r="N255" s="251"/>
      <c r="O255" s="251"/>
      <c r="P255" s="251"/>
      <c r="Q255" s="251"/>
      <c r="R255" s="251"/>
      <c r="S255" s="251"/>
      <c r="T255" s="252"/>
      <c r="AT255" s="253" t="s">
        <v>147</v>
      </c>
      <c r="AU255" s="253" t="s">
        <v>86</v>
      </c>
      <c r="AV255" s="12" t="s">
        <v>145</v>
      </c>
      <c r="AW255" s="12" t="s">
        <v>39</v>
      </c>
      <c r="AX255" s="12" t="s">
        <v>84</v>
      </c>
      <c r="AY255" s="253" t="s">
        <v>137</v>
      </c>
    </row>
    <row r="256" spans="2:65" s="1" customFormat="1" ht="25.5" customHeight="1">
      <c r="B256" s="44"/>
      <c r="C256" s="256" t="s">
        <v>450</v>
      </c>
      <c r="D256" s="256" t="s">
        <v>213</v>
      </c>
      <c r="E256" s="257" t="s">
        <v>451</v>
      </c>
      <c r="F256" s="258" t="s">
        <v>452</v>
      </c>
      <c r="G256" s="259" t="s">
        <v>191</v>
      </c>
      <c r="H256" s="260">
        <v>8</v>
      </c>
      <c r="I256" s="261"/>
      <c r="J256" s="262">
        <f>ROUND(I256*H256,2)</f>
        <v>0</v>
      </c>
      <c r="K256" s="258" t="s">
        <v>144</v>
      </c>
      <c r="L256" s="263"/>
      <c r="M256" s="264" t="s">
        <v>21</v>
      </c>
      <c r="N256" s="265" t="s">
        <v>47</v>
      </c>
      <c r="O256" s="45"/>
      <c r="P256" s="228">
        <f>O256*H256</f>
        <v>0</v>
      </c>
      <c r="Q256" s="228">
        <v>0.072</v>
      </c>
      <c r="R256" s="228">
        <f>Q256*H256</f>
        <v>0.576</v>
      </c>
      <c r="S256" s="228">
        <v>0</v>
      </c>
      <c r="T256" s="229">
        <f>S256*H256</f>
        <v>0</v>
      </c>
      <c r="AR256" s="22" t="s">
        <v>308</v>
      </c>
      <c r="AT256" s="22" t="s">
        <v>213</v>
      </c>
      <c r="AU256" s="22" t="s">
        <v>86</v>
      </c>
      <c r="AY256" s="22" t="s">
        <v>137</v>
      </c>
      <c r="BE256" s="230">
        <f>IF(N256="základní",J256,0)</f>
        <v>0</v>
      </c>
      <c r="BF256" s="230">
        <f>IF(N256="snížená",J256,0)</f>
        <v>0</v>
      </c>
      <c r="BG256" s="230">
        <f>IF(N256="zákl. přenesená",J256,0)</f>
        <v>0</v>
      </c>
      <c r="BH256" s="230">
        <f>IF(N256="sníž. přenesená",J256,0)</f>
        <v>0</v>
      </c>
      <c r="BI256" s="230">
        <f>IF(N256="nulová",J256,0)</f>
        <v>0</v>
      </c>
      <c r="BJ256" s="22" t="s">
        <v>84</v>
      </c>
      <c r="BK256" s="230">
        <f>ROUND(I256*H256,2)</f>
        <v>0</v>
      </c>
      <c r="BL256" s="22" t="s">
        <v>221</v>
      </c>
      <c r="BM256" s="22" t="s">
        <v>453</v>
      </c>
    </row>
    <row r="257" spans="2:65" s="1" customFormat="1" ht="25.5" customHeight="1">
      <c r="B257" s="44"/>
      <c r="C257" s="219" t="s">
        <v>454</v>
      </c>
      <c r="D257" s="219" t="s">
        <v>140</v>
      </c>
      <c r="E257" s="220" t="s">
        <v>455</v>
      </c>
      <c r="F257" s="221" t="s">
        <v>456</v>
      </c>
      <c r="G257" s="222" t="s">
        <v>191</v>
      </c>
      <c r="H257" s="223">
        <v>12</v>
      </c>
      <c r="I257" s="224"/>
      <c r="J257" s="225">
        <f>ROUND(I257*H257,2)</f>
        <v>0</v>
      </c>
      <c r="K257" s="221" t="s">
        <v>144</v>
      </c>
      <c r="L257" s="70"/>
      <c r="M257" s="226" t="s">
        <v>21</v>
      </c>
      <c r="N257" s="227" t="s">
        <v>47</v>
      </c>
      <c r="O257" s="45"/>
      <c r="P257" s="228">
        <f>O257*H257</f>
        <v>0</v>
      </c>
      <c r="Q257" s="228">
        <v>0</v>
      </c>
      <c r="R257" s="228">
        <f>Q257*H257</f>
        <v>0</v>
      </c>
      <c r="S257" s="228">
        <v>0</v>
      </c>
      <c r="T257" s="229">
        <f>S257*H257</f>
        <v>0</v>
      </c>
      <c r="AR257" s="22" t="s">
        <v>221</v>
      </c>
      <c r="AT257" s="22" t="s">
        <v>140</v>
      </c>
      <c r="AU257" s="22" t="s">
        <v>86</v>
      </c>
      <c r="AY257" s="22" t="s">
        <v>137</v>
      </c>
      <c r="BE257" s="230">
        <f>IF(N257="základní",J257,0)</f>
        <v>0</v>
      </c>
      <c r="BF257" s="230">
        <f>IF(N257="snížená",J257,0)</f>
        <v>0</v>
      </c>
      <c r="BG257" s="230">
        <f>IF(N257="zákl. přenesená",J257,0)</f>
        <v>0</v>
      </c>
      <c r="BH257" s="230">
        <f>IF(N257="sníž. přenesená",J257,0)</f>
        <v>0</v>
      </c>
      <c r="BI257" s="230">
        <f>IF(N257="nulová",J257,0)</f>
        <v>0</v>
      </c>
      <c r="BJ257" s="22" t="s">
        <v>84</v>
      </c>
      <c r="BK257" s="230">
        <f>ROUND(I257*H257,2)</f>
        <v>0</v>
      </c>
      <c r="BL257" s="22" t="s">
        <v>221</v>
      </c>
      <c r="BM257" s="22" t="s">
        <v>457</v>
      </c>
    </row>
    <row r="258" spans="2:47" s="1" customFormat="1" ht="13.5">
      <c r="B258" s="44"/>
      <c r="C258" s="72"/>
      <c r="D258" s="233" t="s">
        <v>153</v>
      </c>
      <c r="E258" s="72"/>
      <c r="F258" s="254" t="s">
        <v>458</v>
      </c>
      <c r="G258" s="72"/>
      <c r="H258" s="72"/>
      <c r="I258" s="189"/>
      <c r="J258" s="72"/>
      <c r="K258" s="72"/>
      <c r="L258" s="70"/>
      <c r="M258" s="255"/>
      <c r="N258" s="45"/>
      <c r="O258" s="45"/>
      <c r="P258" s="45"/>
      <c r="Q258" s="45"/>
      <c r="R258" s="45"/>
      <c r="S258" s="45"/>
      <c r="T258" s="93"/>
      <c r="AT258" s="22" t="s">
        <v>153</v>
      </c>
      <c r="AU258" s="22" t="s">
        <v>86</v>
      </c>
    </row>
    <row r="259" spans="2:65" s="1" customFormat="1" ht="16.5" customHeight="1">
      <c r="B259" s="44"/>
      <c r="C259" s="256" t="s">
        <v>459</v>
      </c>
      <c r="D259" s="256" t="s">
        <v>213</v>
      </c>
      <c r="E259" s="257" t="s">
        <v>460</v>
      </c>
      <c r="F259" s="258" t="s">
        <v>461</v>
      </c>
      <c r="G259" s="259" t="s">
        <v>191</v>
      </c>
      <c r="H259" s="260">
        <v>4</v>
      </c>
      <c r="I259" s="261"/>
      <c r="J259" s="262">
        <f>ROUND(I259*H259,2)</f>
        <v>0</v>
      </c>
      <c r="K259" s="258" t="s">
        <v>144</v>
      </c>
      <c r="L259" s="263"/>
      <c r="M259" s="264" t="s">
        <v>21</v>
      </c>
      <c r="N259" s="265" t="s">
        <v>47</v>
      </c>
      <c r="O259" s="45"/>
      <c r="P259" s="228">
        <f>O259*H259</f>
        <v>0</v>
      </c>
      <c r="Q259" s="228">
        <v>0.0138</v>
      </c>
      <c r="R259" s="228">
        <f>Q259*H259</f>
        <v>0.0552</v>
      </c>
      <c r="S259" s="228">
        <v>0</v>
      </c>
      <c r="T259" s="229">
        <f>S259*H259</f>
        <v>0</v>
      </c>
      <c r="AR259" s="22" t="s">
        <v>308</v>
      </c>
      <c r="AT259" s="22" t="s">
        <v>213</v>
      </c>
      <c r="AU259" s="22" t="s">
        <v>86</v>
      </c>
      <c r="AY259" s="22" t="s">
        <v>137</v>
      </c>
      <c r="BE259" s="230">
        <f>IF(N259="základní",J259,0)</f>
        <v>0</v>
      </c>
      <c r="BF259" s="230">
        <f>IF(N259="snížená",J259,0)</f>
        <v>0</v>
      </c>
      <c r="BG259" s="230">
        <f>IF(N259="zákl. přenesená",J259,0)</f>
        <v>0</v>
      </c>
      <c r="BH259" s="230">
        <f>IF(N259="sníž. přenesená",J259,0)</f>
        <v>0</v>
      </c>
      <c r="BI259" s="230">
        <f>IF(N259="nulová",J259,0)</f>
        <v>0</v>
      </c>
      <c r="BJ259" s="22" t="s">
        <v>84</v>
      </c>
      <c r="BK259" s="230">
        <f>ROUND(I259*H259,2)</f>
        <v>0</v>
      </c>
      <c r="BL259" s="22" t="s">
        <v>221</v>
      </c>
      <c r="BM259" s="22" t="s">
        <v>462</v>
      </c>
    </row>
    <row r="260" spans="2:65" s="1" customFormat="1" ht="16.5" customHeight="1">
      <c r="B260" s="44"/>
      <c r="C260" s="256" t="s">
        <v>463</v>
      </c>
      <c r="D260" s="256" t="s">
        <v>213</v>
      </c>
      <c r="E260" s="257" t="s">
        <v>464</v>
      </c>
      <c r="F260" s="258" t="s">
        <v>465</v>
      </c>
      <c r="G260" s="259" t="s">
        <v>191</v>
      </c>
      <c r="H260" s="260">
        <v>8</v>
      </c>
      <c r="I260" s="261"/>
      <c r="J260" s="262">
        <f>ROUND(I260*H260,2)</f>
        <v>0</v>
      </c>
      <c r="K260" s="258" t="s">
        <v>144</v>
      </c>
      <c r="L260" s="263"/>
      <c r="M260" s="264" t="s">
        <v>21</v>
      </c>
      <c r="N260" s="265" t="s">
        <v>47</v>
      </c>
      <c r="O260" s="45"/>
      <c r="P260" s="228">
        <f>O260*H260</f>
        <v>0</v>
      </c>
      <c r="Q260" s="228">
        <v>0.0195</v>
      </c>
      <c r="R260" s="228">
        <f>Q260*H260</f>
        <v>0.156</v>
      </c>
      <c r="S260" s="228">
        <v>0</v>
      </c>
      <c r="T260" s="229">
        <f>S260*H260</f>
        <v>0</v>
      </c>
      <c r="AR260" s="22" t="s">
        <v>308</v>
      </c>
      <c r="AT260" s="22" t="s">
        <v>213</v>
      </c>
      <c r="AU260" s="22" t="s">
        <v>86</v>
      </c>
      <c r="AY260" s="22" t="s">
        <v>137</v>
      </c>
      <c r="BE260" s="230">
        <f>IF(N260="základní",J260,0)</f>
        <v>0</v>
      </c>
      <c r="BF260" s="230">
        <f>IF(N260="snížená",J260,0)</f>
        <v>0</v>
      </c>
      <c r="BG260" s="230">
        <f>IF(N260="zákl. přenesená",J260,0)</f>
        <v>0</v>
      </c>
      <c r="BH260" s="230">
        <f>IF(N260="sníž. přenesená",J260,0)</f>
        <v>0</v>
      </c>
      <c r="BI260" s="230">
        <f>IF(N260="nulová",J260,0)</f>
        <v>0</v>
      </c>
      <c r="BJ260" s="22" t="s">
        <v>84</v>
      </c>
      <c r="BK260" s="230">
        <f>ROUND(I260*H260,2)</f>
        <v>0</v>
      </c>
      <c r="BL260" s="22" t="s">
        <v>221</v>
      </c>
      <c r="BM260" s="22" t="s">
        <v>466</v>
      </c>
    </row>
    <row r="261" spans="2:65" s="1" customFormat="1" ht="25.5" customHeight="1">
      <c r="B261" s="44"/>
      <c r="C261" s="219" t="s">
        <v>467</v>
      </c>
      <c r="D261" s="219" t="s">
        <v>140</v>
      </c>
      <c r="E261" s="220" t="s">
        <v>468</v>
      </c>
      <c r="F261" s="221" t="s">
        <v>469</v>
      </c>
      <c r="G261" s="222" t="s">
        <v>191</v>
      </c>
      <c r="H261" s="223">
        <v>4</v>
      </c>
      <c r="I261" s="224"/>
      <c r="J261" s="225">
        <f>ROUND(I261*H261,2)</f>
        <v>0</v>
      </c>
      <c r="K261" s="221" t="s">
        <v>144</v>
      </c>
      <c r="L261" s="70"/>
      <c r="M261" s="226" t="s">
        <v>21</v>
      </c>
      <c r="N261" s="227" t="s">
        <v>47</v>
      </c>
      <c r="O261" s="45"/>
      <c r="P261" s="228">
        <f>O261*H261</f>
        <v>0</v>
      </c>
      <c r="Q261" s="228">
        <v>0</v>
      </c>
      <c r="R261" s="228">
        <f>Q261*H261</f>
        <v>0</v>
      </c>
      <c r="S261" s="228">
        <v>0</v>
      </c>
      <c r="T261" s="229">
        <f>S261*H261</f>
        <v>0</v>
      </c>
      <c r="AR261" s="22" t="s">
        <v>221</v>
      </c>
      <c r="AT261" s="22" t="s">
        <v>140</v>
      </c>
      <c r="AU261" s="22" t="s">
        <v>86</v>
      </c>
      <c r="AY261" s="22" t="s">
        <v>137</v>
      </c>
      <c r="BE261" s="230">
        <f>IF(N261="základní",J261,0)</f>
        <v>0</v>
      </c>
      <c r="BF261" s="230">
        <f>IF(N261="snížená",J261,0)</f>
        <v>0</v>
      </c>
      <c r="BG261" s="230">
        <f>IF(N261="zákl. přenesená",J261,0)</f>
        <v>0</v>
      </c>
      <c r="BH261" s="230">
        <f>IF(N261="sníž. přenesená",J261,0)</f>
        <v>0</v>
      </c>
      <c r="BI261" s="230">
        <f>IF(N261="nulová",J261,0)</f>
        <v>0</v>
      </c>
      <c r="BJ261" s="22" t="s">
        <v>84</v>
      </c>
      <c r="BK261" s="230">
        <f>ROUND(I261*H261,2)</f>
        <v>0</v>
      </c>
      <c r="BL261" s="22" t="s">
        <v>221</v>
      </c>
      <c r="BM261" s="22" t="s">
        <v>470</v>
      </c>
    </row>
    <row r="262" spans="2:47" s="1" customFormat="1" ht="13.5">
      <c r="B262" s="44"/>
      <c r="C262" s="72"/>
      <c r="D262" s="233" t="s">
        <v>153</v>
      </c>
      <c r="E262" s="72"/>
      <c r="F262" s="254" t="s">
        <v>458</v>
      </c>
      <c r="G262" s="72"/>
      <c r="H262" s="72"/>
      <c r="I262" s="189"/>
      <c r="J262" s="72"/>
      <c r="K262" s="72"/>
      <c r="L262" s="70"/>
      <c r="M262" s="255"/>
      <c r="N262" s="45"/>
      <c r="O262" s="45"/>
      <c r="P262" s="45"/>
      <c r="Q262" s="45"/>
      <c r="R262" s="45"/>
      <c r="S262" s="45"/>
      <c r="T262" s="93"/>
      <c r="AT262" s="22" t="s">
        <v>153</v>
      </c>
      <c r="AU262" s="22" t="s">
        <v>86</v>
      </c>
    </row>
    <row r="263" spans="2:65" s="1" customFormat="1" ht="16.5" customHeight="1">
      <c r="B263" s="44"/>
      <c r="C263" s="256" t="s">
        <v>471</v>
      </c>
      <c r="D263" s="256" t="s">
        <v>213</v>
      </c>
      <c r="E263" s="257" t="s">
        <v>472</v>
      </c>
      <c r="F263" s="258" t="s">
        <v>473</v>
      </c>
      <c r="G263" s="259" t="s">
        <v>191</v>
      </c>
      <c r="H263" s="260">
        <v>4</v>
      </c>
      <c r="I263" s="261"/>
      <c r="J263" s="262">
        <f>ROUND(I263*H263,2)</f>
        <v>0</v>
      </c>
      <c r="K263" s="258" t="s">
        <v>144</v>
      </c>
      <c r="L263" s="263"/>
      <c r="M263" s="264" t="s">
        <v>21</v>
      </c>
      <c r="N263" s="265" t="s">
        <v>47</v>
      </c>
      <c r="O263" s="45"/>
      <c r="P263" s="228">
        <f>O263*H263</f>
        <v>0</v>
      </c>
      <c r="Q263" s="228">
        <v>0.025</v>
      </c>
      <c r="R263" s="228">
        <f>Q263*H263</f>
        <v>0.1</v>
      </c>
      <c r="S263" s="228">
        <v>0</v>
      </c>
      <c r="T263" s="229">
        <f>S263*H263</f>
        <v>0</v>
      </c>
      <c r="AR263" s="22" t="s">
        <v>308</v>
      </c>
      <c r="AT263" s="22" t="s">
        <v>213</v>
      </c>
      <c r="AU263" s="22" t="s">
        <v>86</v>
      </c>
      <c r="AY263" s="22" t="s">
        <v>137</v>
      </c>
      <c r="BE263" s="230">
        <f>IF(N263="základní",J263,0)</f>
        <v>0</v>
      </c>
      <c r="BF263" s="230">
        <f>IF(N263="snížená",J263,0)</f>
        <v>0</v>
      </c>
      <c r="BG263" s="230">
        <f>IF(N263="zákl. přenesená",J263,0)</f>
        <v>0</v>
      </c>
      <c r="BH263" s="230">
        <f>IF(N263="sníž. přenesená",J263,0)</f>
        <v>0</v>
      </c>
      <c r="BI263" s="230">
        <f>IF(N263="nulová",J263,0)</f>
        <v>0</v>
      </c>
      <c r="BJ263" s="22" t="s">
        <v>84</v>
      </c>
      <c r="BK263" s="230">
        <f>ROUND(I263*H263,2)</f>
        <v>0</v>
      </c>
      <c r="BL263" s="22" t="s">
        <v>221</v>
      </c>
      <c r="BM263" s="22" t="s">
        <v>474</v>
      </c>
    </row>
    <row r="264" spans="2:65" s="1" customFormat="1" ht="16.5" customHeight="1">
      <c r="B264" s="44"/>
      <c r="C264" s="219" t="s">
        <v>475</v>
      </c>
      <c r="D264" s="219" t="s">
        <v>140</v>
      </c>
      <c r="E264" s="220" t="s">
        <v>476</v>
      </c>
      <c r="F264" s="221" t="s">
        <v>477</v>
      </c>
      <c r="G264" s="222" t="s">
        <v>191</v>
      </c>
      <c r="H264" s="223">
        <v>16</v>
      </c>
      <c r="I264" s="224"/>
      <c r="J264" s="225">
        <f>ROUND(I264*H264,2)</f>
        <v>0</v>
      </c>
      <c r="K264" s="221" t="s">
        <v>144</v>
      </c>
      <c r="L264" s="70"/>
      <c r="M264" s="226" t="s">
        <v>21</v>
      </c>
      <c r="N264" s="227" t="s">
        <v>47</v>
      </c>
      <c r="O264" s="45"/>
      <c r="P264" s="228">
        <f>O264*H264</f>
        <v>0</v>
      </c>
      <c r="Q264" s="228">
        <v>0</v>
      </c>
      <c r="R264" s="228">
        <f>Q264*H264</f>
        <v>0</v>
      </c>
      <c r="S264" s="228">
        <v>0</v>
      </c>
      <c r="T264" s="229">
        <f>S264*H264</f>
        <v>0</v>
      </c>
      <c r="AR264" s="22" t="s">
        <v>221</v>
      </c>
      <c r="AT264" s="22" t="s">
        <v>140</v>
      </c>
      <c r="AU264" s="22" t="s">
        <v>86</v>
      </c>
      <c r="AY264" s="22" t="s">
        <v>137</v>
      </c>
      <c r="BE264" s="230">
        <f>IF(N264="základní",J264,0)</f>
        <v>0</v>
      </c>
      <c r="BF264" s="230">
        <f>IF(N264="snížená",J264,0)</f>
        <v>0</v>
      </c>
      <c r="BG264" s="230">
        <f>IF(N264="zákl. přenesená",J264,0)</f>
        <v>0</v>
      </c>
      <c r="BH264" s="230">
        <f>IF(N264="sníž. přenesená",J264,0)</f>
        <v>0</v>
      </c>
      <c r="BI264" s="230">
        <f>IF(N264="nulová",J264,0)</f>
        <v>0</v>
      </c>
      <c r="BJ264" s="22" t="s">
        <v>84</v>
      </c>
      <c r="BK264" s="230">
        <f>ROUND(I264*H264,2)</f>
        <v>0</v>
      </c>
      <c r="BL264" s="22" t="s">
        <v>221</v>
      </c>
      <c r="BM264" s="22" t="s">
        <v>478</v>
      </c>
    </row>
    <row r="265" spans="2:47" s="1" customFormat="1" ht="13.5">
      <c r="B265" s="44"/>
      <c r="C265" s="72"/>
      <c r="D265" s="233" t="s">
        <v>153</v>
      </c>
      <c r="E265" s="72"/>
      <c r="F265" s="254" t="s">
        <v>479</v>
      </c>
      <c r="G265" s="72"/>
      <c r="H265" s="72"/>
      <c r="I265" s="189"/>
      <c r="J265" s="72"/>
      <c r="K265" s="72"/>
      <c r="L265" s="70"/>
      <c r="M265" s="255"/>
      <c r="N265" s="45"/>
      <c r="O265" s="45"/>
      <c r="P265" s="45"/>
      <c r="Q265" s="45"/>
      <c r="R265" s="45"/>
      <c r="S265" s="45"/>
      <c r="T265" s="93"/>
      <c r="AT265" s="22" t="s">
        <v>153</v>
      </c>
      <c r="AU265" s="22" t="s">
        <v>86</v>
      </c>
    </row>
    <row r="266" spans="2:65" s="1" customFormat="1" ht="16.5" customHeight="1">
      <c r="B266" s="44"/>
      <c r="C266" s="256" t="s">
        <v>480</v>
      </c>
      <c r="D266" s="256" t="s">
        <v>213</v>
      </c>
      <c r="E266" s="257" t="s">
        <v>481</v>
      </c>
      <c r="F266" s="258" t="s">
        <v>482</v>
      </c>
      <c r="G266" s="259" t="s">
        <v>191</v>
      </c>
      <c r="H266" s="260">
        <v>4</v>
      </c>
      <c r="I266" s="261"/>
      <c r="J266" s="262">
        <f>ROUND(I266*H266,2)</f>
        <v>0</v>
      </c>
      <c r="K266" s="258" t="s">
        <v>144</v>
      </c>
      <c r="L266" s="263"/>
      <c r="M266" s="264" t="s">
        <v>21</v>
      </c>
      <c r="N266" s="265" t="s">
        <v>47</v>
      </c>
      <c r="O266" s="45"/>
      <c r="P266" s="228">
        <f>O266*H266</f>
        <v>0</v>
      </c>
      <c r="Q266" s="228">
        <v>0.0022</v>
      </c>
      <c r="R266" s="228">
        <f>Q266*H266</f>
        <v>0.0088</v>
      </c>
      <c r="S266" s="228">
        <v>0</v>
      </c>
      <c r="T266" s="229">
        <f>S266*H266</f>
        <v>0</v>
      </c>
      <c r="AR266" s="22" t="s">
        <v>308</v>
      </c>
      <c r="AT266" s="22" t="s">
        <v>213</v>
      </c>
      <c r="AU266" s="22" t="s">
        <v>86</v>
      </c>
      <c r="AY266" s="22" t="s">
        <v>137</v>
      </c>
      <c r="BE266" s="230">
        <f>IF(N266="základní",J266,0)</f>
        <v>0</v>
      </c>
      <c r="BF266" s="230">
        <f>IF(N266="snížená",J266,0)</f>
        <v>0</v>
      </c>
      <c r="BG266" s="230">
        <f>IF(N266="zákl. přenesená",J266,0)</f>
        <v>0</v>
      </c>
      <c r="BH266" s="230">
        <f>IF(N266="sníž. přenesená",J266,0)</f>
        <v>0</v>
      </c>
      <c r="BI266" s="230">
        <f>IF(N266="nulová",J266,0)</f>
        <v>0</v>
      </c>
      <c r="BJ266" s="22" t="s">
        <v>84</v>
      </c>
      <c r="BK266" s="230">
        <f>ROUND(I266*H266,2)</f>
        <v>0</v>
      </c>
      <c r="BL266" s="22" t="s">
        <v>221</v>
      </c>
      <c r="BM266" s="22" t="s">
        <v>483</v>
      </c>
    </row>
    <row r="267" spans="2:65" s="1" customFormat="1" ht="25.5" customHeight="1">
      <c r="B267" s="44"/>
      <c r="C267" s="256" t="s">
        <v>484</v>
      </c>
      <c r="D267" s="256" t="s">
        <v>213</v>
      </c>
      <c r="E267" s="257" t="s">
        <v>485</v>
      </c>
      <c r="F267" s="258" t="s">
        <v>486</v>
      </c>
      <c r="G267" s="259" t="s">
        <v>191</v>
      </c>
      <c r="H267" s="260">
        <v>12</v>
      </c>
      <c r="I267" s="261"/>
      <c r="J267" s="262">
        <f>ROUND(I267*H267,2)</f>
        <v>0</v>
      </c>
      <c r="K267" s="258" t="s">
        <v>144</v>
      </c>
      <c r="L267" s="263"/>
      <c r="M267" s="264" t="s">
        <v>21</v>
      </c>
      <c r="N267" s="265" t="s">
        <v>47</v>
      </c>
      <c r="O267" s="45"/>
      <c r="P267" s="228">
        <f>O267*H267</f>
        <v>0</v>
      </c>
      <c r="Q267" s="228">
        <v>0.0012</v>
      </c>
      <c r="R267" s="228">
        <f>Q267*H267</f>
        <v>0.0144</v>
      </c>
      <c r="S267" s="228">
        <v>0</v>
      </c>
      <c r="T267" s="229">
        <f>S267*H267</f>
        <v>0</v>
      </c>
      <c r="AR267" s="22" t="s">
        <v>308</v>
      </c>
      <c r="AT267" s="22" t="s">
        <v>213</v>
      </c>
      <c r="AU267" s="22" t="s">
        <v>86</v>
      </c>
      <c r="AY267" s="22" t="s">
        <v>137</v>
      </c>
      <c r="BE267" s="230">
        <f>IF(N267="základní",J267,0)</f>
        <v>0</v>
      </c>
      <c r="BF267" s="230">
        <f>IF(N267="snížená",J267,0)</f>
        <v>0</v>
      </c>
      <c r="BG267" s="230">
        <f>IF(N267="zákl. přenesená",J267,0)</f>
        <v>0</v>
      </c>
      <c r="BH267" s="230">
        <f>IF(N267="sníž. přenesená",J267,0)</f>
        <v>0</v>
      </c>
      <c r="BI267" s="230">
        <f>IF(N267="nulová",J267,0)</f>
        <v>0</v>
      </c>
      <c r="BJ267" s="22" t="s">
        <v>84</v>
      </c>
      <c r="BK267" s="230">
        <f>ROUND(I267*H267,2)</f>
        <v>0</v>
      </c>
      <c r="BL267" s="22" t="s">
        <v>221</v>
      </c>
      <c r="BM267" s="22" t="s">
        <v>487</v>
      </c>
    </row>
    <row r="268" spans="2:65" s="1" customFormat="1" ht="25.5" customHeight="1">
      <c r="B268" s="44"/>
      <c r="C268" s="219" t="s">
        <v>488</v>
      </c>
      <c r="D268" s="219" t="s">
        <v>140</v>
      </c>
      <c r="E268" s="220" t="s">
        <v>489</v>
      </c>
      <c r="F268" s="221" t="s">
        <v>490</v>
      </c>
      <c r="G268" s="222" t="s">
        <v>191</v>
      </c>
      <c r="H268" s="223">
        <v>8</v>
      </c>
      <c r="I268" s="224"/>
      <c r="J268" s="225">
        <f>ROUND(I268*H268,2)</f>
        <v>0</v>
      </c>
      <c r="K268" s="221" t="s">
        <v>144</v>
      </c>
      <c r="L268" s="70"/>
      <c r="M268" s="226" t="s">
        <v>21</v>
      </c>
      <c r="N268" s="227" t="s">
        <v>47</v>
      </c>
      <c r="O268" s="45"/>
      <c r="P268" s="228">
        <f>O268*H268</f>
        <v>0</v>
      </c>
      <c r="Q268" s="228">
        <v>0</v>
      </c>
      <c r="R268" s="228">
        <f>Q268*H268</f>
        <v>0</v>
      </c>
      <c r="S268" s="228">
        <v>0</v>
      </c>
      <c r="T268" s="229">
        <f>S268*H268</f>
        <v>0</v>
      </c>
      <c r="AR268" s="22" t="s">
        <v>221</v>
      </c>
      <c r="AT268" s="22" t="s">
        <v>140</v>
      </c>
      <c r="AU268" s="22" t="s">
        <v>86</v>
      </c>
      <c r="AY268" s="22" t="s">
        <v>137</v>
      </c>
      <c r="BE268" s="230">
        <f>IF(N268="základní",J268,0)</f>
        <v>0</v>
      </c>
      <c r="BF268" s="230">
        <f>IF(N268="snížená",J268,0)</f>
        <v>0</v>
      </c>
      <c r="BG268" s="230">
        <f>IF(N268="zákl. přenesená",J268,0)</f>
        <v>0</v>
      </c>
      <c r="BH268" s="230">
        <f>IF(N268="sníž. přenesená",J268,0)</f>
        <v>0</v>
      </c>
      <c r="BI268" s="230">
        <f>IF(N268="nulová",J268,0)</f>
        <v>0</v>
      </c>
      <c r="BJ268" s="22" t="s">
        <v>84</v>
      </c>
      <c r="BK268" s="230">
        <f>ROUND(I268*H268,2)</f>
        <v>0</v>
      </c>
      <c r="BL268" s="22" t="s">
        <v>221</v>
      </c>
      <c r="BM268" s="22" t="s">
        <v>491</v>
      </c>
    </row>
    <row r="269" spans="2:47" s="1" customFormat="1" ht="13.5">
      <c r="B269" s="44"/>
      <c r="C269" s="72"/>
      <c r="D269" s="233" t="s">
        <v>153</v>
      </c>
      <c r="E269" s="72"/>
      <c r="F269" s="254" t="s">
        <v>492</v>
      </c>
      <c r="G269" s="72"/>
      <c r="H269" s="72"/>
      <c r="I269" s="189"/>
      <c r="J269" s="72"/>
      <c r="K269" s="72"/>
      <c r="L269" s="70"/>
      <c r="M269" s="255"/>
      <c r="N269" s="45"/>
      <c r="O269" s="45"/>
      <c r="P269" s="45"/>
      <c r="Q269" s="45"/>
      <c r="R269" s="45"/>
      <c r="S269" s="45"/>
      <c r="T269" s="93"/>
      <c r="AT269" s="22" t="s">
        <v>153</v>
      </c>
      <c r="AU269" s="22" t="s">
        <v>86</v>
      </c>
    </row>
    <row r="270" spans="2:65" s="1" customFormat="1" ht="16.5" customHeight="1">
      <c r="B270" s="44"/>
      <c r="C270" s="256" t="s">
        <v>493</v>
      </c>
      <c r="D270" s="256" t="s">
        <v>213</v>
      </c>
      <c r="E270" s="257" t="s">
        <v>494</v>
      </c>
      <c r="F270" s="258" t="s">
        <v>495</v>
      </c>
      <c r="G270" s="259" t="s">
        <v>203</v>
      </c>
      <c r="H270" s="260">
        <v>9.6</v>
      </c>
      <c r="I270" s="261"/>
      <c r="J270" s="262">
        <f>ROUND(I270*H270,2)</f>
        <v>0</v>
      </c>
      <c r="K270" s="258" t="s">
        <v>144</v>
      </c>
      <c r="L270" s="263"/>
      <c r="M270" s="264" t="s">
        <v>21</v>
      </c>
      <c r="N270" s="265" t="s">
        <v>47</v>
      </c>
      <c r="O270" s="45"/>
      <c r="P270" s="228">
        <f>O270*H270</f>
        <v>0</v>
      </c>
      <c r="Q270" s="228">
        <v>0.003</v>
      </c>
      <c r="R270" s="228">
        <f>Q270*H270</f>
        <v>0.0288</v>
      </c>
      <c r="S270" s="228">
        <v>0</v>
      </c>
      <c r="T270" s="229">
        <f>S270*H270</f>
        <v>0</v>
      </c>
      <c r="AR270" s="22" t="s">
        <v>308</v>
      </c>
      <c r="AT270" s="22" t="s">
        <v>213</v>
      </c>
      <c r="AU270" s="22" t="s">
        <v>86</v>
      </c>
      <c r="AY270" s="22" t="s">
        <v>137</v>
      </c>
      <c r="BE270" s="230">
        <f>IF(N270="základní",J270,0)</f>
        <v>0</v>
      </c>
      <c r="BF270" s="230">
        <f>IF(N270="snížená",J270,0)</f>
        <v>0</v>
      </c>
      <c r="BG270" s="230">
        <f>IF(N270="zákl. přenesená",J270,0)</f>
        <v>0</v>
      </c>
      <c r="BH270" s="230">
        <f>IF(N270="sníž. přenesená",J270,0)</f>
        <v>0</v>
      </c>
      <c r="BI270" s="230">
        <f>IF(N270="nulová",J270,0)</f>
        <v>0</v>
      </c>
      <c r="BJ270" s="22" t="s">
        <v>84</v>
      </c>
      <c r="BK270" s="230">
        <f>ROUND(I270*H270,2)</f>
        <v>0</v>
      </c>
      <c r="BL270" s="22" t="s">
        <v>221</v>
      </c>
      <c r="BM270" s="22" t="s">
        <v>496</v>
      </c>
    </row>
    <row r="271" spans="2:51" s="11" customFormat="1" ht="13.5">
      <c r="B271" s="231"/>
      <c r="C271" s="232"/>
      <c r="D271" s="233" t="s">
        <v>147</v>
      </c>
      <c r="E271" s="234" t="s">
        <v>21</v>
      </c>
      <c r="F271" s="235" t="s">
        <v>497</v>
      </c>
      <c r="G271" s="232"/>
      <c r="H271" s="236">
        <v>9.6</v>
      </c>
      <c r="I271" s="237"/>
      <c r="J271" s="232"/>
      <c r="K271" s="232"/>
      <c r="L271" s="238"/>
      <c r="M271" s="239"/>
      <c r="N271" s="240"/>
      <c r="O271" s="240"/>
      <c r="P271" s="240"/>
      <c r="Q271" s="240"/>
      <c r="R271" s="240"/>
      <c r="S271" s="240"/>
      <c r="T271" s="241"/>
      <c r="AT271" s="242" t="s">
        <v>147</v>
      </c>
      <c r="AU271" s="242" t="s">
        <v>86</v>
      </c>
      <c r="AV271" s="11" t="s">
        <v>86</v>
      </c>
      <c r="AW271" s="11" t="s">
        <v>39</v>
      </c>
      <c r="AX271" s="11" t="s">
        <v>76</v>
      </c>
      <c r="AY271" s="242" t="s">
        <v>137</v>
      </c>
    </row>
    <row r="272" spans="2:51" s="12" customFormat="1" ht="13.5">
      <c r="B272" s="243"/>
      <c r="C272" s="244"/>
      <c r="D272" s="233" t="s">
        <v>147</v>
      </c>
      <c r="E272" s="245" t="s">
        <v>21</v>
      </c>
      <c r="F272" s="246" t="s">
        <v>149</v>
      </c>
      <c r="G272" s="244"/>
      <c r="H272" s="247">
        <v>9.6</v>
      </c>
      <c r="I272" s="248"/>
      <c r="J272" s="244"/>
      <c r="K272" s="244"/>
      <c r="L272" s="249"/>
      <c r="M272" s="250"/>
      <c r="N272" s="251"/>
      <c r="O272" s="251"/>
      <c r="P272" s="251"/>
      <c r="Q272" s="251"/>
      <c r="R272" s="251"/>
      <c r="S272" s="251"/>
      <c r="T272" s="252"/>
      <c r="AT272" s="253" t="s">
        <v>147</v>
      </c>
      <c r="AU272" s="253" t="s">
        <v>86</v>
      </c>
      <c r="AV272" s="12" t="s">
        <v>145</v>
      </c>
      <c r="AW272" s="12" t="s">
        <v>39</v>
      </c>
      <c r="AX272" s="12" t="s">
        <v>84</v>
      </c>
      <c r="AY272" s="253" t="s">
        <v>137</v>
      </c>
    </row>
    <row r="273" spans="2:65" s="1" customFormat="1" ht="16.5" customHeight="1">
      <c r="B273" s="44"/>
      <c r="C273" s="256" t="s">
        <v>498</v>
      </c>
      <c r="D273" s="256" t="s">
        <v>213</v>
      </c>
      <c r="E273" s="257" t="s">
        <v>499</v>
      </c>
      <c r="F273" s="258" t="s">
        <v>500</v>
      </c>
      <c r="G273" s="259" t="s">
        <v>501</v>
      </c>
      <c r="H273" s="260">
        <v>8</v>
      </c>
      <c r="I273" s="261"/>
      <c r="J273" s="262">
        <f>ROUND(I273*H273,2)</f>
        <v>0</v>
      </c>
      <c r="K273" s="258" t="s">
        <v>144</v>
      </c>
      <c r="L273" s="263"/>
      <c r="M273" s="264" t="s">
        <v>21</v>
      </c>
      <c r="N273" s="265" t="s">
        <v>47</v>
      </c>
      <c r="O273" s="45"/>
      <c r="P273" s="228">
        <f>O273*H273</f>
        <v>0</v>
      </c>
      <c r="Q273" s="228">
        <v>0.0002</v>
      </c>
      <c r="R273" s="228">
        <f>Q273*H273</f>
        <v>0.0016</v>
      </c>
      <c r="S273" s="228">
        <v>0</v>
      </c>
      <c r="T273" s="229">
        <f>S273*H273</f>
        <v>0</v>
      </c>
      <c r="AR273" s="22" t="s">
        <v>308</v>
      </c>
      <c r="AT273" s="22" t="s">
        <v>213</v>
      </c>
      <c r="AU273" s="22" t="s">
        <v>86</v>
      </c>
      <c r="AY273" s="22" t="s">
        <v>137</v>
      </c>
      <c r="BE273" s="230">
        <f>IF(N273="základní",J273,0)</f>
        <v>0</v>
      </c>
      <c r="BF273" s="230">
        <f>IF(N273="snížená",J273,0)</f>
        <v>0</v>
      </c>
      <c r="BG273" s="230">
        <f>IF(N273="zákl. přenesená",J273,0)</f>
        <v>0</v>
      </c>
      <c r="BH273" s="230">
        <f>IF(N273="sníž. přenesená",J273,0)</f>
        <v>0</v>
      </c>
      <c r="BI273" s="230">
        <f>IF(N273="nulová",J273,0)</f>
        <v>0</v>
      </c>
      <c r="BJ273" s="22" t="s">
        <v>84</v>
      </c>
      <c r="BK273" s="230">
        <f>ROUND(I273*H273,2)</f>
        <v>0</v>
      </c>
      <c r="BL273" s="22" t="s">
        <v>221</v>
      </c>
      <c r="BM273" s="22" t="s">
        <v>502</v>
      </c>
    </row>
    <row r="274" spans="2:65" s="1" customFormat="1" ht="51" customHeight="1">
      <c r="B274" s="44"/>
      <c r="C274" s="219" t="s">
        <v>503</v>
      </c>
      <c r="D274" s="219" t="s">
        <v>140</v>
      </c>
      <c r="E274" s="220" t="s">
        <v>504</v>
      </c>
      <c r="F274" s="221" t="s">
        <v>505</v>
      </c>
      <c r="G274" s="222" t="s">
        <v>191</v>
      </c>
      <c r="H274" s="223">
        <v>4</v>
      </c>
      <c r="I274" s="224"/>
      <c r="J274" s="225">
        <f>ROUND(I274*H274,2)</f>
        <v>0</v>
      </c>
      <c r="K274" s="221" t="s">
        <v>144</v>
      </c>
      <c r="L274" s="70"/>
      <c r="M274" s="226" t="s">
        <v>21</v>
      </c>
      <c r="N274" s="227" t="s">
        <v>47</v>
      </c>
      <c r="O274" s="45"/>
      <c r="P274" s="228">
        <f>O274*H274</f>
        <v>0</v>
      </c>
      <c r="Q274" s="228">
        <v>0</v>
      </c>
      <c r="R274" s="228">
        <f>Q274*H274</f>
        <v>0</v>
      </c>
      <c r="S274" s="228">
        <v>0</v>
      </c>
      <c r="T274" s="229">
        <f>S274*H274</f>
        <v>0</v>
      </c>
      <c r="AR274" s="22" t="s">
        <v>221</v>
      </c>
      <c r="AT274" s="22" t="s">
        <v>140</v>
      </c>
      <c r="AU274" s="22" t="s">
        <v>86</v>
      </c>
      <c r="AY274" s="22" t="s">
        <v>137</v>
      </c>
      <c r="BE274" s="230">
        <f>IF(N274="základní",J274,0)</f>
        <v>0</v>
      </c>
      <c r="BF274" s="230">
        <f>IF(N274="snížená",J274,0)</f>
        <v>0</v>
      </c>
      <c r="BG274" s="230">
        <f>IF(N274="zákl. přenesená",J274,0)</f>
        <v>0</v>
      </c>
      <c r="BH274" s="230">
        <f>IF(N274="sníž. přenesená",J274,0)</f>
        <v>0</v>
      </c>
      <c r="BI274" s="230">
        <f>IF(N274="nulová",J274,0)</f>
        <v>0</v>
      </c>
      <c r="BJ274" s="22" t="s">
        <v>84</v>
      </c>
      <c r="BK274" s="230">
        <f>ROUND(I274*H274,2)</f>
        <v>0</v>
      </c>
      <c r="BL274" s="22" t="s">
        <v>221</v>
      </c>
      <c r="BM274" s="22" t="s">
        <v>506</v>
      </c>
    </row>
    <row r="275" spans="2:47" s="1" customFormat="1" ht="13.5">
      <c r="B275" s="44"/>
      <c r="C275" s="72"/>
      <c r="D275" s="233" t="s">
        <v>153</v>
      </c>
      <c r="E275" s="72"/>
      <c r="F275" s="254" t="s">
        <v>507</v>
      </c>
      <c r="G275" s="72"/>
      <c r="H275" s="72"/>
      <c r="I275" s="189"/>
      <c r="J275" s="72"/>
      <c r="K275" s="72"/>
      <c r="L275" s="70"/>
      <c r="M275" s="255"/>
      <c r="N275" s="45"/>
      <c r="O275" s="45"/>
      <c r="P275" s="45"/>
      <c r="Q275" s="45"/>
      <c r="R275" s="45"/>
      <c r="S275" s="45"/>
      <c r="T275" s="93"/>
      <c r="AT275" s="22" t="s">
        <v>153</v>
      </c>
      <c r="AU275" s="22" t="s">
        <v>86</v>
      </c>
    </row>
    <row r="276" spans="2:65" s="1" customFormat="1" ht="38.25" customHeight="1">
      <c r="B276" s="44"/>
      <c r="C276" s="219" t="s">
        <v>508</v>
      </c>
      <c r="D276" s="219" t="s">
        <v>140</v>
      </c>
      <c r="E276" s="220" t="s">
        <v>509</v>
      </c>
      <c r="F276" s="221" t="s">
        <v>510</v>
      </c>
      <c r="G276" s="222" t="s">
        <v>279</v>
      </c>
      <c r="H276" s="223">
        <v>0.945</v>
      </c>
      <c r="I276" s="224"/>
      <c r="J276" s="225">
        <f>ROUND(I276*H276,2)</f>
        <v>0</v>
      </c>
      <c r="K276" s="221" t="s">
        <v>144</v>
      </c>
      <c r="L276" s="70"/>
      <c r="M276" s="226" t="s">
        <v>21</v>
      </c>
      <c r="N276" s="227" t="s">
        <v>47</v>
      </c>
      <c r="O276" s="45"/>
      <c r="P276" s="228">
        <f>O276*H276</f>
        <v>0</v>
      </c>
      <c r="Q276" s="228">
        <v>0</v>
      </c>
      <c r="R276" s="228">
        <f>Q276*H276</f>
        <v>0</v>
      </c>
      <c r="S276" s="228">
        <v>0</v>
      </c>
      <c r="T276" s="229">
        <f>S276*H276</f>
        <v>0</v>
      </c>
      <c r="AR276" s="22" t="s">
        <v>221</v>
      </c>
      <c r="AT276" s="22" t="s">
        <v>140</v>
      </c>
      <c r="AU276" s="22" t="s">
        <v>86</v>
      </c>
      <c r="AY276" s="22" t="s">
        <v>137</v>
      </c>
      <c r="BE276" s="230">
        <f>IF(N276="základní",J276,0)</f>
        <v>0</v>
      </c>
      <c r="BF276" s="230">
        <f>IF(N276="snížená",J276,0)</f>
        <v>0</v>
      </c>
      <c r="BG276" s="230">
        <f>IF(N276="zákl. přenesená",J276,0)</f>
        <v>0</v>
      </c>
      <c r="BH276" s="230">
        <f>IF(N276="sníž. přenesená",J276,0)</f>
        <v>0</v>
      </c>
      <c r="BI276" s="230">
        <f>IF(N276="nulová",J276,0)</f>
        <v>0</v>
      </c>
      <c r="BJ276" s="22" t="s">
        <v>84</v>
      </c>
      <c r="BK276" s="230">
        <f>ROUND(I276*H276,2)</f>
        <v>0</v>
      </c>
      <c r="BL276" s="22" t="s">
        <v>221</v>
      </c>
      <c r="BM276" s="22" t="s">
        <v>511</v>
      </c>
    </row>
    <row r="277" spans="2:47" s="1" customFormat="1" ht="13.5">
      <c r="B277" s="44"/>
      <c r="C277" s="72"/>
      <c r="D277" s="233" t="s">
        <v>153</v>
      </c>
      <c r="E277" s="72"/>
      <c r="F277" s="254" t="s">
        <v>512</v>
      </c>
      <c r="G277" s="72"/>
      <c r="H277" s="72"/>
      <c r="I277" s="189"/>
      <c r="J277" s="72"/>
      <c r="K277" s="72"/>
      <c r="L277" s="70"/>
      <c r="M277" s="255"/>
      <c r="N277" s="45"/>
      <c r="O277" s="45"/>
      <c r="P277" s="45"/>
      <c r="Q277" s="45"/>
      <c r="R277" s="45"/>
      <c r="S277" s="45"/>
      <c r="T277" s="93"/>
      <c r="AT277" s="22" t="s">
        <v>153</v>
      </c>
      <c r="AU277" s="22" t="s">
        <v>86</v>
      </c>
    </row>
    <row r="278" spans="2:65" s="1" customFormat="1" ht="38.25" customHeight="1">
      <c r="B278" s="44"/>
      <c r="C278" s="219" t="s">
        <v>513</v>
      </c>
      <c r="D278" s="219" t="s">
        <v>140</v>
      </c>
      <c r="E278" s="220" t="s">
        <v>514</v>
      </c>
      <c r="F278" s="221" t="s">
        <v>515</v>
      </c>
      <c r="G278" s="222" t="s">
        <v>279</v>
      </c>
      <c r="H278" s="223">
        <v>0.945</v>
      </c>
      <c r="I278" s="224"/>
      <c r="J278" s="225">
        <f>ROUND(I278*H278,2)</f>
        <v>0</v>
      </c>
      <c r="K278" s="221" t="s">
        <v>144</v>
      </c>
      <c r="L278" s="70"/>
      <c r="M278" s="226" t="s">
        <v>21</v>
      </c>
      <c r="N278" s="227" t="s">
        <v>47</v>
      </c>
      <c r="O278" s="45"/>
      <c r="P278" s="228">
        <f>O278*H278</f>
        <v>0</v>
      </c>
      <c r="Q278" s="228">
        <v>0</v>
      </c>
      <c r="R278" s="228">
        <f>Q278*H278</f>
        <v>0</v>
      </c>
      <c r="S278" s="228">
        <v>0</v>
      </c>
      <c r="T278" s="229">
        <f>S278*H278</f>
        <v>0</v>
      </c>
      <c r="AR278" s="22" t="s">
        <v>221</v>
      </c>
      <c r="AT278" s="22" t="s">
        <v>140</v>
      </c>
      <c r="AU278" s="22" t="s">
        <v>86</v>
      </c>
      <c r="AY278" s="22" t="s">
        <v>137</v>
      </c>
      <c r="BE278" s="230">
        <f>IF(N278="základní",J278,0)</f>
        <v>0</v>
      </c>
      <c r="BF278" s="230">
        <f>IF(N278="snížená",J278,0)</f>
        <v>0</v>
      </c>
      <c r="BG278" s="230">
        <f>IF(N278="zákl. přenesená",J278,0)</f>
        <v>0</v>
      </c>
      <c r="BH278" s="230">
        <f>IF(N278="sníž. přenesená",J278,0)</f>
        <v>0</v>
      </c>
      <c r="BI278" s="230">
        <f>IF(N278="nulová",J278,0)</f>
        <v>0</v>
      </c>
      <c r="BJ278" s="22" t="s">
        <v>84</v>
      </c>
      <c r="BK278" s="230">
        <f>ROUND(I278*H278,2)</f>
        <v>0</v>
      </c>
      <c r="BL278" s="22" t="s">
        <v>221</v>
      </c>
      <c r="BM278" s="22" t="s">
        <v>516</v>
      </c>
    </row>
    <row r="279" spans="2:47" s="1" customFormat="1" ht="13.5">
      <c r="B279" s="44"/>
      <c r="C279" s="72"/>
      <c r="D279" s="233" t="s">
        <v>153</v>
      </c>
      <c r="E279" s="72"/>
      <c r="F279" s="254" t="s">
        <v>512</v>
      </c>
      <c r="G279" s="72"/>
      <c r="H279" s="72"/>
      <c r="I279" s="189"/>
      <c r="J279" s="72"/>
      <c r="K279" s="72"/>
      <c r="L279" s="70"/>
      <c r="M279" s="255"/>
      <c r="N279" s="45"/>
      <c r="O279" s="45"/>
      <c r="P279" s="45"/>
      <c r="Q279" s="45"/>
      <c r="R279" s="45"/>
      <c r="S279" s="45"/>
      <c r="T279" s="93"/>
      <c r="AT279" s="22" t="s">
        <v>153</v>
      </c>
      <c r="AU279" s="22" t="s">
        <v>86</v>
      </c>
    </row>
    <row r="280" spans="2:63" s="10" customFormat="1" ht="29.85" customHeight="1">
      <c r="B280" s="203"/>
      <c r="C280" s="204"/>
      <c r="D280" s="205" t="s">
        <v>75</v>
      </c>
      <c r="E280" s="217" t="s">
        <v>517</v>
      </c>
      <c r="F280" s="217" t="s">
        <v>518</v>
      </c>
      <c r="G280" s="204"/>
      <c r="H280" s="204"/>
      <c r="I280" s="207"/>
      <c r="J280" s="218">
        <f>BK280</f>
        <v>0</v>
      </c>
      <c r="K280" s="204"/>
      <c r="L280" s="209"/>
      <c r="M280" s="210"/>
      <c r="N280" s="211"/>
      <c r="O280" s="211"/>
      <c r="P280" s="212">
        <f>SUM(P281:P318)</f>
        <v>0</v>
      </c>
      <c r="Q280" s="211"/>
      <c r="R280" s="212">
        <f>SUM(R281:R318)</f>
        <v>0.3845635399999999</v>
      </c>
      <c r="S280" s="211"/>
      <c r="T280" s="213">
        <f>SUM(T281:T318)</f>
        <v>0.31692000000000004</v>
      </c>
      <c r="AR280" s="214" t="s">
        <v>86</v>
      </c>
      <c r="AT280" s="215" t="s">
        <v>75</v>
      </c>
      <c r="AU280" s="215" t="s">
        <v>84</v>
      </c>
      <c r="AY280" s="214" t="s">
        <v>137</v>
      </c>
      <c r="BK280" s="216">
        <f>SUM(BK281:BK318)</f>
        <v>0</v>
      </c>
    </row>
    <row r="281" spans="2:65" s="1" customFormat="1" ht="16.5" customHeight="1">
      <c r="B281" s="44"/>
      <c r="C281" s="219" t="s">
        <v>519</v>
      </c>
      <c r="D281" s="219" t="s">
        <v>140</v>
      </c>
      <c r="E281" s="220" t="s">
        <v>520</v>
      </c>
      <c r="F281" s="221" t="s">
        <v>521</v>
      </c>
      <c r="G281" s="222" t="s">
        <v>143</v>
      </c>
      <c r="H281" s="223">
        <v>105.64</v>
      </c>
      <c r="I281" s="224"/>
      <c r="J281" s="225">
        <f>ROUND(I281*H281,2)</f>
        <v>0</v>
      </c>
      <c r="K281" s="221" t="s">
        <v>144</v>
      </c>
      <c r="L281" s="70"/>
      <c r="M281" s="226" t="s">
        <v>21</v>
      </c>
      <c r="N281" s="227" t="s">
        <v>47</v>
      </c>
      <c r="O281" s="45"/>
      <c r="P281" s="228">
        <f>O281*H281</f>
        <v>0</v>
      </c>
      <c r="Q281" s="228">
        <v>0</v>
      </c>
      <c r="R281" s="228">
        <f>Q281*H281</f>
        <v>0</v>
      </c>
      <c r="S281" s="228">
        <v>0</v>
      </c>
      <c r="T281" s="229">
        <f>S281*H281</f>
        <v>0</v>
      </c>
      <c r="AR281" s="22" t="s">
        <v>221</v>
      </c>
      <c r="AT281" s="22" t="s">
        <v>140</v>
      </c>
      <c r="AU281" s="22" t="s">
        <v>86</v>
      </c>
      <c r="AY281" s="22" t="s">
        <v>137</v>
      </c>
      <c r="BE281" s="230">
        <f>IF(N281="základní",J281,0)</f>
        <v>0</v>
      </c>
      <c r="BF281" s="230">
        <f>IF(N281="snížená",J281,0)</f>
        <v>0</v>
      </c>
      <c r="BG281" s="230">
        <f>IF(N281="zákl. přenesená",J281,0)</f>
        <v>0</v>
      </c>
      <c r="BH281" s="230">
        <f>IF(N281="sníž. přenesená",J281,0)</f>
        <v>0</v>
      </c>
      <c r="BI281" s="230">
        <f>IF(N281="nulová",J281,0)</f>
        <v>0</v>
      </c>
      <c r="BJ281" s="22" t="s">
        <v>84</v>
      </c>
      <c r="BK281" s="230">
        <f>ROUND(I281*H281,2)</f>
        <v>0</v>
      </c>
      <c r="BL281" s="22" t="s">
        <v>221</v>
      </c>
      <c r="BM281" s="22" t="s">
        <v>522</v>
      </c>
    </row>
    <row r="282" spans="2:47" s="1" customFormat="1" ht="13.5">
      <c r="B282" s="44"/>
      <c r="C282" s="72"/>
      <c r="D282" s="233" t="s">
        <v>153</v>
      </c>
      <c r="E282" s="72"/>
      <c r="F282" s="254" t="s">
        <v>523</v>
      </c>
      <c r="G282" s="72"/>
      <c r="H282" s="72"/>
      <c r="I282" s="189"/>
      <c r="J282" s="72"/>
      <c r="K282" s="72"/>
      <c r="L282" s="70"/>
      <c r="M282" s="255"/>
      <c r="N282" s="45"/>
      <c r="O282" s="45"/>
      <c r="P282" s="45"/>
      <c r="Q282" s="45"/>
      <c r="R282" s="45"/>
      <c r="S282" s="45"/>
      <c r="T282" s="93"/>
      <c r="AT282" s="22" t="s">
        <v>153</v>
      </c>
      <c r="AU282" s="22" t="s">
        <v>86</v>
      </c>
    </row>
    <row r="283" spans="2:51" s="11" customFormat="1" ht="13.5">
      <c r="B283" s="231"/>
      <c r="C283" s="232"/>
      <c r="D283" s="233" t="s">
        <v>147</v>
      </c>
      <c r="E283" s="234" t="s">
        <v>21</v>
      </c>
      <c r="F283" s="235" t="s">
        <v>524</v>
      </c>
      <c r="G283" s="232"/>
      <c r="H283" s="236">
        <v>105.64</v>
      </c>
      <c r="I283" s="237"/>
      <c r="J283" s="232"/>
      <c r="K283" s="232"/>
      <c r="L283" s="238"/>
      <c r="M283" s="239"/>
      <c r="N283" s="240"/>
      <c r="O283" s="240"/>
      <c r="P283" s="240"/>
      <c r="Q283" s="240"/>
      <c r="R283" s="240"/>
      <c r="S283" s="240"/>
      <c r="T283" s="241"/>
      <c r="AT283" s="242" t="s">
        <v>147</v>
      </c>
      <c r="AU283" s="242" t="s">
        <v>86</v>
      </c>
      <c r="AV283" s="11" t="s">
        <v>86</v>
      </c>
      <c r="AW283" s="11" t="s">
        <v>39</v>
      </c>
      <c r="AX283" s="11" t="s">
        <v>76</v>
      </c>
      <c r="AY283" s="242" t="s">
        <v>137</v>
      </c>
    </row>
    <row r="284" spans="2:51" s="12" customFormat="1" ht="13.5">
      <c r="B284" s="243"/>
      <c r="C284" s="244"/>
      <c r="D284" s="233" t="s">
        <v>147</v>
      </c>
      <c r="E284" s="245" t="s">
        <v>21</v>
      </c>
      <c r="F284" s="246" t="s">
        <v>149</v>
      </c>
      <c r="G284" s="244"/>
      <c r="H284" s="247">
        <v>105.64</v>
      </c>
      <c r="I284" s="248"/>
      <c r="J284" s="244"/>
      <c r="K284" s="244"/>
      <c r="L284" s="249"/>
      <c r="M284" s="250"/>
      <c r="N284" s="251"/>
      <c r="O284" s="251"/>
      <c r="P284" s="251"/>
      <c r="Q284" s="251"/>
      <c r="R284" s="251"/>
      <c r="S284" s="251"/>
      <c r="T284" s="252"/>
      <c r="AT284" s="253" t="s">
        <v>147</v>
      </c>
      <c r="AU284" s="253" t="s">
        <v>86</v>
      </c>
      <c r="AV284" s="12" t="s">
        <v>145</v>
      </c>
      <c r="AW284" s="12" t="s">
        <v>39</v>
      </c>
      <c r="AX284" s="12" t="s">
        <v>84</v>
      </c>
      <c r="AY284" s="253" t="s">
        <v>137</v>
      </c>
    </row>
    <row r="285" spans="2:65" s="1" customFormat="1" ht="16.5" customHeight="1">
      <c r="B285" s="44"/>
      <c r="C285" s="219" t="s">
        <v>525</v>
      </c>
      <c r="D285" s="219" t="s">
        <v>140</v>
      </c>
      <c r="E285" s="220" t="s">
        <v>526</v>
      </c>
      <c r="F285" s="221" t="s">
        <v>527</v>
      </c>
      <c r="G285" s="222" t="s">
        <v>143</v>
      </c>
      <c r="H285" s="223">
        <v>105.64</v>
      </c>
      <c r="I285" s="224"/>
      <c r="J285" s="225">
        <f>ROUND(I285*H285,2)</f>
        <v>0</v>
      </c>
      <c r="K285" s="221" t="s">
        <v>144</v>
      </c>
      <c r="L285" s="70"/>
      <c r="M285" s="226" t="s">
        <v>21</v>
      </c>
      <c r="N285" s="227" t="s">
        <v>47</v>
      </c>
      <c r="O285" s="45"/>
      <c r="P285" s="228">
        <f>O285*H285</f>
        <v>0</v>
      </c>
      <c r="Q285" s="228">
        <v>0</v>
      </c>
      <c r="R285" s="228">
        <f>Q285*H285</f>
        <v>0</v>
      </c>
      <c r="S285" s="228">
        <v>0</v>
      </c>
      <c r="T285" s="229">
        <f>S285*H285</f>
        <v>0</v>
      </c>
      <c r="AR285" s="22" t="s">
        <v>221</v>
      </c>
      <c r="AT285" s="22" t="s">
        <v>140</v>
      </c>
      <c r="AU285" s="22" t="s">
        <v>86</v>
      </c>
      <c r="AY285" s="22" t="s">
        <v>137</v>
      </c>
      <c r="BE285" s="230">
        <f>IF(N285="základní",J285,0)</f>
        <v>0</v>
      </c>
      <c r="BF285" s="230">
        <f>IF(N285="snížená",J285,0)</f>
        <v>0</v>
      </c>
      <c r="BG285" s="230">
        <f>IF(N285="zákl. přenesená",J285,0)</f>
        <v>0</v>
      </c>
      <c r="BH285" s="230">
        <f>IF(N285="sníž. přenesená",J285,0)</f>
        <v>0</v>
      </c>
      <c r="BI285" s="230">
        <f>IF(N285="nulová",J285,0)</f>
        <v>0</v>
      </c>
      <c r="BJ285" s="22" t="s">
        <v>84</v>
      </c>
      <c r="BK285" s="230">
        <f>ROUND(I285*H285,2)</f>
        <v>0</v>
      </c>
      <c r="BL285" s="22" t="s">
        <v>221</v>
      </c>
      <c r="BM285" s="22" t="s">
        <v>528</v>
      </c>
    </row>
    <row r="286" spans="2:47" s="1" customFormat="1" ht="13.5">
      <c r="B286" s="44"/>
      <c r="C286" s="72"/>
      <c r="D286" s="233" t="s">
        <v>153</v>
      </c>
      <c r="E286" s="72"/>
      <c r="F286" s="254" t="s">
        <v>523</v>
      </c>
      <c r="G286" s="72"/>
      <c r="H286" s="72"/>
      <c r="I286" s="189"/>
      <c r="J286" s="72"/>
      <c r="K286" s="72"/>
      <c r="L286" s="70"/>
      <c r="M286" s="255"/>
      <c r="N286" s="45"/>
      <c r="O286" s="45"/>
      <c r="P286" s="45"/>
      <c r="Q286" s="45"/>
      <c r="R286" s="45"/>
      <c r="S286" s="45"/>
      <c r="T286" s="93"/>
      <c r="AT286" s="22" t="s">
        <v>153</v>
      </c>
      <c r="AU286" s="22" t="s">
        <v>86</v>
      </c>
    </row>
    <row r="287" spans="2:51" s="11" customFormat="1" ht="13.5">
      <c r="B287" s="231"/>
      <c r="C287" s="232"/>
      <c r="D287" s="233" t="s">
        <v>147</v>
      </c>
      <c r="E287" s="234" t="s">
        <v>21</v>
      </c>
      <c r="F287" s="235" t="s">
        <v>524</v>
      </c>
      <c r="G287" s="232"/>
      <c r="H287" s="236">
        <v>105.64</v>
      </c>
      <c r="I287" s="237"/>
      <c r="J287" s="232"/>
      <c r="K287" s="232"/>
      <c r="L287" s="238"/>
      <c r="M287" s="239"/>
      <c r="N287" s="240"/>
      <c r="O287" s="240"/>
      <c r="P287" s="240"/>
      <c r="Q287" s="240"/>
      <c r="R287" s="240"/>
      <c r="S287" s="240"/>
      <c r="T287" s="241"/>
      <c r="AT287" s="242" t="s">
        <v>147</v>
      </c>
      <c r="AU287" s="242" t="s">
        <v>86</v>
      </c>
      <c r="AV287" s="11" t="s">
        <v>86</v>
      </c>
      <c r="AW287" s="11" t="s">
        <v>39</v>
      </c>
      <c r="AX287" s="11" t="s">
        <v>76</v>
      </c>
      <c r="AY287" s="242" t="s">
        <v>137</v>
      </c>
    </row>
    <row r="288" spans="2:51" s="12" customFormat="1" ht="13.5">
      <c r="B288" s="243"/>
      <c r="C288" s="244"/>
      <c r="D288" s="233" t="s">
        <v>147</v>
      </c>
      <c r="E288" s="245" t="s">
        <v>21</v>
      </c>
      <c r="F288" s="246" t="s">
        <v>149</v>
      </c>
      <c r="G288" s="244"/>
      <c r="H288" s="247">
        <v>105.64</v>
      </c>
      <c r="I288" s="248"/>
      <c r="J288" s="244"/>
      <c r="K288" s="244"/>
      <c r="L288" s="249"/>
      <c r="M288" s="250"/>
      <c r="N288" s="251"/>
      <c r="O288" s="251"/>
      <c r="P288" s="251"/>
      <c r="Q288" s="251"/>
      <c r="R288" s="251"/>
      <c r="S288" s="251"/>
      <c r="T288" s="252"/>
      <c r="AT288" s="253" t="s">
        <v>147</v>
      </c>
      <c r="AU288" s="253" t="s">
        <v>86</v>
      </c>
      <c r="AV288" s="12" t="s">
        <v>145</v>
      </c>
      <c r="AW288" s="12" t="s">
        <v>39</v>
      </c>
      <c r="AX288" s="12" t="s">
        <v>84</v>
      </c>
      <c r="AY288" s="253" t="s">
        <v>137</v>
      </c>
    </row>
    <row r="289" spans="2:65" s="1" customFormat="1" ht="25.5" customHeight="1">
      <c r="B289" s="44"/>
      <c r="C289" s="219" t="s">
        <v>529</v>
      </c>
      <c r="D289" s="219" t="s">
        <v>140</v>
      </c>
      <c r="E289" s="220" t="s">
        <v>530</v>
      </c>
      <c r="F289" s="221" t="s">
        <v>531</v>
      </c>
      <c r="G289" s="222" t="s">
        <v>143</v>
      </c>
      <c r="H289" s="223">
        <v>105.64</v>
      </c>
      <c r="I289" s="224"/>
      <c r="J289" s="225">
        <f>ROUND(I289*H289,2)</f>
        <v>0</v>
      </c>
      <c r="K289" s="221" t="s">
        <v>144</v>
      </c>
      <c r="L289" s="70"/>
      <c r="M289" s="226" t="s">
        <v>21</v>
      </c>
      <c r="N289" s="227" t="s">
        <v>47</v>
      </c>
      <c r="O289" s="45"/>
      <c r="P289" s="228">
        <f>O289*H289</f>
        <v>0</v>
      </c>
      <c r="Q289" s="228">
        <v>7E-05</v>
      </c>
      <c r="R289" s="228">
        <f>Q289*H289</f>
        <v>0.007394799999999999</v>
      </c>
      <c r="S289" s="228">
        <v>0</v>
      </c>
      <c r="T289" s="229">
        <f>S289*H289</f>
        <v>0</v>
      </c>
      <c r="AR289" s="22" t="s">
        <v>221</v>
      </c>
      <c r="AT289" s="22" t="s">
        <v>140</v>
      </c>
      <c r="AU289" s="22" t="s">
        <v>86</v>
      </c>
      <c r="AY289" s="22" t="s">
        <v>137</v>
      </c>
      <c r="BE289" s="230">
        <f>IF(N289="základní",J289,0)</f>
        <v>0</v>
      </c>
      <c r="BF289" s="230">
        <f>IF(N289="snížená",J289,0)</f>
        <v>0</v>
      </c>
      <c r="BG289" s="230">
        <f>IF(N289="zákl. přenesená",J289,0)</f>
        <v>0</v>
      </c>
      <c r="BH289" s="230">
        <f>IF(N289="sníž. přenesená",J289,0)</f>
        <v>0</v>
      </c>
      <c r="BI289" s="230">
        <f>IF(N289="nulová",J289,0)</f>
        <v>0</v>
      </c>
      <c r="BJ289" s="22" t="s">
        <v>84</v>
      </c>
      <c r="BK289" s="230">
        <f>ROUND(I289*H289,2)</f>
        <v>0</v>
      </c>
      <c r="BL289" s="22" t="s">
        <v>221</v>
      </c>
      <c r="BM289" s="22" t="s">
        <v>532</v>
      </c>
    </row>
    <row r="290" spans="2:47" s="1" customFormat="1" ht="13.5">
      <c r="B290" s="44"/>
      <c r="C290" s="72"/>
      <c r="D290" s="233" t="s">
        <v>153</v>
      </c>
      <c r="E290" s="72"/>
      <c r="F290" s="254" t="s">
        <v>523</v>
      </c>
      <c r="G290" s="72"/>
      <c r="H290" s="72"/>
      <c r="I290" s="189"/>
      <c r="J290" s="72"/>
      <c r="K290" s="72"/>
      <c r="L290" s="70"/>
      <c r="M290" s="255"/>
      <c r="N290" s="45"/>
      <c r="O290" s="45"/>
      <c r="P290" s="45"/>
      <c r="Q290" s="45"/>
      <c r="R290" s="45"/>
      <c r="S290" s="45"/>
      <c r="T290" s="93"/>
      <c r="AT290" s="22" t="s">
        <v>153</v>
      </c>
      <c r="AU290" s="22" t="s">
        <v>86</v>
      </c>
    </row>
    <row r="291" spans="2:51" s="11" customFormat="1" ht="13.5">
      <c r="B291" s="231"/>
      <c r="C291" s="232"/>
      <c r="D291" s="233" t="s">
        <v>147</v>
      </c>
      <c r="E291" s="234" t="s">
        <v>21</v>
      </c>
      <c r="F291" s="235" t="s">
        <v>524</v>
      </c>
      <c r="G291" s="232"/>
      <c r="H291" s="236">
        <v>105.64</v>
      </c>
      <c r="I291" s="237"/>
      <c r="J291" s="232"/>
      <c r="K291" s="232"/>
      <c r="L291" s="238"/>
      <c r="M291" s="239"/>
      <c r="N291" s="240"/>
      <c r="O291" s="240"/>
      <c r="P291" s="240"/>
      <c r="Q291" s="240"/>
      <c r="R291" s="240"/>
      <c r="S291" s="240"/>
      <c r="T291" s="241"/>
      <c r="AT291" s="242" t="s">
        <v>147</v>
      </c>
      <c r="AU291" s="242" t="s">
        <v>86</v>
      </c>
      <c r="AV291" s="11" t="s">
        <v>86</v>
      </c>
      <c r="AW291" s="11" t="s">
        <v>39</v>
      </c>
      <c r="AX291" s="11" t="s">
        <v>76</v>
      </c>
      <c r="AY291" s="242" t="s">
        <v>137</v>
      </c>
    </row>
    <row r="292" spans="2:51" s="12" customFormat="1" ht="13.5">
      <c r="B292" s="243"/>
      <c r="C292" s="244"/>
      <c r="D292" s="233" t="s">
        <v>147</v>
      </c>
      <c r="E292" s="245" t="s">
        <v>21</v>
      </c>
      <c r="F292" s="246" t="s">
        <v>149</v>
      </c>
      <c r="G292" s="244"/>
      <c r="H292" s="247">
        <v>105.64</v>
      </c>
      <c r="I292" s="248"/>
      <c r="J292" s="244"/>
      <c r="K292" s="244"/>
      <c r="L292" s="249"/>
      <c r="M292" s="250"/>
      <c r="N292" s="251"/>
      <c r="O292" s="251"/>
      <c r="P292" s="251"/>
      <c r="Q292" s="251"/>
      <c r="R292" s="251"/>
      <c r="S292" s="251"/>
      <c r="T292" s="252"/>
      <c r="AT292" s="253" t="s">
        <v>147</v>
      </c>
      <c r="AU292" s="253" t="s">
        <v>86</v>
      </c>
      <c r="AV292" s="12" t="s">
        <v>145</v>
      </c>
      <c r="AW292" s="12" t="s">
        <v>39</v>
      </c>
      <c r="AX292" s="12" t="s">
        <v>84</v>
      </c>
      <c r="AY292" s="253" t="s">
        <v>137</v>
      </c>
    </row>
    <row r="293" spans="2:65" s="1" customFormat="1" ht="16.5" customHeight="1">
      <c r="B293" s="44"/>
      <c r="C293" s="219" t="s">
        <v>533</v>
      </c>
      <c r="D293" s="219" t="s">
        <v>140</v>
      </c>
      <c r="E293" s="220" t="s">
        <v>534</v>
      </c>
      <c r="F293" s="221" t="s">
        <v>535</v>
      </c>
      <c r="G293" s="222" t="s">
        <v>143</v>
      </c>
      <c r="H293" s="223">
        <v>105.64</v>
      </c>
      <c r="I293" s="224"/>
      <c r="J293" s="225">
        <f>ROUND(I293*H293,2)</f>
        <v>0</v>
      </c>
      <c r="K293" s="221" t="s">
        <v>144</v>
      </c>
      <c r="L293" s="70"/>
      <c r="M293" s="226" t="s">
        <v>21</v>
      </c>
      <c r="N293" s="227" t="s">
        <v>47</v>
      </c>
      <c r="O293" s="45"/>
      <c r="P293" s="228">
        <f>O293*H293</f>
        <v>0</v>
      </c>
      <c r="Q293" s="228">
        <v>0</v>
      </c>
      <c r="R293" s="228">
        <f>Q293*H293</f>
        <v>0</v>
      </c>
      <c r="S293" s="228">
        <v>0.003</v>
      </c>
      <c r="T293" s="229">
        <f>S293*H293</f>
        <v>0.31692000000000004</v>
      </c>
      <c r="AR293" s="22" t="s">
        <v>221</v>
      </c>
      <c r="AT293" s="22" t="s">
        <v>140</v>
      </c>
      <c r="AU293" s="22" t="s">
        <v>86</v>
      </c>
      <c r="AY293" s="22" t="s">
        <v>137</v>
      </c>
      <c r="BE293" s="230">
        <f>IF(N293="základní",J293,0)</f>
        <v>0</v>
      </c>
      <c r="BF293" s="230">
        <f>IF(N293="snížená",J293,0)</f>
        <v>0</v>
      </c>
      <c r="BG293" s="230">
        <f>IF(N293="zákl. přenesená",J293,0)</f>
        <v>0</v>
      </c>
      <c r="BH293" s="230">
        <f>IF(N293="sníž. přenesená",J293,0)</f>
        <v>0</v>
      </c>
      <c r="BI293" s="230">
        <f>IF(N293="nulová",J293,0)</f>
        <v>0</v>
      </c>
      <c r="BJ293" s="22" t="s">
        <v>84</v>
      </c>
      <c r="BK293" s="230">
        <f>ROUND(I293*H293,2)</f>
        <v>0</v>
      </c>
      <c r="BL293" s="22" t="s">
        <v>221</v>
      </c>
      <c r="BM293" s="22" t="s">
        <v>536</v>
      </c>
    </row>
    <row r="294" spans="2:51" s="11" customFormat="1" ht="13.5">
      <c r="B294" s="231"/>
      <c r="C294" s="232"/>
      <c r="D294" s="233" t="s">
        <v>147</v>
      </c>
      <c r="E294" s="234" t="s">
        <v>21</v>
      </c>
      <c r="F294" s="235" t="s">
        <v>524</v>
      </c>
      <c r="G294" s="232"/>
      <c r="H294" s="236">
        <v>105.64</v>
      </c>
      <c r="I294" s="237"/>
      <c r="J294" s="232"/>
      <c r="K294" s="232"/>
      <c r="L294" s="238"/>
      <c r="M294" s="239"/>
      <c r="N294" s="240"/>
      <c r="O294" s="240"/>
      <c r="P294" s="240"/>
      <c r="Q294" s="240"/>
      <c r="R294" s="240"/>
      <c r="S294" s="240"/>
      <c r="T294" s="241"/>
      <c r="AT294" s="242" t="s">
        <v>147</v>
      </c>
      <c r="AU294" s="242" t="s">
        <v>86</v>
      </c>
      <c r="AV294" s="11" t="s">
        <v>86</v>
      </c>
      <c r="AW294" s="11" t="s">
        <v>39</v>
      </c>
      <c r="AX294" s="11" t="s">
        <v>76</v>
      </c>
      <c r="AY294" s="242" t="s">
        <v>137</v>
      </c>
    </row>
    <row r="295" spans="2:51" s="12" customFormat="1" ht="13.5">
      <c r="B295" s="243"/>
      <c r="C295" s="244"/>
      <c r="D295" s="233" t="s">
        <v>147</v>
      </c>
      <c r="E295" s="245" t="s">
        <v>21</v>
      </c>
      <c r="F295" s="246" t="s">
        <v>149</v>
      </c>
      <c r="G295" s="244"/>
      <c r="H295" s="247">
        <v>105.64</v>
      </c>
      <c r="I295" s="248"/>
      <c r="J295" s="244"/>
      <c r="K295" s="244"/>
      <c r="L295" s="249"/>
      <c r="M295" s="250"/>
      <c r="N295" s="251"/>
      <c r="O295" s="251"/>
      <c r="P295" s="251"/>
      <c r="Q295" s="251"/>
      <c r="R295" s="251"/>
      <c r="S295" s="251"/>
      <c r="T295" s="252"/>
      <c r="AT295" s="253" t="s">
        <v>147</v>
      </c>
      <c r="AU295" s="253" t="s">
        <v>86</v>
      </c>
      <c r="AV295" s="12" t="s">
        <v>145</v>
      </c>
      <c r="AW295" s="12" t="s">
        <v>39</v>
      </c>
      <c r="AX295" s="12" t="s">
        <v>84</v>
      </c>
      <c r="AY295" s="253" t="s">
        <v>137</v>
      </c>
    </row>
    <row r="296" spans="2:65" s="1" customFormat="1" ht="16.5" customHeight="1">
      <c r="B296" s="44"/>
      <c r="C296" s="219" t="s">
        <v>537</v>
      </c>
      <c r="D296" s="219" t="s">
        <v>140</v>
      </c>
      <c r="E296" s="220" t="s">
        <v>538</v>
      </c>
      <c r="F296" s="221" t="s">
        <v>539</v>
      </c>
      <c r="G296" s="222" t="s">
        <v>143</v>
      </c>
      <c r="H296" s="223">
        <v>105.64</v>
      </c>
      <c r="I296" s="224"/>
      <c r="J296" s="225">
        <f>ROUND(I296*H296,2)</f>
        <v>0</v>
      </c>
      <c r="K296" s="221" t="s">
        <v>144</v>
      </c>
      <c r="L296" s="70"/>
      <c r="M296" s="226" t="s">
        <v>21</v>
      </c>
      <c r="N296" s="227" t="s">
        <v>47</v>
      </c>
      <c r="O296" s="45"/>
      <c r="P296" s="228">
        <f>O296*H296</f>
        <v>0</v>
      </c>
      <c r="Q296" s="228">
        <v>0.0003</v>
      </c>
      <c r="R296" s="228">
        <f>Q296*H296</f>
        <v>0.031692</v>
      </c>
      <c r="S296" s="228">
        <v>0</v>
      </c>
      <c r="T296" s="229">
        <f>S296*H296</f>
        <v>0</v>
      </c>
      <c r="AR296" s="22" t="s">
        <v>221</v>
      </c>
      <c r="AT296" s="22" t="s">
        <v>140</v>
      </c>
      <c r="AU296" s="22" t="s">
        <v>86</v>
      </c>
      <c r="AY296" s="22" t="s">
        <v>137</v>
      </c>
      <c r="BE296" s="230">
        <f>IF(N296="základní",J296,0)</f>
        <v>0</v>
      </c>
      <c r="BF296" s="230">
        <f>IF(N296="snížená",J296,0)</f>
        <v>0</v>
      </c>
      <c r="BG296" s="230">
        <f>IF(N296="zákl. přenesená",J296,0)</f>
        <v>0</v>
      </c>
      <c r="BH296" s="230">
        <f>IF(N296="sníž. přenesená",J296,0)</f>
        <v>0</v>
      </c>
      <c r="BI296" s="230">
        <f>IF(N296="nulová",J296,0)</f>
        <v>0</v>
      </c>
      <c r="BJ296" s="22" t="s">
        <v>84</v>
      </c>
      <c r="BK296" s="230">
        <f>ROUND(I296*H296,2)</f>
        <v>0</v>
      </c>
      <c r="BL296" s="22" t="s">
        <v>221</v>
      </c>
      <c r="BM296" s="22" t="s">
        <v>540</v>
      </c>
    </row>
    <row r="297" spans="2:51" s="11" customFormat="1" ht="13.5">
      <c r="B297" s="231"/>
      <c r="C297" s="232"/>
      <c r="D297" s="233" t="s">
        <v>147</v>
      </c>
      <c r="E297" s="234" t="s">
        <v>21</v>
      </c>
      <c r="F297" s="235" t="s">
        <v>524</v>
      </c>
      <c r="G297" s="232"/>
      <c r="H297" s="236">
        <v>105.64</v>
      </c>
      <c r="I297" s="237"/>
      <c r="J297" s="232"/>
      <c r="K297" s="232"/>
      <c r="L297" s="238"/>
      <c r="M297" s="239"/>
      <c r="N297" s="240"/>
      <c r="O297" s="240"/>
      <c r="P297" s="240"/>
      <c r="Q297" s="240"/>
      <c r="R297" s="240"/>
      <c r="S297" s="240"/>
      <c r="T297" s="241"/>
      <c r="AT297" s="242" t="s">
        <v>147</v>
      </c>
      <c r="AU297" s="242" t="s">
        <v>86</v>
      </c>
      <c r="AV297" s="11" t="s">
        <v>86</v>
      </c>
      <c r="AW297" s="11" t="s">
        <v>39</v>
      </c>
      <c r="AX297" s="11" t="s">
        <v>76</v>
      </c>
      <c r="AY297" s="242" t="s">
        <v>137</v>
      </c>
    </row>
    <row r="298" spans="2:51" s="12" customFormat="1" ht="13.5">
      <c r="B298" s="243"/>
      <c r="C298" s="244"/>
      <c r="D298" s="233" t="s">
        <v>147</v>
      </c>
      <c r="E298" s="245" t="s">
        <v>21</v>
      </c>
      <c r="F298" s="246" t="s">
        <v>149</v>
      </c>
      <c r="G298" s="244"/>
      <c r="H298" s="247">
        <v>105.64</v>
      </c>
      <c r="I298" s="248"/>
      <c r="J298" s="244"/>
      <c r="K298" s="244"/>
      <c r="L298" s="249"/>
      <c r="M298" s="250"/>
      <c r="N298" s="251"/>
      <c r="O298" s="251"/>
      <c r="P298" s="251"/>
      <c r="Q298" s="251"/>
      <c r="R298" s="251"/>
      <c r="S298" s="251"/>
      <c r="T298" s="252"/>
      <c r="AT298" s="253" t="s">
        <v>147</v>
      </c>
      <c r="AU298" s="253" t="s">
        <v>86</v>
      </c>
      <c r="AV298" s="12" t="s">
        <v>145</v>
      </c>
      <c r="AW298" s="12" t="s">
        <v>39</v>
      </c>
      <c r="AX298" s="12" t="s">
        <v>84</v>
      </c>
      <c r="AY298" s="253" t="s">
        <v>137</v>
      </c>
    </row>
    <row r="299" spans="2:65" s="1" customFormat="1" ht="16.5" customHeight="1">
      <c r="B299" s="44"/>
      <c r="C299" s="256" t="s">
        <v>541</v>
      </c>
      <c r="D299" s="256" t="s">
        <v>213</v>
      </c>
      <c r="E299" s="257" t="s">
        <v>542</v>
      </c>
      <c r="F299" s="258" t="s">
        <v>543</v>
      </c>
      <c r="G299" s="259" t="s">
        <v>143</v>
      </c>
      <c r="H299" s="260">
        <v>116.204</v>
      </c>
      <c r="I299" s="261"/>
      <c r="J299" s="262">
        <f>ROUND(I299*H299,2)</f>
        <v>0</v>
      </c>
      <c r="K299" s="258" t="s">
        <v>144</v>
      </c>
      <c r="L299" s="263"/>
      <c r="M299" s="264" t="s">
        <v>21</v>
      </c>
      <c r="N299" s="265" t="s">
        <v>47</v>
      </c>
      <c r="O299" s="45"/>
      <c r="P299" s="228">
        <f>O299*H299</f>
        <v>0</v>
      </c>
      <c r="Q299" s="228">
        <v>0.00256</v>
      </c>
      <c r="R299" s="228">
        <f>Q299*H299</f>
        <v>0.29748224</v>
      </c>
      <c r="S299" s="228">
        <v>0</v>
      </c>
      <c r="T299" s="229">
        <f>S299*H299</f>
        <v>0</v>
      </c>
      <c r="AR299" s="22" t="s">
        <v>308</v>
      </c>
      <c r="AT299" s="22" t="s">
        <v>213</v>
      </c>
      <c r="AU299" s="22" t="s">
        <v>86</v>
      </c>
      <c r="AY299" s="22" t="s">
        <v>137</v>
      </c>
      <c r="BE299" s="230">
        <f>IF(N299="základní",J299,0)</f>
        <v>0</v>
      </c>
      <c r="BF299" s="230">
        <f>IF(N299="snížená",J299,0)</f>
        <v>0</v>
      </c>
      <c r="BG299" s="230">
        <f>IF(N299="zákl. přenesená",J299,0)</f>
        <v>0</v>
      </c>
      <c r="BH299" s="230">
        <f>IF(N299="sníž. přenesená",J299,0)</f>
        <v>0</v>
      </c>
      <c r="BI299" s="230">
        <f>IF(N299="nulová",J299,0)</f>
        <v>0</v>
      </c>
      <c r="BJ299" s="22" t="s">
        <v>84</v>
      </c>
      <c r="BK299" s="230">
        <f>ROUND(I299*H299,2)</f>
        <v>0</v>
      </c>
      <c r="BL299" s="22" t="s">
        <v>221</v>
      </c>
      <c r="BM299" s="22" t="s">
        <v>544</v>
      </c>
    </row>
    <row r="300" spans="2:51" s="11" customFormat="1" ht="13.5">
      <c r="B300" s="231"/>
      <c r="C300" s="232"/>
      <c r="D300" s="233" t="s">
        <v>147</v>
      </c>
      <c r="E300" s="232"/>
      <c r="F300" s="235" t="s">
        <v>545</v>
      </c>
      <c r="G300" s="232"/>
      <c r="H300" s="236">
        <v>116.204</v>
      </c>
      <c r="I300" s="237"/>
      <c r="J300" s="232"/>
      <c r="K300" s="232"/>
      <c r="L300" s="238"/>
      <c r="M300" s="239"/>
      <c r="N300" s="240"/>
      <c r="O300" s="240"/>
      <c r="P300" s="240"/>
      <c r="Q300" s="240"/>
      <c r="R300" s="240"/>
      <c r="S300" s="240"/>
      <c r="T300" s="241"/>
      <c r="AT300" s="242" t="s">
        <v>147</v>
      </c>
      <c r="AU300" s="242" t="s">
        <v>86</v>
      </c>
      <c r="AV300" s="11" t="s">
        <v>86</v>
      </c>
      <c r="AW300" s="11" t="s">
        <v>6</v>
      </c>
      <c r="AX300" s="11" t="s">
        <v>84</v>
      </c>
      <c r="AY300" s="242" t="s">
        <v>137</v>
      </c>
    </row>
    <row r="301" spans="2:65" s="1" customFormat="1" ht="16.5" customHeight="1">
      <c r="B301" s="44"/>
      <c r="C301" s="219" t="s">
        <v>546</v>
      </c>
      <c r="D301" s="219" t="s">
        <v>140</v>
      </c>
      <c r="E301" s="220" t="s">
        <v>547</v>
      </c>
      <c r="F301" s="221" t="s">
        <v>548</v>
      </c>
      <c r="G301" s="222" t="s">
        <v>203</v>
      </c>
      <c r="H301" s="223">
        <v>133.76</v>
      </c>
      <c r="I301" s="224"/>
      <c r="J301" s="225">
        <f>ROUND(I301*H301,2)</f>
        <v>0</v>
      </c>
      <c r="K301" s="221" t="s">
        <v>144</v>
      </c>
      <c r="L301" s="70"/>
      <c r="M301" s="226" t="s">
        <v>21</v>
      </c>
      <c r="N301" s="227" t="s">
        <v>47</v>
      </c>
      <c r="O301" s="45"/>
      <c r="P301" s="228">
        <f>O301*H301</f>
        <v>0</v>
      </c>
      <c r="Q301" s="228">
        <v>1E-05</v>
      </c>
      <c r="R301" s="228">
        <f>Q301*H301</f>
        <v>0.0013376</v>
      </c>
      <c r="S301" s="228">
        <v>0</v>
      </c>
      <c r="T301" s="229">
        <f>S301*H301</f>
        <v>0</v>
      </c>
      <c r="AR301" s="22" t="s">
        <v>221</v>
      </c>
      <c r="AT301" s="22" t="s">
        <v>140</v>
      </c>
      <c r="AU301" s="22" t="s">
        <v>86</v>
      </c>
      <c r="AY301" s="22" t="s">
        <v>137</v>
      </c>
      <c r="BE301" s="230">
        <f>IF(N301="základní",J301,0)</f>
        <v>0</v>
      </c>
      <c r="BF301" s="230">
        <f>IF(N301="snížená",J301,0)</f>
        <v>0</v>
      </c>
      <c r="BG301" s="230">
        <f>IF(N301="zákl. přenesená",J301,0)</f>
        <v>0</v>
      </c>
      <c r="BH301" s="230">
        <f>IF(N301="sníž. přenesená",J301,0)</f>
        <v>0</v>
      </c>
      <c r="BI301" s="230">
        <f>IF(N301="nulová",J301,0)</f>
        <v>0</v>
      </c>
      <c r="BJ301" s="22" t="s">
        <v>84</v>
      </c>
      <c r="BK301" s="230">
        <f>ROUND(I301*H301,2)</f>
        <v>0</v>
      </c>
      <c r="BL301" s="22" t="s">
        <v>221</v>
      </c>
      <c r="BM301" s="22" t="s">
        <v>549</v>
      </c>
    </row>
    <row r="302" spans="2:51" s="11" customFormat="1" ht="13.5">
      <c r="B302" s="231"/>
      <c r="C302" s="232"/>
      <c r="D302" s="233" t="s">
        <v>147</v>
      </c>
      <c r="E302" s="234" t="s">
        <v>21</v>
      </c>
      <c r="F302" s="235" t="s">
        <v>550</v>
      </c>
      <c r="G302" s="232"/>
      <c r="H302" s="236">
        <v>62</v>
      </c>
      <c r="I302" s="237"/>
      <c r="J302" s="232"/>
      <c r="K302" s="232"/>
      <c r="L302" s="238"/>
      <c r="M302" s="239"/>
      <c r="N302" s="240"/>
      <c r="O302" s="240"/>
      <c r="P302" s="240"/>
      <c r="Q302" s="240"/>
      <c r="R302" s="240"/>
      <c r="S302" s="240"/>
      <c r="T302" s="241"/>
      <c r="AT302" s="242" t="s">
        <v>147</v>
      </c>
      <c r="AU302" s="242" t="s">
        <v>86</v>
      </c>
      <c r="AV302" s="11" t="s">
        <v>86</v>
      </c>
      <c r="AW302" s="11" t="s">
        <v>39</v>
      </c>
      <c r="AX302" s="11" t="s">
        <v>76</v>
      </c>
      <c r="AY302" s="242" t="s">
        <v>137</v>
      </c>
    </row>
    <row r="303" spans="2:51" s="11" customFormat="1" ht="13.5">
      <c r="B303" s="231"/>
      <c r="C303" s="232"/>
      <c r="D303" s="233" t="s">
        <v>147</v>
      </c>
      <c r="E303" s="234" t="s">
        <v>21</v>
      </c>
      <c r="F303" s="235" t="s">
        <v>551</v>
      </c>
      <c r="G303" s="232"/>
      <c r="H303" s="236">
        <v>46.96</v>
      </c>
      <c r="I303" s="237"/>
      <c r="J303" s="232"/>
      <c r="K303" s="232"/>
      <c r="L303" s="238"/>
      <c r="M303" s="239"/>
      <c r="N303" s="240"/>
      <c r="O303" s="240"/>
      <c r="P303" s="240"/>
      <c r="Q303" s="240"/>
      <c r="R303" s="240"/>
      <c r="S303" s="240"/>
      <c r="T303" s="241"/>
      <c r="AT303" s="242" t="s">
        <v>147</v>
      </c>
      <c r="AU303" s="242" t="s">
        <v>86</v>
      </c>
      <c r="AV303" s="11" t="s">
        <v>86</v>
      </c>
      <c r="AW303" s="11" t="s">
        <v>39</v>
      </c>
      <c r="AX303" s="11" t="s">
        <v>76</v>
      </c>
      <c r="AY303" s="242" t="s">
        <v>137</v>
      </c>
    </row>
    <row r="304" spans="2:51" s="11" customFormat="1" ht="13.5">
      <c r="B304" s="231"/>
      <c r="C304" s="232"/>
      <c r="D304" s="233" t="s">
        <v>147</v>
      </c>
      <c r="E304" s="234" t="s">
        <v>21</v>
      </c>
      <c r="F304" s="235" t="s">
        <v>552</v>
      </c>
      <c r="G304" s="232"/>
      <c r="H304" s="236">
        <v>24.8</v>
      </c>
      <c r="I304" s="237"/>
      <c r="J304" s="232"/>
      <c r="K304" s="232"/>
      <c r="L304" s="238"/>
      <c r="M304" s="239"/>
      <c r="N304" s="240"/>
      <c r="O304" s="240"/>
      <c r="P304" s="240"/>
      <c r="Q304" s="240"/>
      <c r="R304" s="240"/>
      <c r="S304" s="240"/>
      <c r="T304" s="241"/>
      <c r="AT304" s="242" t="s">
        <v>147</v>
      </c>
      <c r="AU304" s="242" t="s">
        <v>86</v>
      </c>
      <c r="AV304" s="11" t="s">
        <v>86</v>
      </c>
      <c r="AW304" s="11" t="s">
        <v>39</v>
      </c>
      <c r="AX304" s="11" t="s">
        <v>76</v>
      </c>
      <c r="AY304" s="242" t="s">
        <v>137</v>
      </c>
    </row>
    <row r="305" spans="2:51" s="12" customFormat="1" ht="13.5">
      <c r="B305" s="243"/>
      <c r="C305" s="244"/>
      <c r="D305" s="233" t="s">
        <v>147</v>
      </c>
      <c r="E305" s="245" t="s">
        <v>21</v>
      </c>
      <c r="F305" s="246" t="s">
        <v>149</v>
      </c>
      <c r="G305" s="244"/>
      <c r="H305" s="247">
        <v>133.76</v>
      </c>
      <c r="I305" s="248"/>
      <c r="J305" s="244"/>
      <c r="K305" s="244"/>
      <c r="L305" s="249"/>
      <c r="M305" s="250"/>
      <c r="N305" s="251"/>
      <c r="O305" s="251"/>
      <c r="P305" s="251"/>
      <c r="Q305" s="251"/>
      <c r="R305" s="251"/>
      <c r="S305" s="251"/>
      <c r="T305" s="252"/>
      <c r="AT305" s="253" t="s">
        <v>147</v>
      </c>
      <c r="AU305" s="253" t="s">
        <v>86</v>
      </c>
      <c r="AV305" s="12" t="s">
        <v>145</v>
      </c>
      <c r="AW305" s="12" t="s">
        <v>39</v>
      </c>
      <c r="AX305" s="12" t="s">
        <v>84</v>
      </c>
      <c r="AY305" s="253" t="s">
        <v>137</v>
      </c>
    </row>
    <row r="306" spans="2:65" s="1" customFormat="1" ht="16.5" customHeight="1">
      <c r="B306" s="44"/>
      <c r="C306" s="256" t="s">
        <v>553</v>
      </c>
      <c r="D306" s="256" t="s">
        <v>213</v>
      </c>
      <c r="E306" s="257" t="s">
        <v>554</v>
      </c>
      <c r="F306" s="258" t="s">
        <v>555</v>
      </c>
      <c r="G306" s="259" t="s">
        <v>203</v>
      </c>
      <c r="H306" s="260">
        <v>136.435</v>
      </c>
      <c r="I306" s="261"/>
      <c r="J306" s="262">
        <f>ROUND(I306*H306,2)</f>
        <v>0</v>
      </c>
      <c r="K306" s="258" t="s">
        <v>144</v>
      </c>
      <c r="L306" s="263"/>
      <c r="M306" s="264" t="s">
        <v>21</v>
      </c>
      <c r="N306" s="265" t="s">
        <v>47</v>
      </c>
      <c r="O306" s="45"/>
      <c r="P306" s="228">
        <f>O306*H306</f>
        <v>0</v>
      </c>
      <c r="Q306" s="228">
        <v>0.0003</v>
      </c>
      <c r="R306" s="228">
        <f>Q306*H306</f>
        <v>0.040930499999999995</v>
      </c>
      <c r="S306" s="228">
        <v>0</v>
      </c>
      <c r="T306" s="229">
        <f>S306*H306</f>
        <v>0</v>
      </c>
      <c r="AR306" s="22" t="s">
        <v>308</v>
      </c>
      <c r="AT306" s="22" t="s">
        <v>213</v>
      </c>
      <c r="AU306" s="22" t="s">
        <v>86</v>
      </c>
      <c r="AY306" s="22" t="s">
        <v>137</v>
      </c>
      <c r="BE306" s="230">
        <f>IF(N306="základní",J306,0)</f>
        <v>0</v>
      </c>
      <c r="BF306" s="230">
        <f>IF(N306="snížená",J306,0)</f>
        <v>0</v>
      </c>
      <c r="BG306" s="230">
        <f>IF(N306="zákl. přenesená",J306,0)</f>
        <v>0</v>
      </c>
      <c r="BH306" s="230">
        <f>IF(N306="sníž. přenesená",J306,0)</f>
        <v>0</v>
      </c>
      <c r="BI306" s="230">
        <f>IF(N306="nulová",J306,0)</f>
        <v>0</v>
      </c>
      <c r="BJ306" s="22" t="s">
        <v>84</v>
      </c>
      <c r="BK306" s="230">
        <f>ROUND(I306*H306,2)</f>
        <v>0</v>
      </c>
      <c r="BL306" s="22" t="s">
        <v>221</v>
      </c>
      <c r="BM306" s="22" t="s">
        <v>556</v>
      </c>
    </row>
    <row r="307" spans="2:51" s="11" customFormat="1" ht="13.5">
      <c r="B307" s="231"/>
      <c r="C307" s="232"/>
      <c r="D307" s="233" t="s">
        <v>147</v>
      </c>
      <c r="E307" s="232"/>
      <c r="F307" s="235" t="s">
        <v>557</v>
      </c>
      <c r="G307" s="232"/>
      <c r="H307" s="236">
        <v>136.435</v>
      </c>
      <c r="I307" s="237"/>
      <c r="J307" s="232"/>
      <c r="K307" s="232"/>
      <c r="L307" s="238"/>
      <c r="M307" s="239"/>
      <c r="N307" s="240"/>
      <c r="O307" s="240"/>
      <c r="P307" s="240"/>
      <c r="Q307" s="240"/>
      <c r="R307" s="240"/>
      <c r="S307" s="240"/>
      <c r="T307" s="241"/>
      <c r="AT307" s="242" t="s">
        <v>147</v>
      </c>
      <c r="AU307" s="242" t="s">
        <v>86</v>
      </c>
      <c r="AV307" s="11" t="s">
        <v>86</v>
      </c>
      <c r="AW307" s="11" t="s">
        <v>6</v>
      </c>
      <c r="AX307" s="11" t="s">
        <v>84</v>
      </c>
      <c r="AY307" s="242" t="s">
        <v>137</v>
      </c>
    </row>
    <row r="308" spans="2:65" s="1" customFormat="1" ht="16.5" customHeight="1">
      <c r="B308" s="44"/>
      <c r="C308" s="219" t="s">
        <v>558</v>
      </c>
      <c r="D308" s="219" t="s">
        <v>140</v>
      </c>
      <c r="E308" s="220" t="s">
        <v>559</v>
      </c>
      <c r="F308" s="221" t="s">
        <v>560</v>
      </c>
      <c r="G308" s="222" t="s">
        <v>203</v>
      </c>
      <c r="H308" s="223">
        <v>8</v>
      </c>
      <c r="I308" s="224"/>
      <c r="J308" s="225">
        <f>ROUND(I308*H308,2)</f>
        <v>0</v>
      </c>
      <c r="K308" s="221" t="s">
        <v>144</v>
      </c>
      <c r="L308" s="70"/>
      <c r="M308" s="226" t="s">
        <v>21</v>
      </c>
      <c r="N308" s="227" t="s">
        <v>47</v>
      </c>
      <c r="O308" s="45"/>
      <c r="P308" s="228">
        <f>O308*H308</f>
        <v>0</v>
      </c>
      <c r="Q308" s="228">
        <v>0</v>
      </c>
      <c r="R308" s="228">
        <f>Q308*H308</f>
        <v>0</v>
      </c>
      <c r="S308" s="228">
        <v>0</v>
      </c>
      <c r="T308" s="229">
        <f>S308*H308</f>
        <v>0</v>
      </c>
      <c r="AR308" s="22" t="s">
        <v>221</v>
      </c>
      <c r="AT308" s="22" t="s">
        <v>140</v>
      </c>
      <c r="AU308" s="22" t="s">
        <v>86</v>
      </c>
      <c r="AY308" s="22" t="s">
        <v>137</v>
      </c>
      <c r="BE308" s="230">
        <f>IF(N308="základní",J308,0)</f>
        <v>0</v>
      </c>
      <c r="BF308" s="230">
        <f>IF(N308="snížená",J308,0)</f>
        <v>0</v>
      </c>
      <c r="BG308" s="230">
        <f>IF(N308="zákl. přenesená",J308,0)</f>
        <v>0</v>
      </c>
      <c r="BH308" s="230">
        <f>IF(N308="sníž. přenesená",J308,0)</f>
        <v>0</v>
      </c>
      <c r="BI308" s="230">
        <f>IF(N308="nulová",J308,0)</f>
        <v>0</v>
      </c>
      <c r="BJ308" s="22" t="s">
        <v>84</v>
      </c>
      <c r="BK308" s="230">
        <f>ROUND(I308*H308,2)</f>
        <v>0</v>
      </c>
      <c r="BL308" s="22" t="s">
        <v>221</v>
      </c>
      <c r="BM308" s="22" t="s">
        <v>561</v>
      </c>
    </row>
    <row r="309" spans="2:65" s="1" customFormat="1" ht="16.5" customHeight="1">
      <c r="B309" s="44"/>
      <c r="C309" s="256" t="s">
        <v>562</v>
      </c>
      <c r="D309" s="256" t="s">
        <v>213</v>
      </c>
      <c r="E309" s="257" t="s">
        <v>563</v>
      </c>
      <c r="F309" s="258" t="s">
        <v>564</v>
      </c>
      <c r="G309" s="259" t="s">
        <v>203</v>
      </c>
      <c r="H309" s="260">
        <v>8.16</v>
      </c>
      <c r="I309" s="261"/>
      <c r="J309" s="262">
        <f>ROUND(I309*H309,2)</f>
        <v>0</v>
      </c>
      <c r="K309" s="258" t="s">
        <v>144</v>
      </c>
      <c r="L309" s="263"/>
      <c r="M309" s="264" t="s">
        <v>21</v>
      </c>
      <c r="N309" s="265" t="s">
        <v>47</v>
      </c>
      <c r="O309" s="45"/>
      <c r="P309" s="228">
        <f>O309*H309</f>
        <v>0</v>
      </c>
      <c r="Q309" s="228">
        <v>0.00021</v>
      </c>
      <c r="R309" s="228">
        <f>Q309*H309</f>
        <v>0.0017136</v>
      </c>
      <c r="S309" s="228">
        <v>0</v>
      </c>
      <c r="T309" s="229">
        <f>S309*H309</f>
        <v>0</v>
      </c>
      <c r="AR309" s="22" t="s">
        <v>308</v>
      </c>
      <c r="AT309" s="22" t="s">
        <v>213</v>
      </c>
      <c r="AU309" s="22" t="s">
        <v>86</v>
      </c>
      <c r="AY309" s="22" t="s">
        <v>137</v>
      </c>
      <c r="BE309" s="230">
        <f>IF(N309="základní",J309,0)</f>
        <v>0</v>
      </c>
      <c r="BF309" s="230">
        <f>IF(N309="snížená",J309,0)</f>
        <v>0</v>
      </c>
      <c r="BG309" s="230">
        <f>IF(N309="zákl. přenesená",J309,0)</f>
        <v>0</v>
      </c>
      <c r="BH309" s="230">
        <f>IF(N309="sníž. přenesená",J309,0)</f>
        <v>0</v>
      </c>
      <c r="BI309" s="230">
        <f>IF(N309="nulová",J309,0)</f>
        <v>0</v>
      </c>
      <c r="BJ309" s="22" t="s">
        <v>84</v>
      </c>
      <c r="BK309" s="230">
        <f>ROUND(I309*H309,2)</f>
        <v>0</v>
      </c>
      <c r="BL309" s="22" t="s">
        <v>221</v>
      </c>
      <c r="BM309" s="22" t="s">
        <v>565</v>
      </c>
    </row>
    <row r="310" spans="2:51" s="11" customFormat="1" ht="13.5">
      <c r="B310" s="231"/>
      <c r="C310" s="232"/>
      <c r="D310" s="233" t="s">
        <v>147</v>
      </c>
      <c r="E310" s="232"/>
      <c r="F310" s="235" t="s">
        <v>566</v>
      </c>
      <c r="G310" s="232"/>
      <c r="H310" s="236">
        <v>8.16</v>
      </c>
      <c r="I310" s="237"/>
      <c r="J310" s="232"/>
      <c r="K310" s="232"/>
      <c r="L310" s="238"/>
      <c r="M310" s="239"/>
      <c r="N310" s="240"/>
      <c r="O310" s="240"/>
      <c r="P310" s="240"/>
      <c r="Q310" s="240"/>
      <c r="R310" s="240"/>
      <c r="S310" s="240"/>
      <c r="T310" s="241"/>
      <c r="AT310" s="242" t="s">
        <v>147</v>
      </c>
      <c r="AU310" s="242" t="s">
        <v>86</v>
      </c>
      <c r="AV310" s="11" t="s">
        <v>86</v>
      </c>
      <c r="AW310" s="11" t="s">
        <v>6</v>
      </c>
      <c r="AX310" s="11" t="s">
        <v>84</v>
      </c>
      <c r="AY310" s="242" t="s">
        <v>137</v>
      </c>
    </row>
    <row r="311" spans="2:65" s="1" customFormat="1" ht="25.5" customHeight="1">
      <c r="B311" s="44"/>
      <c r="C311" s="219" t="s">
        <v>567</v>
      </c>
      <c r="D311" s="219" t="s">
        <v>140</v>
      </c>
      <c r="E311" s="220" t="s">
        <v>568</v>
      </c>
      <c r="F311" s="221" t="s">
        <v>569</v>
      </c>
      <c r="G311" s="222" t="s">
        <v>143</v>
      </c>
      <c r="H311" s="223">
        <v>133.76</v>
      </c>
      <c r="I311" s="224"/>
      <c r="J311" s="225">
        <f>ROUND(I311*H311,2)</f>
        <v>0</v>
      </c>
      <c r="K311" s="221" t="s">
        <v>144</v>
      </c>
      <c r="L311" s="70"/>
      <c r="M311" s="226" t="s">
        <v>21</v>
      </c>
      <c r="N311" s="227" t="s">
        <v>47</v>
      </c>
      <c r="O311" s="45"/>
      <c r="P311" s="228">
        <f>O311*H311</f>
        <v>0</v>
      </c>
      <c r="Q311" s="228">
        <v>3E-05</v>
      </c>
      <c r="R311" s="228">
        <f>Q311*H311</f>
        <v>0.0040127999999999995</v>
      </c>
      <c r="S311" s="228">
        <v>0</v>
      </c>
      <c r="T311" s="229">
        <f>S311*H311</f>
        <v>0</v>
      </c>
      <c r="AR311" s="22" t="s">
        <v>221</v>
      </c>
      <c r="AT311" s="22" t="s">
        <v>140</v>
      </c>
      <c r="AU311" s="22" t="s">
        <v>86</v>
      </c>
      <c r="AY311" s="22" t="s">
        <v>137</v>
      </c>
      <c r="BE311" s="230">
        <f>IF(N311="základní",J311,0)</f>
        <v>0</v>
      </c>
      <c r="BF311" s="230">
        <f>IF(N311="snížená",J311,0)</f>
        <v>0</v>
      </c>
      <c r="BG311" s="230">
        <f>IF(N311="zákl. přenesená",J311,0)</f>
        <v>0</v>
      </c>
      <c r="BH311" s="230">
        <f>IF(N311="sníž. přenesená",J311,0)</f>
        <v>0</v>
      </c>
      <c r="BI311" s="230">
        <f>IF(N311="nulová",J311,0)</f>
        <v>0</v>
      </c>
      <c r="BJ311" s="22" t="s">
        <v>84</v>
      </c>
      <c r="BK311" s="230">
        <f>ROUND(I311*H311,2)</f>
        <v>0</v>
      </c>
      <c r="BL311" s="22" t="s">
        <v>221</v>
      </c>
      <c r="BM311" s="22" t="s">
        <v>570</v>
      </c>
    </row>
    <row r="312" spans="2:47" s="1" customFormat="1" ht="13.5">
      <c r="B312" s="44"/>
      <c r="C312" s="72"/>
      <c r="D312" s="233" t="s">
        <v>153</v>
      </c>
      <c r="E312" s="72"/>
      <c r="F312" s="254" t="s">
        <v>571</v>
      </c>
      <c r="G312" s="72"/>
      <c r="H312" s="72"/>
      <c r="I312" s="189"/>
      <c r="J312" s="72"/>
      <c r="K312" s="72"/>
      <c r="L312" s="70"/>
      <c r="M312" s="255"/>
      <c r="N312" s="45"/>
      <c r="O312" s="45"/>
      <c r="P312" s="45"/>
      <c r="Q312" s="45"/>
      <c r="R312" s="45"/>
      <c r="S312" s="45"/>
      <c r="T312" s="93"/>
      <c r="AT312" s="22" t="s">
        <v>153</v>
      </c>
      <c r="AU312" s="22" t="s">
        <v>86</v>
      </c>
    </row>
    <row r="313" spans="2:51" s="11" customFormat="1" ht="13.5">
      <c r="B313" s="231"/>
      <c r="C313" s="232"/>
      <c r="D313" s="233" t="s">
        <v>147</v>
      </c>
      <c r="E313" s="234" t="s">
        <v>21</v>
      </c>
      <c r="F313" s="235" t="s">
        <v>550</v>
      </c>
      <c r="G313" s="232"/>
      <c r="H313" s="236">
        <v>62</v>
      </c>
      <c r="I313" s="237"/>
      <c r="J313" s="232"/>
      <c r="K313" s="232"/>
      <c r="L313" s="238"/>
      <c r="M313" s="239"/>
      <c r="N313" s="240"/>
      <c r="O313" s="240"/>
      <c r="P313" s="240"/>
      <c r="Q313" s="240"/>
      <c r="R313" s="240"/>
      <c r="S313" s="240"/>
      <c r="T313" s="241"/>
      <c r="AT313" s="242" t="s">
        <v>147</v>
      </c>
      <c r="AU313" s="242" t="s">
        <v>86</v>
      </c>
      <c r="AV313" s="11" t="s">
        <v>86</v>
      </c>
      <c r="AW313" s="11" t="s">
        <v>39</v>
      </c>
      <c r="AX313" s="11" t="s">
        <v>76</v>
      </c>
      <c r="AY313" s="242" t="s">
        <v>137</v>
      </c>
    </row>
    <row r="314" spans="2:51" s="11" customFormat="1" ht="13.5">
      <c r="B314" s="231"/>
      <c r="C314" s="232"/>
      <c r="D314" s="233" t="s">
        <v>147</v>
      </c>
      <c r="E314" s="234" t="s">
        <v>21</v>
      </c>
      <c r="F314" s="235" t="s">
        <v>551</v>
      </c>
      <c r="G314" s="232"/>
      <c r="H314" s="236">
        <v>46.96</v>
      </c>
      <c r="I314" s="237"/>
      <c r="J314" s="232"/>
      <c r="K314" s="232"/>
      <c r="L314" s="238"/>
      <c r="M314" s="239"/>
      <c r="N314" s="240"/>
      <c r="O314" s="240"/>
      <c r="P314" s="240"/>
      <c r="Q314" s="240"/>
      <c r="R314" s="240"/>
      <c r="S314" s="240"/>
      <c r="T314" s="241"/>
      <c r="AT314" s="242" t="s">
        <v>147</v>
      </c>
      <c r="AU314" s="242" t="s">
        <v>86</v>
      </c>
      <c r="AV314" s="11" t="s">
        <v>86</v>
      </c>
      <c r="AW314" s="11" t="s">
        <v>39</v>
      </c>
      <c r="AX314" s="11" t="s">
        <v>76</v>
      </c>
      <c r="AY314" s="242" t="s">
        <v>137</v>
      </c>
    </row>
    <row r="315" spans="2:51" s="11" customFormat="1" ht="13.5">
      <c r="B315" s="231"/>
      <c r="C315" s="232"/>
      <c r="D315" s="233" t="s">
        <v>147</v>
      </c>
      <c r="E315" s="234" t="s">
        <v>21</v>
      </c>
      <c r="F315" s="235" t="s">
        <v>552</v>
      </c>
      <c r="G315" s="232"/>
      <c r="H315" s="236">
        <v>24.8</v>
      </c>
      <c r="I315" s="237"/>
      <c r="J315" s="232"/>
      <c r="K315" s="232"/>
      <c r="L315" s="238"/>
      <c r="M315" s="239"/>
      <c r="N315" s="240"/>
      <c r="O315" s="240"/>
      <c r="P315" s="240"/>
      <c r="Q315" s="240"/>
      <c r="R315" s="240"/>
      <c r="S315" s="240"/>
      <c r="T315" s="241"/>
      <c r="AT315" s="242" t="s">
        <v>147</v>
      </c>
      <c r="AU315" s="242" t="s">
        <v>86</v>
      </c>
      <c r="AV315" s="11" t="s">
        <v>86</v>
      </c>
      <c r="AW315" s="11" t="s">
        <v>39</v>
      </c>
      <c r="AX315" s="11" t="s">
        <v>76</v>
      </c>
      <c r="AY315" s="242" t="s">
        <v>137</v>
      </c>
    </row>
    <row r="316" spans="2:51" s="12" customFormat="1" ht="13.5">
      <c r="B316" s="243"/>
      <c r="C316" s="244"/>
      <c r="D316" s="233" t="s">
        <v>147</v>
      </c>
      <c r="E316" s="245" t="s">
        <v>21</v>
      </c>
      <c r="F316" s="246" t="s">
        <v>149</v>
      </c>
      <c r="G316" s="244"/>
      <c r="H316" s="247">
        <v>133.76</v>
      </c>
      <c r="I316" s="248"/>
      <c r="J316" s="244"/>
      <c r="K316" s="244"/>
      <c r="L316" s="249"/>
      <c r="M316" s="250"/>
      <c r="N316" s="251"/>
      <c r="O316" s="251"/>
      <c r="P316" s="251"/>
      <c r="Q316" s="251"/>
      <c r="R316" s="251"/>
      <c r="S316" s="251"/>
      <c r="T316" s="252"/>
      <c r="AT316" s="253" t="s">
        <v>147</v>
      </c>
      <c r="AU316" s="253" t="s">
        <v>86</v>
      </c>
      <c r="AV316" s="12" t="s">
        <v>145</v>
      </c>
      <c r="AW316" s="12" t="s">
        <v>39</v>
      </c>
      <c r="AX316" s="12" t="s">
        <v>84</v>
      </c>
      <c r="AY316" s="253" t="s">
        <v>137</v>
      </c>
    </row>
    <row r="317" spans="2:65" s="1" customFormat="1" ht="38.25" customHeight="1">
      <c r="B317" s="44"/>
      <c r="C317" s="219" t="s">
        <v>572</v>
      </c>
      <c r="D317" s="219" t="s">
        <v>140</v>
      </c>
      <c r="E317" s="220" t="s">
        <v>573</v>
      </c>
      <c r="F317" s="221" t="s">
        <v>574</v>
      </c>
      <c r="G317" s="222" t="s">
        <v>279</v>
      </c>
      <c r="H317" s="223">
        <v>0.385</v>
      </c>
      <c r="I317" s="224"/>
      <c r="J317" s="225">
        <f>ROUND(I317*H317,2)</f>
        <v>0</v>
      </c>
      <c r="K317" s="221" t="s">
        <v>144</v>
      </c>
      <c r="L317" s="70"/>
      <c r="M317" s="226" t="s">
        <v>21</v>
      </c>
      <c r="N317" s="227" t="s">
        <v>47</v>
      </c>
      <c r="O317" s="45"/>
      <c r="P317" s="228">
        <f>O317*H317</f>
        <v>0</v>
      </c>
      <c r="Q317" s="228">
        <v>0</v>
      </c>
      <c r="R317" s="228">
        <f>Q317*H317</f>
        <v>0</v>
      </c>
      <c r="S317" s="228">
        <v>0</v>
      </c>
      <c r="T317" s="229">
        <f>S317*H317</f>
        <v>0</v>
      </c>
      <c r="AR317" s="22" t="s">
        <v>221</v>
      </c>
      <c r="AT317" s="22" t="s">
        <v>140</v>
      </c>
      <c r="AU317" s="22" t="s">
        <v>86</v>
      </c>
      <c r="AY317" s="22" t="s">
        <v>137</v>
      </c>
      <c r="BE317" s="230">
        <f>IF(N317="základní",J317,0)</f>
        <v>0</v>
      </c>
      <c r="BF317" s="230">
        <f>IF(N317="snížená",J317,0)</f>
        <v>0</v>
      </c>
      <c r="BG317" s="230">
        <f>IF(N317="zákl. přenesená",J317,0)</f>
        <v>0</v>
      </c>
      <c r="BH317" s="230">
        <f>IF(N317="sníž. přenesená",J317,0)</f>
        <v>0</v>
      </c>
      <c r="BI317" s="230">
        <f>IF(N317="nulová",J317,0)</f>
        <v>0</v>
      </c>
      <c r="BJ317" s="22" t="s">
        <v>84</v>
      </c>
      <c r="BK317" s="230">
        <f>ROUND(I317*H317,2)</f>
        <v>0</v>
      </c>
      <c r="BL317" s="22" t="s">
        <v>221</v>
      </c>
      <c r="BM317" s="22" t="s">
        <v>575</v>
      </c>
    </row>
    <row r="318" spans="2:47" s="1" customFormat="1" ht="13.5">
      <c r="B318" s="44"/>
      <c r="C318" s="72"/>
      <c r="D318" s="233" t="s">
        <v>153</v>
      </c>
      <c r="E318" s="72"/>
      <c r="F318" s="254" t="s">
        <v>512</v>
      </c>
      <c r="G318" s="72"/>
      <c r="H318" s="72"/>
      <c r="I318" s="189"/>
      <c r="J318" s="72"/>
      <c r="K318" s="72"/>
      <c r="L318" s="70"/>
      <c r="M318" s="255"/>
      <c r="N318" s="45"/>
      <c r="O318" s="45"/>
      <c r="P318" s="45"/>
      <c r="Q318" s="45"/>
      <c r="R318" s="45"/>
      <c r="S318" s="45"/>
      <c r="T318" s="93"/>
      <c r="AT318" s="22" t="s">
        <v>153</v>
      </c>
      <c r="AU318" s="22" t="s">
        <v>86</v>
      </c>
    </row>
    <row r="319" spans="2:63" s="10" customFormat="1" ht="29.85" customHeight="1">
      <c r="B319" s="203"/>
      <c r="C319" s="204"/>
      <c r="D319" s="205" t="s">
        <v>75</v>
      </c>
      <c r="E319" s="217" t="s">
        <v>576</v>
      </c>
      <c r="F319" s="217" t="s">
        <v>577</v>
      </c>
      <c r="G319" s="204"/>
      <c r="H319" s="204"/>
      <c r="I319" s="207"/>
      <c r="J319" s="218">
        <f>BK319</f>
        <v>0</v>
      </c>
      <c r="K319" s="204"/>
      <c r="L319" s="209"/>
      <c r="M319" s="210"/>
      <c r="N319" s="211"/>
      <c r="O319" s="211"/>
      <c r="P319" s="212">
        <f>SUM(P320:P339)</f>
        <v>0</v>
      </c>
      <c r="Q319" s="211"/>
      <c r="R319" s="212">
        <f>SUM(R320:R339)</f>
        <v>0.01048645</v>
      </c>
      <c r="S319" s="211"/>
      <c r="T319" s="213">
        <f>SUM(T320:T339)</f>
        <v>0</v>
      </c>
      <c r="AR319" s="214" t="s">
        <v>86</v>
      </c>
      <c r="AT319" s="215" t="s">
        <v>75</v>
      </c>
      <c r="AU319" s="215" t="s">
        <v>84</v>
      </c>
      <c r="AY319" s="214" t="s">
        <v>137</v>
      </c>
      <c r="BK319" s="216">
        <f>SUM(BK320:BK339)</f>
        <v>0</v>
      </c>
    </row>
    <row r="320" spans="2:65" s="1" customFormat="1" ht="25.5" customHeight="1">
      <c r="B320" s="44"/>
      <c r="C320" s="219" t="s">
        <v>578</v>
      </c>
      <c r="D320" s="219" t="s">
        <v>140</v>
      </c>
      <c r="E320" s="220" t="s">
        <v>579</v>
      </c>
      <c r="F320" s="221" t="s">
        <v>580</v>
      </c>
      <c r="G320" s="222" t="s">
        <v>143</v>
      </c>
      <c r="H320" s="223">
        <v>16.133</v>
      </c>
      <c r="I320" s="224"/>
      <c r="J320" s="225">
        <f>ROUND(I320*H320,2)</f>
        <v>0</v>
      </c>
      <c r="K320" s="221" t="s">
        <v>144</v>
      </c>
      <c r="L320" s="70"/>
      <c r="M320" s="226" t="s">
        <v>21</v>
      </c>
      <c r="N320" s="227" t="s">
        <v>47</v>
      </c>
      <c r="O320" s="45"/>
      <c r="P320" s="228">
        <f>O320*H320</f>
        <v>0</v>
      </c>
      <c r="Q320" s="228">
        <v>8E-05</v>
      </c>
      <c r="R320" s="228">
        <f>Q320*H320</f>
        <v>0.00129064</v>
      </c>
      <c r="S320" s="228">
        <v>0</v>
      </c>
      <c r="T320" s="229">
        <f>S320*H320</f>
        <v>0</v>
      </c>
      <c r="AR320" s="22" t="s">
        <v>221</v>
      </c>
      <c r="AT320" s="22" t="s">
        <v>140</v>
      </c>
      <c r="AU320" s="22" t="s">
        <v>86</v>
      </c>
      <c r="AY320" s="22" t="s">
        <v>137</v>
      </c>
      <c r="BE320" s="230">
        <f>IF(N320="základní",J320,0)</f>
        <v>0</v>
      </c>
      <c r="BF320" s="230">
        <f>IF(N320="snížená",J320,0)</f>
        <v>0</v>
      </c>
      <c r="BG320" s="230">
        <f>IF(N320="zákl. přenesená",J320,0)</f>
        <v>0</v>
      </c>
      <c r="BH320" s="230">
        <f>IF(N320="sníž. přenesená",J320,0)</f>
        <v>0</v>
      </c>
      <c r="BI320" s="230">
        <f>IF(N320="nulová",J320,0)</f>
        <v>0</v>
      </c>
      <c r="BJ320" s="22" t="s">
        <v>84</v>
      </c>
      <c r="BK320" s="230">
        <f>ROUND(I320*H320,2)</f>
        <v>0</v>
      </c>
      <c r="BL320" s="22" t="s">
        <v>221</v>
      </c>
      <c r="BM320" s="22" t="s">
        <v>581</v>
      </c>
    </row>
    <row r="321" spans="2:51" s="11" customFormat="1" ht="13.5">
      <c r="B321" s="231"/>
      <c r="C321" s="232"/>
      <c r="D321" s="233" t="s">
        <v>147</v>
      </c>
      <c r="E321" s="234" t="s">
        <v>21</v>
      </c>
      <c r="F321" s="235" t="s">
        <v>582</v>
      </c>
      <c r="G321" s="232"/>
      <c r="H321" s="236">
        <v>12.229</v>
      </c>
      <c r="I321" s="237"/>
      <c r="J321" s="232"/>
      <c r="K321" s="232"/>
      <c r="L321" s="238"/>
      <c r="M321" s="239"/>
      <c r="N321" s="240"/>
      <c r="O321" s="240"/>
      <c r="P321" s="240"/>
      <c r="Q321" s="240"/>
      <c r="R321" s="240"/>
      <c r="S321" s="240"/>
      <c r="T321" s="241"/>
      <c r="AT321" s="242" t="s">
        <v>147</v>
      </c>
      <c r="AU321" s="242" t="s">
        <v>86</v>
      </c>
      <c r="AV321" s="11" t="s">
        <v>86</v>
      </c>
      <c r="AW321" s="11" t="s">
        <v>39</v>
      </c>
      <c r="AX321" s="11" t="s">
        <v>76</v>
      </c>
      <c r="AY321" s="242" t="s">
        <v>137</v>
      </c>
    </row>
    <row r="322" spans="2:51" s="11" customFormat="1" ht="13.5">
      <c r="B322" s="231"/>
      <c r="C322" s="232"/>
      <c r="D322" s="233" t="s">
        <v>147</v>
      </c>
      <c r="E322" s="234" t="s">
        <v>21</v>
      </c>
      <c r="F322" s="235" t="s">
        <v>583</v>
      </c>
      <c r="G322" s="232"/>
      <c r="H322" s="236">
        <v>3.904</v>
      </c>
      <c r="I322" s="237"/>
      <c r="J322" s="232"/>
      <c r="K322" s="232"/>
      <c r="L322" s="238"/>
      <c r="M322" s="239"/>
      <c r="N322" s="240"/>
      <c r="O322" s="240"/>
      <c r="P322" s="240"/>
      <c r="Q322" s="240"/>
      <c r="R322" s="240"/>
      <c r="S322" s="240"/>
      <c r="T322" s="241"/>
      <c r="AT322" s="242" t="s">
        <v>147</v>
      </c>
      <c r="AU322" s="242" t="s">
        <v>86</v>
      </c>
      <c r="AV322" s="11" t="s">
        <v>86</v>
      </c>
      <c r="AW322" s="11" t="s">
        <v>39</v>
      </c>
      <c r="AX322" s="11" t="s">
        <v>76</v>
      </c>
      <c r="AY322" s="242" t="s">
        <v>137</v>
      </c>
    </row>
    <row r="323" spans="2:51" s="12" customFormat="1" ht="13.5">
      <c r="B323" s="243"/>
      <c r="C323" s="244"/>
      <c r="D323" s="233" t="s">
        <v>147</v>
      </c>
      <c r="E323" s="245" t="s">
        <v>21</v>
      </c>
      <c r="F323" s="246" t="s">
        <v>149</v>
      </c>
      <c r="G323" s="244"/>
      <c r="H323" s="247">
        <v>16.133</v>
      </c>
      <c r="I323" s="248"/>
      <c r="J323" s="244"/>
      <c r="K323" s="244"/>
      <c r="L323" s="249"/>
      <c r="M323" s="250"/>
      <c r="N323" s="251"/>
      <c r="O323" s="251"/>
      <c r="P323" s="251"/>
      <c r="Q323" s="251"/>
      <c r="R323" s="251"/>
      <c r="S323" s="251"/>
      <c r="T323" s="252"/>
      <c r="AT323" s="253" t="s">
        <v>147</v>
      </c>
      <c r="AU323" s="253" t="s">
        <v>86</v>
      </c>
      <c r="AV323" s="12" t="s">
        <v>145</v>
      </c>
      <c r="AW323" s="12" t="s">
        <v>39</v>
      </c>
      <c r="AX323" s="12" t="s">
        <v>84</v>
      </c>
      <c r="AY323" s="253" t="s">
        <v>137</v>
      </c>
    </row>
    <row r="324" spans="2:65" s="1" customFormat="1" ht="16.5" customHeight="1">
      <c r="B324" s="44"/>
      <c r="C324" s="219" t="s">
        <v>584</v>
      </c>
      <c r="D324" s="219" t="s">
        <v>140</v>
      </c>
      <c r="E324" s="220" t="s">
        <v>585</v>
      </c>
      <c r="F324" s="221" t="s">
        <v>586</v>
      </c>
      <c r="G324" s="222" t="s">
        <v>143</v>
      </c>
      <c r="H324" s="223">
        <v>16.133</v>
      </c>
      <c r="I324" s="224"/>
      <c r="J324" s="225">
        <f>ROUND(I324*H324,2)</f>
        <v>0</v>
      </c>
      <c r="K324" s="221" t="s">
        <v>144</v>
      </c>
      <c r="L324" s="70"/>
      <c r="M324" s="226" t="s">
        <v>21</v>
      </c>
      <c r="N324" s="227" t="s">
        <v>47</v>
      </c>
      <c r="O324" s="45"/>
      <c r="P324" s="228">
        <f>O324*H324</f>
        <v>0</v>
      </c>
      <c r="Q324" s="228">
        <v>0.00012</v>
      </c>
      <c r="R324" s="228">
        <f>Q324*H324</f>
        <v>0.00193596</v>
      </c>
      <c r="S324" s="228">
        <v>0</v>
      </c>
      <c r="T324" s="229">
        <f>S324*H324</f>
        <v>0</v>
      </c>
      <c r="AR324" s="22" t="s">
        <v>221</v>
      </c>
      <c r="AT324" s="22" t="s">
        <v>140</v>
      </c>
      <c r="AU324" s="22" t="s">
        <v>86</v>
      </c>
      <c r="AY324" s="22" t="s">
        <v>137</v>
      </c>
      <c r="BE324" s="230">
        <f>IF(N324="základní",J324,0)</f>
        <v>0</v>
      </c>
      <c r="BF324" s="230">
        <f>IF(N324="snížená",J324,0)</f>
        <v>0</v>
      </c>
      <c r="BG324" s="230">
        <f>IF(N324="zákl. přenesená",J324,0)</f>
        <v>0</v>
      </c>
      <c r="BH324" s="230">
        <f>IF(N324="sníž. přenesená",J324,0)</f>
        <v>0</v>
      </c>
      <c r="BI324" s="230">
        <f>IF(N324="nulová",J324,0)</f>
        <v>0</v>
      </c>
      <c r="BJ324" s="22" t="s">
        <v>84</v>
      </c>
      <c r="BK324" s="230">
        <f>ROUND(I324*H324,2)</f>
        <v>0</v>
      </c>
      <c r="BL324" s="22" t="s">
        <v>221</v>
      </c>
      <c r="BM324" s="22" t="s">
        <v>587</v>
      </c>
    </row>
    <row r="325" spans="2:51" s="11" customFormat="1" ht="13.5">
      <c r="B325" s="231"/>
      <c r="C325" s="232"/>
      <c r="D325" s="233" t="s">
        <v>147</v>
      </c>
      <c r="E325" s="234" t="s">
        <v>21</v>
      </c>
      <c r="F325" s="235" t="s">
        <v>582</v>
      </c>
      <c r="G325" s="232"/>
      <c r="H325" s="236">
        <v>12.229</v>
      </c>
      <c r="I325" s="237"/>
      <c r="J325" s="232"/>
      <c r="K325" s="232"/>
      <c r="L325" s="238"/>
      <c r="M325" s="239"/>
      <c r="N325" s="240"/>
      <c r="O325" s="240"/>
      <c r="P325" s="240"/>
      <c r="Q325" s="240"/>
      <c r="R325" s="240"/>
      <c r="S325" s="240"/>
      <c r="T325" s="241"/>
      <c r="AT325" s="242" t="s">
        <v>147</v>
      </c>
      <c r="AU325" s="242" t="s">
        <v>86</v>
      </c>
      <c r="AV325" s="11" t="s">
        <v>86</v>
      </c>
      <c r="AW325" s="11" t="s">
        <v>39</v>
      </c>
      <c r="AX325" s="11" t="s">
        <v>76</v>
      </c>
      <c r="AY325" s="242" t="s">
        <v>137</v>
      </c>
    </row>
    <row r="326" spans="2:51" s="11" customFormat="1" ht="13.5">
      <c r="B326" s="231"/>
      <c r="C326" s="232"/>
      <c r="D326" s="233" t="s">
        <v>147</v>
      </c>
      <c r="E326" s="234" t="s">
        <v>21</v>
      </c>
      <c r="F326" s="235" t="s">
        <v>583</v>
      </c>
      <c r="G326" s="232"/>
      <c r="H326" s="236">
        <v>3.904</v>
      </c>
      <c r="I326" s="237"/>
      <c r="J326" s="232"/>
      <c r="K326" s="232"/>
      <c r="L326" s="238"/>
      <c r="M326" s="239"/>
      <c r="N326" s="240"/>
      <c r="O326" s="240"/>
      <c r="P326" s="240"/>
      <c r="Q326" s="240"/>
      <c r="R326" s="240"/>
      <c r="S326" s="240"/>
      <c r="T326" s="241"/>
      <c r="AT326" s="242" t="s">
        <v>147</v>
      </c>
      <c r="AU326" s="242" t="s">
        <v>86</v>
      </c>
      <c r="AV326" s="11" t="s">
        <v>86</v>
      </c>
      <c r="AW326" s="11" t="s">
        <v>39</v>
      </c>
      <c r="AX326" s="11" t="s">
        <v>76</v>
      </c>
      <c r="AY326" s="242" t="s">
        <v>137</v>
      </c>
    </row>
    <row r="327" spans="2:51" s="12" customFormat="1" ht="13.5">
      <c r="B327" s="243"/>
      <c r="C327" s="244"/>
      <c r="D327" s="233" t="s">
        <v>147</v>
      </c>
      <c r="E327" s="245" t="s">
        <v>21</v>
      </c>
      <c r="F327" s="246" t="s">
        <v>149</v>
      </c>
      <c r="G327" s="244"/>
      <c r="H327" s="247">
        <v>16.133</v>
      </c>
      <c r="I327" s="248"/>
      <c r="J327" s="244"/>
      <c r="K327" s="244"/>
      <c r="L327" s="249"/>
      <c r="M327" s="250"/>
      <c r="N327" s="251"/>
      <c r="O327" s="251"/>
      <c r="P327" s="251"/>
      <c r="Q327" s="251"/>
      <c r="R327" s="251"/>
      <c r="S327" s="251"/>
      <c r="T327" s="252"/>
      <c r="AT327" s="253" t="s">
        <v>147</v>
      </c>
      <c r="AU327" s="253" t="s">
        <v>86</v>
      </c>
      <c r="AV327" s="12" t="s">
        <v>145</v>
      </c>
      <c r="AW327" s="12" t="s">
        <v>39</v>
      </c>
      <c r="AX327" s="12" t="s">
        <v>84</v>
      </c>
      <c r="AY327" s="253" t="s">
        <v>137</v>
      </c>
    </row>
    <row r="328" spans="2:65" s="1" customFormat="1" ht="25.5" customHeight="1">
      <c r="B328" s="44"/>
      <c r="C328" s="219" t="s">
        <v>588</v>
      </c>
      <c r="D328" s="219" t="s">
        <v>140</v>
      </c>
      <c r="E328" s="220" t="s">
        <v>589</v>
      </c>
      <c r="F328" s="221" t="s">
        <v>590</v>
      </c>
      <c r="G328" s="222" t="s">
        <v>143</v>
      </c>
      <c r="H328" s="223">
        <v>16.133</v>
      </c>
      <c r="I328" s="224"/>
      <c r="J328" s="225">
        <f>ROUND(I328*H328,2)</f>
        <v>0</v>
      </c>
      <c r="K328" s="221" t="s">
        <v>144</v>
      </c>
      <c r="L328" s="70"/>
      <c r="M328" s="226" t="s">
        <v>21</v>
      </c>
      <c r="N328" s="227" t="s">
        <v>47</v>
      </c>
      <c r="O328" s="45"/>
      <c r="P328" s="228">
        <f>O328*H328</f>
        <v>0</v>
      </c>
      <c r="Q328" s="228">
        <v>0.00012</v>
      </c>
      <c r="R328" s="228">
        <f>Q328*H328</f>
        <v>0.00193596</v>
      </c>
      <c r="S328" s="228">
        <v>0</v>
      </c>
      <c r="T328" s="229">
        <f>S328*H328</f>
        <v>0</v>
      </c>
      <c r="AR328" s="22" t="s">
        <v>221</v>
      </c>
      <c r="AT328" s="22" t="s">
        <v>140</v>
      </c>
      <c r="AU328" s="22" t="s">
        <v>86</v>
      </c>
      <c r="AY328" s="22" t="s">
        <v>137</v>
      </c>
      <c r="BE328" s="230">
        <f>IF(N328="základní",J328,0)</f>
        <v>0</v>
      </c>
      <c r="BF328" s="230">
        <f>IF(N328="snížená",J328,0)</f>
        <v>0</v>
      </c>
      <c r="BG328" s="230">
        <f>IF(N328="zákl. přenesená",J328,0)</f>
        <v>0</v>
      </c>
      <c r="BH328" s="230">
        <f>IF(N328="sníž. přenesená",J328,0)</f>
        <v>0</v>
      </c>
      <c r="BI328" s="230">
        <f>IF(N328="nulová",J328,0)</f>
        <v>0</v>
      </c>
      <c r="BJ328" s="22" t="s">
        <v>84</v>
      </c>
      <c r="BK328" s="230">
        <f>ROUND(I328*H328,2)</f>
        <v>0</v>
      </c>
      <c r="BL328" s="22" t="s">
        <v>221</v>
      </c>
      <c r="BM328" s="22" t="s">
        <v>591</v>
      </c>
    </row>
    <row r="329" spans="2:51" s="11" customFormat="1" ht="13.5">
      <c r="B329" s="231"/>
      <c r="C329" s="232"/>
      <c r="D329" s="233" t="s">
        <v>147</v>
      </c>
      <c r="E329" s="234" t="s">
        <v>21</v>
      </c>
      <c r="F329" s="235" t="s">
        <v>582</v>
      </c>
      <c r="G329" s="232"/>
      <c r="H329" s="236">
        <v>12.229</v>
      </c>
      <c r="I329" s="237"/>
      <c r="J329" s="232"/>
      <c r="K329" s="232"/>
      <c r="L329" s="238"/>
      <c r="M329" s="239"/>
      <c r="N329" s="240"/>
      <c r="O329" s="240"/>
      <c r="P329" s="240"/>
      <c r="Q329" s="240"/>
      <c r="R329" s="240"/>
      <c r="S329" s="240"/>
      <c r="T329" s="241"/>
      <c r="AT329" s="242" t="s">
        <v>147</v>
      </c>
      <c r="AU329" s="242" t="s">
        <v>86</v>
      </c>
      <c r="AV329" s="11" t="s">
        <v>86</v>
      </c>
      <c r="AW329" s="11" t="s">
        <v>39</v>
      </c>
      <c r="AX329" s="11" t="s">
        <v>76</v>
      </c>
      <c r="AY329" s="242" t="s">
        <v>137</v>
      </c>
    </row>
    <row r="330" spans="2:51" s="11" customFormat="1" ht="13.5">
      <c r="B330" s="231"/>
      <c r="C330" s="232"/>
      <c r="D330" s="233" t="s">
        <v>147</v>
      </c>
      <c r="E330" s="234" t="s">
        <v>21</v>
      </c>
      <c r="F330" s="235" t="s">
        <v>583</v>
      </c>
      <c r="G330" s="232"/>
      <c r="H330" s="236">
        <v>3.904</v>
      </c>
      <c r="I330" s="237"/>
      <c r="J330" s="232"/>
      <c r="K330" s="232"/>
      <c r="L330" s="238"/>
      <c r="M330" s="239"/>
      <c r="N330" s="240"/>
      <c r="O330" s="240"/>
      <c r="P330" s="240"/>
      <c r="Q330" s="240"/>
      <c r="R330" s="240"/>
      <c r="S330" s="240"/>
      <c r="T330" s="241"/>
      <c r="AT330" s="242" t="s">
        <v>147</v>
      </c>
      <c r="AU330" s="242" t="s">
        <v>86</v>
      </c>
      <c r="AV330" s="11" t="s">
        <v>86</v>
      </c>
      <c r="AW330" s="11" t="s">
        <v>39</v>
      </c>
      <c r="AX330" s="11" t="s">
        <v>76</v>
      </c>
      <c r="AY330" s="242" t="s">
        <v>137</v>
      </c>
    </row>
    <row r="331" spans="2:51" s="12" customFormat="1" ht="13.5">
      <c r="B331" s="243"/>
      <c r="C331" s="244"/>
      <c r="D331" s="233" t="s">
        <v>147</v>
      </c>
      <c r="E331" s="245" t="s">
        <v>21</v>
      </c>
      <c r="F331" s="246" t="s">
        <v>149</v>
      </c>
      <c r="G331" s="244"/>
      <c r="H331" s="247">
        <v>16.133</v>
      </c>
      <c r="I331" s="248"/>
      <c r="J331" s="244"/>
      <c r="K331" s="244"/>
      <c r="L331" s="249"/>
      <c r="M331" s="250"/>
      <c r="N331" s="251"/>
      <c r="O331" s="251"/>
      <c r="P331" s="251"/>
      <c r="Q331" s="251"/>
      <c r="R331" s="251"/>
      <c r="S331" s="251"/>
      <c r="T331" s="252"/>
      <c r="AT331" s="253" t="s">
        <v>147</v>
      </c>
      <c r="AU331" s="253" t="s">
        <v>86</v>
      </c>
      <c r="AV331" s="12" t="s">
        <v>145</v>
      </c>
      <c r="AW331" s="12" t="s">
        <v>39</v>
      </c>
      <c r="AX331" s="12" t="s">
        <v>84</v>
      </c>
      <c r="AY331" s="253" t="s">
        <v>137</v>
      </c>
    </row>
    <row r="332" spans="2:65" s="1" customFormat="1" ht="16.5" customHeight="1">
      <c r="B332" s="44"/>
      <c r="C332" s="219" t="s">
        <v>592</v>
      </c>
      <c r="D332" s="219" t="s">
        <v>140</v>
      </c>
      <c r="E332" s="220" t="s">
        <v>593</v>
      </c>
      <c r="F332" s="221" t="s">
        <v>594</v>
      </c>
      <c r="G332" s="222" t="s">
        <v>143</v>
      </c>
      <c r="H332" s="223">
        <v>16.133</v>
      </c>
      <c r="I332" s="224"/>
      <c r="J332" s="225">
        <f>ROUND(I332*H332,2)</f>
        <v>0</v>
      </c>
      <c r="K332" s="221" t="s">
        <v>144</v>
      </c>
      <c r="L332" s="70"/>
      <c r="M332" s="226" t="s">
        <v>21</v>
      </c>
      <c r="N332" s="227" t="s">
        <v>47</v>
      </c>
      <c r="O332" s="45"/>
      <c r="P332" s="228">
        <f>O332*H332</f>
        <v>0</v>
      </c>
      <c r="Q332" s="228">
        <v>0.00023</v>
      </c>
      <c r="R332" s="228">
        <f>Q332*H332</f>
        <v>0.0037105899999999997</v>
      </c>
      <c r="S332" s="228">
        <v>0</v>
      </c>
      <c r="T332" s="229">
        <f>S332*H332</f>
        <v>0</v>
      </c>
      <c r="AR332" s="22" t="s">
        <v>221</v>
      </c>
      <c r="AT332" s="22" t="s">
        <v>140</v>
      </c>
      <c r="AU332" s="22" t="s">
        <v>86</v>
      </c>
      <c r="AY332" s="22" t="s">
        <v>137</v>
      </c>
      <c r="BE332" s="230">
        <f>IF(N332="základní",J332,0)</f>
        <v>0</v>
      </c>
      <c r="BF332" s="230">
        <f>IF(N332="snížená",J332,0)</f>
        <v>0</v>
      </c>
      <c r="BG332" s="230">
        <f>IF(N332="zákl. přenesená",J332,0)</f>
        <v>0</v>
      </c>
      <c r="BH332" s="230">
        <f>IF(N332="sníž. přenesená",J332,0)</f>
        <v>0</v>
      </c>
      <c r="BI332" s="230">
        <f>IF(N332="nulová",J332,0)</f>
        <v>0</v>
      </c>
      <c r="BJ332" s="22" t="s">
        <v>84</v>
      </c>
      <c r="BK332" s="230">
        <f>ROUND(I332*H332,2)</f>
        <v>0</v>
      </c>
      <c r="BL332" s="22" t="s">
        <v>221</v>
      </c>
      <c r="BM332" s="22" t="s">
        <v>595</v>
      </c>
    </row>
    <row r="333" spans="2:51" s="11" customFormat="1" ht="13.5">
      <c r="B333" s="231"/>
      <c r="C333" s="232"/>
      <c r="D333" s="233" t="s">
        <v>147</v>
      </c>
      <c r="E333" s="234" t="s">
        <v>21</v>
      </c>
      <c r="F333" s="235" t="s">
        <v>582</v>
      </c>
      <c r="G333" s="232"/>
      <c r="H333" s="236">
        <v>12.229</v>
      </c>
      <c r="I333" s="237"/>
      <c r="J333" s="232"/>
      <c r="K333" s="232"/>
      <c r="L333" s="238"/>
      <c r="M333" s="239"/>
      <c r="N333" s="240"/>
      <c r="O333" s="240"/>
      <c r="P333" s="240"/>
      <c r="Q333" s="240"/>
      <c r="R333" s="240"/>
      <c r="S333" s="240"/>
      <c r="T333" s="241"/>
      <c r="AT333" s="242" t="s">
        <v>147</v>
      </c>
      <c r="AU333" s="242" t="s">
        <v>86</v>
      </c>
      <c r="AV333" s="11" t="s">
        <v>86</v>
      </c>
      <c r="AW333" s="11" t="s">
        <v>39</v>
      </c>
      <c r="AX333" s="11" t="s">
        <v>76</v>
      </c>
      <c r="AY333" s="242" t="s">
        <v>137</v>
      </c>
    </row>
    <row r="334" spans="2:51" s="11" customFormat="1" ht="13.5">
      <c r="B334" s="231"/>
      <c r="C334" s="232"/>
      <c r="D334" s="233" t="s">
        <v>147</v>
      </c>
      <c r="E334" s="234" t="s">
        <v>21</v>
      </c>
      <c r="F334" s="235" t="s">
        <v>583</v>
      </c>
      <c r="G334" s="232"/>
      <c r="H334" s="236">
        <v>3.904</v>
      </c>
      <c r="I334" s="237"/>
      <c r="J334" s="232"/>
      <c r="K334" s="232"/>
      <c r="L334" s="238"/>
      <c r="M334" s="239"/>
      <c r="N334" s="240"/>
      <c r="O334" s="240"/>
      <c r="P334" s="240"/>
      <c r="Q334" s="240"/>
      <c r="R334" s="240"/>
      <c r="S334" s="240"/>
      <c r="T334" s="241"/>
      <c r="AT334" s="242" t="s">
        <v>147</v>
      </c>
      <c r="AU334" s="242" t="s">
        <v>86</v>
      </c>
      <c r="AV334" s="11" t="s">
        <v>86</v>
      </c>
      <c r="AW334" s="11" t="s">
        <v>39</v>
      </c>
      <c r="AX334" s="11" t="s">
        <v>76</v>
      </c>
      <c r="AY334" s="242" t="s">
        <v>137</v>
      </c>
    </row>
    <row r="335" spans="2:51" s="12" customFormat="1" ht="13.5">
      <c r="B335" s="243"/>
      <c r="C335" s="244"/>
      <c r="D335" s="233" t="s">
        <v>147</v>
      </c>
      <c r="E335" s="245" t="s">
        <v>21</v>
      </c>
      <c r="F335" s="246" t="s">
        <v>149</v>
      </c>
      <c r="G335" s="244"/>
      <c r="H335" s="247">
        <v>16.133</v>
      </c>
      <c r="I335" s="248"/>
      <c r="J335" s="244"/>
      <c r="K335" s="244"/>
      <c r="L335" s="249"/>
      <c r="M335" s="250"/>
      <c r="N335" s="251"/>
      <c r="O335" s="251"/>
      <c r="P335" s="251"/>
      <c r="Q335" s="251"/>
      <c r="R335" s="251"/>
      <c r="S335" s="251"/>
      <c r="T335" s="252"/>
      <c r="AT335" s="253" t="s">
        <v>147</v>
      </c>
      <c r="AU335" s="253" t="s">
        <v>86</v>
      </c>
      <c r="AV335" s="12" t="s">
        <v>145</v>
      </c>
      <c r="AW335" s="12" t="s">
        <v>39</v>
      </c>
      <c r="AX335" s="12" t="s">
        <v>84</v>
      </c>
      <c r="AY335" s="253" t="s">
        <v>137</v>
      </c>
    </row>
    <row r="336" spans="2:65" s="1" customFormat="1" ht="25.5" customHeight="1">
      <c r="B336" s="44"/>
      <c r="C336" s="219" t="s">
        <v>596</v>
      </c>
      <c r="D336" s="219" t="s">
        <v>140</v>
      </c>
      <c r="E336" s="220" t="s">
        <v>597</v>
      </c>
      <c r="F336" s="221" t="s">
        <v>598</v>
      </c>
      <c r="G336" s="222" t="s">
        <v>143</v>
      </c>
      <c r="H336" s="223">
        <v>16.133</v>
      </c>
      <c r="I336" s="224"/>
      <c r="J336" s="225">
        <f>ROUND(I336*H336,2)</f>
        <v>0</v>
      </c>
      <c r="K336" s="221" t="s">
        <v>144</v>
      </c>
      <c r="L336" s="70"/>
      <c r="M336" s="226" t="s">
        <v>21</v>
      </c>
      <c r="N336" s="227" t="s">
        <v>47</v>
      </c>
      <c r="O336" s="45"/>
      <c r="P336" s="228">
        <f>O336*H336</f>
        <v>0</v>
      </c>
      <c r="Q336" s="228">
        <v>0.0001</v>
      </c>
      <c r="R336" s="228">
        <f>Q336*H336</f>
        <v>0.0016133</v>
      </c>
      <c r="S336" s="228">
        <v>0</v>
      </c>
      <c r="T336" s="229">
        <f>S336*H336</f>
        <v>0</v>
      </c>
      <c r="AR336" s="22" t="s">
        <v>221</v>
      </c>
      <c r="AT336" s="22" t="s">
        <v>140</v>
      </c>
      <c r="AU336" s="22" t="s">
        <v>86</v>
      </c>
      <c r="AY336" s="22" t="s">
        <v>137</v>
      </c>
      <c r="BE336" s="230">
        <f>IF(N336="základní",J336,0)</f>
        <v>0</v>
      </c>
      <c r="BF336" s="230">
        <f>IF(N336="snížená",J336,0)</f>
        <v>0</v>
      </c>
      <c r="BG336" s="230">
        <f>IF(N336="zákl. přenesená",J336,0)</f>
        <v>0</v>
      </c>
      <c r="BH336" s="230">
        <f>IF(N336="sníž. přenesená",J336,0)</f>
        <v>0</v>
      </c>
      <c r="BI336" s="230">
        <f>IF(N336="nulová",J336,0)</f>
        <v>0</v>
      </c>
      <c r="BJ336" s="22" t="s">
        <v>84</v>
      </c>
      <c r="BK336" s="230">
        <f>ROUND(I336*H336,2)</f>
        <v>0</v>
      </c>
      <c r="BL336" s="22" t="s">
        <v>221</v>
      </c>
      <c r="BM336" s="22" t="s">
        <v>599</v>
      </c>
    </row>
    <row r="337" spans="2:51" s="11" customFormat="1" ht="13.5">
      <c r="B337" s="231"/>
      <c r="C337" s="232"/>
      <c r="D337" s="233" t="s">
        <v>147</v>
      </c>
      <c r="E337" s="234" t="s">
        <v>21</v>
      </c>
      <c r="F337" s="235" t="s">
        <v>582</v>
      </c>
      <c r="G337" s="232"/>
      <c r="H337" s="236">
        <v>12.229</v>
      </c>
      <c r="I337" s="237"/>
      <c r="J337" s="232"/>
      <c r="K337" s="232"/>
      <c r="L337" s="238"/>
      <c r="M337" s="239"/>
      <c r="N337" s="240"/>
      <c r="O337" s="240"/>
      <c r="P337" s="240"/>
      <c r="Q337" s="240"/>
      <c r="R337" s="240"/>
      <c r="S337" s="240"/>
      <c r="T337" s="241"/>
      <c r="AT337" s="242" t="s">
        <v>147</v>
      </c>
      <c r="AU337" s="242" t="s">
        <v>86</v>
      </c>
      <c r="AV337" s="11" t="s">
        <v>86</v>
      </c>
      <c r="AW337" s="11" t="s">
        <v>39</v>
      </c>
      <c r="AX337" s="11" t="s">
        <v>76</v>
      </c>
      <c r="AY337" s="242" t="s">
        <v>137</v>
      </c>
    </row>
    <row r="338" spans="2:51" s="11" customFormat="1" ht="13.5">
      <c r="B338" s="231"/>
      <c r="C338" s="232"/>
      <c r="D338" s="233" t="s">
        <v>147</v>
      </c>
      <c r="E338" s="234" t="s">
        <v>21</v>
      </c>
      <c r="F338" s="235" t="s">
        <v>583</v>
      </c>
      <c r="G338" s="232"/>
      <c r="H338" s="236">
        <v>3.904</v>
      </c>
      <c r="I338" s="237"/>
      <c r="J338" s="232"/>
      <c r="K338" s="232"/>
      <c r="L338" s="238"/>
      <c r="M338" s="239"/>
      <c r="N338" s="240"/>
      <c r="O338" s="240"/>
      <c r="P338" s="240"/>
      <c r="Q338" s="240"/>
      <c r="R338" s="240"/>
      <c r="S338" s="240"/>
      <c r="T338" s="241"/>
      <c r="AT338" s="242" t="s">
        <v>147</v>
      </c>
      <c r="AU338" s="242" t="s">
        <v>86</v>
      </c>
      <c r="AV338" s="11" t="s">
        <v>86</v>
      </c>
      <c r="AW338" s="11" t="s">
        <v>39</v>
      </c>
      <c r="AX338" s="11" t="s">
        <v>76</v>
      </c>
      <c r="AY338" s="242" t="s">
        <v>137</v>
      </c>
    </row>
    <row r="339" spans="2:51" s="12" customFormat="1" ht="13.5">
      <c r="B339" s="243"/>
      <c r="C339" s="244"/>
      <c r="D339" s="233" t="s">
        <v>147</v>
      </c>
      <c r="E339" s="245" t="s">
        <v>21</v>
      </c>
      <c r="F339" s="246" t="s">
        <v>149</v>
      </c>
      <c r="G339" s="244"/>
      <c r="H339" s="247">
        <v>16.133</v>
      </c>
      <c r="I339" s="248"/>
      <c r="J339" s="244"/>
      <c r="K339" s="244"/>
      <c r="L339" s="249"/>
      <c r="M339" s="250"/>
      <c r="N339" s="251"/>
      <c r="O339" s="251"/>
      <c r="P339" s="251"/>
      <c r="Q339" s="251"/>
      <c r="R339" s="251"/>
      <c r="S339" s="251"/>
      <c r="T339" s="252"/>
      <c r="AT339" s="253" t="s">
        <v>147</v>
      </c>
      <c r="AU339" s="253" t="s">
        <v>86</v>
      </c>
      <c r="AV339" s="12" t="s">
        <v>145</v>
      </c>
      <c r="AW339" s="12" t="s">
        <v>39</v>
      </c>
      <c r="AX339" s="12" t="s">
        <v>84</v>
      </c>
      <c r="AY339" s="253" t="s">
        <v>137</v>
      </c>
    </row>
    <row r="340" spans="2:63" s="10" customFormat="1" ht="29.85" customHeight="1">
      <c r="B340" s="203"/>
      <c r="C340" s="204"/>
      <c r="D340" s="205" t="s">
        <v>75</v>
      </c>
      <c r="E340" s="217" t="s">
        <v>600</v>
      </c>
      <c r="F340" s="217" t="s">
        <v>601</v>
      </c>
      <c r="G340" s="204"/>
      <c r="H340" s="204"/>
      <c r="I340" s="207"/>
      <c r="J340" s="218">
        <f>BK340</f>
        <v>0</v>
      </c>
      <c r="K340" s="204"/>
      <c r="L340" s="209"/>
      <c r="M340" s="210"/>
      <c r="N340" s="211"/>
      <c r="O340" s="211"/>
      <c r="P340" s="212">
        <f>SUM(P341:P383)</f>
        <v>0</v>
      </c>
      <c r="Q340" s="211"/>
      <c r="R340" s="212">
        <f>SUM(R341:R383)</f>
        <v>0.66382496</v>
      </c>
      <c r="S340" s="211"/>
      <c r="T340" s="213">
        <f>SUM(T341:T383)</f>
        <v>0.20448288</v>
      </c>
      <c r="AR340" s="214" t="s">
        <v>86</v>
      </c>
      <c r="AT340" s="215" t="s">
        <v>75</v>
      </c>
      <c r="AU340" s="215" t="s">
        <v>84</v>
      </c>
      <c r="AY340" s="214" t="s">
        <v>137</v>
      </c>
      <c r="BK340" s="216">
        <f>SUM(BK341:BK383)</f>
        <v>0</v>
      </c>
    </row>
    <row r="341" spans="2:65" s="1" customFormat="1" ht="16.5" customHeight="1">
      <c r="B341" s="44"/>
      <c r="C341" s="219" t="s">
        <v>602</v>
      </c>
      <c r="D341" s="219" t="s">
        <v>140</v>
      </c>
      <c r="E341" s="220" t="s">
        <v>603</v>
      </c>
      <c r="F341" s="221" t="s">
        <v>604</v>
      </c>
      <c r="G341" s="222" t="s">
        <v>143</v>
      </c>
      <c r="H341" s="223">
        <v>444.528</v>
      </c>
      <c r="I341" s="224"/>
      <c r="J341" s="225">
        <f>ROUND(I341*H341,2)</f>
        <v>0</v>
      </c>
      <c r="K341" s="221" t="s">
        <v>144</v>
      </c>
      <c r="L341" s="70"/>
      <c r="M341" s="226" t="s">
        <v>21</v>
      </c>
      <c r="N341" s="227" t="s">
        <v>47</v>
      </c>
      <c r="O341" s="45"/>
      <c r="P341" s="228">
        <f>O341*H341</f>
        <v>0</v>
      </c>
      <c r="Q341" s="228">
        <v>0</v>
      </c>
      <c r="R341" s="228">
        <f>Q341*H341</f>
        <v>0</v>
      </c>
      <c r="S341" s="228">
        <v>0.00015</v>
      </c>
      <c r="T341" s="229">
        <f>S341*H341</f>
        <v>0.0666792</v>
      </c>
      <c r="AR341" s="22" t="s">
        <v>221</v>
      </c>
      <c r="AT341" s="22" t="s">
        <v>140</v>
      </c>
      <c r="AU341" s="22" t="s">
        <v>86</v>
      </c>
      <c r="AY341" s="22" t="s">
        <v>137</v>
      </c>
      <c r="BE341" s="230">
        <f>IF(N341="základní",J341,0)</f>
        <v>0</v>
      </c>
      <c r="BF341" s="230">
        <f>IF(N341="snížená",J341,0)</f>
        <v>0</v>
      </c>
      <c r="BG341" s="230">
        <f>IF(N341="zákl. přenesená",J341,0)</f>
        <v>0</v>
      </c>
      <c r="BH341" s="230">
        <f>IF(N341="sníž. přenesená",J341,0)</f>
        <v>0</v>
      </c>
      <c r="BI341" s="230">
        <f>IF(N341="nulová",J341,0)</f>
        <v>0</v>
      </c>
      <c r="BJ341" s="22" t="s">
        <v>84</v>
      </c>
      <c r="BK341" s="230">
        <f>ROUND(I341*H341,2)</f>
        <v>0</v>
      </c>
      <c r="BL341" s="22" t="s">
        <v>221</v>
      </c>
      <c r="BM341" s="22" t="s">
        <v>605</v>
      </c>
    </row>
    <row r="342" spans="2:51" s="11" customFormat="1" ht="13.5">
      <c r="B342" s="231"/>
      <c r="C342" s="232"/>
      <c r="D342" s="233" t="s">
        <v>147</v>
      </c>
      <c r="E342" s="234" t="s">
        <v>21</v>
      </c>
      <c r="F342" s="235" t="s">
        <v>226</v>
      </c>
      <c r="G342" s="232"/>
      <c r="H342" s="236">
        <v>114.64</v>
      </c>
      <c r="I342" s="237"/>
      <c r="J342" s="232"/>
      <c r="K342" s="232"/>
      <c r="L342" s="238"/>
      <c r="M342" s="239"/>
      <c r="N342" s="240"/>
      <c r="O342" s="240"/>
      <c r="P342" s="240"/>
      <c r="Q342" s="240"/>
      <c r="R342" s="240"/>
      <c r="S342" s="240"/>
      <c r="T342" s="241"/>
      <c r="AT342" s="242" t="s">
        <v>147</v>
      </c>
      <c r="AU342" s="242" t="s">
        <v>86</v>
      </c>
      <c r="AV342" s="11" t="s">
        <v>86</v>
      </c>
      <c r="AW342" s="11" t="s">
        <v>39</v>
      </c>
      <c r="AX342" s="11" t="s">
        <v>76</v>
      </c>
      <c r="AY342" s="242" t="s">
        <v>137</v>
      </c>
    </row>
    <row r="343" spans="2:51" s="11" customFormat="1" ht="13.5">
      <c r="B343" s="231"/>
      <c r="C343" s="232"/>
      <c r="D343" s="233" t="s">
        <v>147</v>
      </c>
      <c r="E343" s="234" t="s">
        <v>21</v>
      </c>
      <c r="F343" s="235" t="s">
        <v>606</v>
      </c>
      <c r="G343" s="232"/>
      <c r="H343" s="236">
        <v>55.696</v>
      </c>
      <c r="I343" s="237"/>
      <c r="J343" s="232"/>
      <c r="K343" s="232"/>
      <c r="L343" s="238"/>
      <c r="M343" s="239"/>
      <c r="N343" s="240"/>
      <c r="O343" s="240"/>
      <c r="P343" s="240"/>
      <c r="Q343" s="240"/>
      <c r="R343" s="240"/>
      <c r="S343" s="240"/>
      <c r="T343" s="241"/>
      <c r="AT343" s="242" t="s">
        <v>147</v>
      </c>
      <c r="AU343" s="242" t="s">
        <v>86</v>
      </c>
      <c r="AV343" s="11" t="s">
        <v>86</v>
      </c>
      <c r="AW343" s="11" t="s">
        <v>39</v>
      </c>
      <c r="AX343" s="11" t="s">
        <v>76</v>
      </c>
      <c r="AY343" s="242" t="s">
        <v>137</v>
      </c>
    </row>
    <row r="344" spans="2:51" s="11" customFormat="1" ht="13.5">
      <c r="B344" s="231"/>
      <c r="C344" s="232"/>
      <c r="D344" s="233" t="s">
        <v>147</v>
      </c>
      <c r="E344" s="234" t="s">
        <v>21</v>
      </c>
      <c r="F344" s="235" t="s">
        <v>607</v>
      </c>
      <c r="G344" s="232"/>
      <c r="H344" s="236">
        <v>148.696</v>
      </c>
      <c r="I344" s="237"/>
      <c r="J344" s="232"/>
      <c r="K344" s="232"/>
      <c r="L344" s="238"/>
      <c r="M344" s="239"/>
      <c r="N344" s="240"/>
      <c r="O344" s="240"/>
      <c r="P344" s="240"/>
      <c r="Q344" s="240"/>
      <c r="R344" s="240"/>
      <c r="S344" s="240"/>
      <c r="T344" s="241"/>
      <c r="AT344" s="242" t="s">
        <v>147</v>
      </c>
      <c r="AU344" s="242" t="s">
        <v>86</v>
      </c>
      <c r="AV344" s="11" t="s">
        <v>86</v>
      </c>
      <c r="AW344" s="11" t="s">
        <v>39</v>
      </c>
      <c r="AX344" s="11" t="s">
        <v>76</v>
      </c>
      <c r="AY344" s="242" t="s">
        <v>137</v>
      </c>
    </row>
    <row r="345" spans="2:51" s="11" customFormat="1" ht="13.5">
      <c r="B345" s="231"/>
      <c r="C345" s="232"/>
      <c r="D345" s="233" t="s">
        <v>147</v>
      </c>
      <c r="E345" s="234" t="s">
        <v>21</v>
      </c>
      <c r="F345" s="235" t="s">
        <v>608</v>
      </c>
      <c r="G345" s="232"/>
      <c r="H345" s="236">
        <v>111.096</v>
      </c>
      <c r="I345" s="237"/>
      <c r="J345" s="232"/>
      <c r="K345" s="232"/>
      <c r="L345" s="238"/>
      <c r="M345" s="239"/>
      <c r="N345" s="240"/>
      <c r="O345" s="240"/>
      <c r="P345" s="240"/>
      <c r="Q345" s="240"/>
      <c r="R345" s="240"/>
      <c r="S345" s="240"/>
      <c r="T345" s="241"/>
      <c r="AT345" s="242" t="s">
        <v>147</v>
      </c>
      <c r="AU345" s="242" t="s">
        <v>86</v>
      </c>
      <c r="AV345" s="11" t="s">
        <v>86</v>
      </c>
      <c r="AW345" s="11" t="s">
        <v>39</v>
      </c>
      <c r="AX345" s="11" t="s">
        <v>76</v>
      </c>
      <c r="AY345" s="242" t="s">
        <v>137</v>
      </c>
    </row>
    <row r="346" spans="2:51" s="11" customFormat="1" ht="13.5">
      <c r="B346" s="231"/>
      <c r="C346" s="232"/>
      <c r="D346" s="233" t="s">
        <v>147</v>
      </c>
      <c r="E346" s="234" t="s">
        <v>21</v>
      </c>
      <c r="F346" s="235" t="s">
        <v>609</v>
      </c>
      <c r="G346" s="232"/>
      <c r="H346" s="236">
        <v>14.4</v>
      </c>
      <c r="I346" s="237"/>
      <c r="J346" s="232"/>
      <c r="K346" s="232"/>
      <c r="L346" s="238"/>
      <c r="M346" s="239"/>
      <c r="N346" s="240"/>
      <c r="O346" s="240"/>
      <c r="P346" s="240"/>
      <c r="Q346" s="240"/>
      <c r="R346" s="240"/>
      <c r="S346" s="240"/>
      <c r="T346" s="241"/>
      <c r="AT346" s="242" t="s">
        <v>147</v>
      </c>
      <c r="AU346" s="242" t="s">
        <v>86</v>
      </c>
      <c r="AV346" s="11" t="s">
        <v>86</v>
      </c>
      <c r="AW346" s="11" t="s">
        <v>39</v>
      </c>
      <c r="AX346" s="11" t="s">
        <v>76</v>
      </c>
      <c r="AY346" s="242" t="s">
        <v>137</v>
      </c>
    </row>
    <row r="347" spans="2:51" s="12" customFormat="1" ht="13.5">
      <c r="B347" s="243"/>
      <c r="C347" s="244"/>
      <c r="D347" s="233" t="s">
        <v>147</v>
      </c>
      <c r="E347" s="245" t="s">
        <v>21</v>
      </c>
      <c r="F347" s="246" t="s">
        <v>149</v>
      </c>
      <c r="G347" s="244"/>
      <c r="H347" s="247">
        <v>444.528</v>
      </c>
      <c r="I347" s="248"/>
      <c r="J347" s="244"/>
      <c r="K347" s="244"/>
      <c r="L347" s="249"/>
      <c r="M347" s="250"/>
      <c r="N347" s="251"/>
      <c r="O347" s="251"/>
      <c r="P347" s="251"/>
      <c r="Q347" s="251"/>
      <c r="R347" s="251"/>
      <c r="S347" s="251"/>
      <c r="T347" s="252"/>
      <c r="AT347" s="253" t="s">
        <v>147</v>
      </c>
      <c r="AU347" s="253" t="s">
        <v>86</v>
      </c>
      <c r="AV347" s="12" t="s">
        <v>145</v>
      </c>
      <c r="AW347" s="12" t="s">
        <v>39</v>
      </c>
      <c r="AX347" s="12" t="s">
        <v>84</v>
      </c>
      <c r="AY347" s="253" t="s">
        <v>137</v>
      </c>
    </row>
    <row r="348" spans="2:65" s="1" customFormat="1" ht="16.5" customHeight="1">
      <c r="B348" s="44"/>
      <c r="C348" s="219" t="s">
        <v>610</v>
      </c>
      <c r="D348" s="219" t="s">
        <v>140</v>
      </c>
      <c r="E348" s="220" t="s">
        <v>611</v>
      </c>
      <c r="F348" s="221" t="s">
        <v>612</v>
      </c>
      <c r="G348" s="222" t="s">
        <v>143</v>
      </c>
      <c r="H348" s="223">
        <v>444.528</v>
      </c>
      <c r="I348" s="224"/>
      <c r="J348" s="225">
        <f>ROUND(I348*H348,2)</f>
        <v>0</v>
      </c>
      <c r="K348" s="221" t="s">
        <v>144</v>
      </c>
      <c r="L348" s="70"/>
      <c r="M348" s="226" t="s">
        <v>21</v>
      </c>
      <c r="N348" s="227" t="s">
        <v>47</v>
      </c>
      <c r="O348" s="45"/>
      <c r="P348" s="228">
        <f>O348*H348</f>
        <v>0</v>
      </c>
      <c r="Q348" s="228">
        <v>0.001</v>
      </c>
      <c r="R348" s="228">
        <f>Q348*H348</f>
        <v>0.44452800000000003</v>
      </c>
      <c r="S348" s="228">
        <v>0.00031</v>
      </c>
      <c r="T348" s="229">
        <f>S348*H348</f>
        <v>0.13780368</v>
      </c>
      <c r="AR348" s="22" t="s">
        <v>221</v>
      </c>
      <c r="AT348" s="22" t="s">
        <v>140</v>
      </c>
      <c r="AU348" s="22" t="s">
        <v>86</v>
      </c>
      <c r="AY348" s="22" t="s">
        <v>137</v>
      </c>
      <c r="BE348" s="230">
        <f>IF(N348="základní",J348,0)</f>
        <v>0</v>
      </c>
      <c r="BF348" s="230">
        <f>IF(N348="snížená",J348,0)</f>
        <v>0</v>
      </c>
      <c r="BG348" s="230">
        <f>IF(N348="zákl. přenesená",J348,0)</f>
        <v>0</v>
      </c>
      <c r="BH348" s="230">
        <f>IF(N348="sníž. přenesená",J348,0)</f>
        <v>0</v>
      </c>
      <c r="BI348" s="230">
        <f>IF(N348="nulová",J348,0)</f>
        <v>0</v>
      </c>
      <c r="BJ348" s="22" t="s">
        <v>84</v>
      </c>
      <c r="BK348" s="230">
        <f>ROUND(I348*H348,2)</f>
        <v>0</v>
      </c>
      <c r="BL348" s="22" t="s">
        <v>221</v>
      </c>
      <c r="BM348" s="22" t="s">
        <v>613</v>
      </c>
    </row>
    <row r="349" spans="2:47" s="1" customFormat="1" ht="13.5">
      <c r="B349" s="44"/>
      <c r="C349" s="72"/>
      <c r="D349" s="233" t="s">
        <v>153</v>
      </c>
      <c r="E349" s="72"/>
      <c r="F349" s="254" t="s">
        <v>614</v>
      </c>
      <c r="G349" s="72"/>
      <c r="H349" s="72"/>
      <c r="I349" s="189"/>
      <c r="J349" s="72"/>
      <c r="K349" s="72"/>
      <c r="L349" s="70"/>
      <c r="M349" s="255"/>
      <c r="N349" s="45"/>
      <c r="O349" s="45"/>
      <c r="P349" s="45"/>
      <c r="Q349" s="45"/>
      <c r="R349" s="45"/>
      <c r="S349" s="45"/>
      <c r="T349" s="93"/>
      <c r="AT349" s="22" t="s">
        <v>153</v>
      </c>
      <c r="AU349" s="22" t="s">
        <v>86</v>
      </c>
    </row>
    <row r="350" spans="2:51" s="11" customFormat="1" ht="13.5">
      <c r="B350" s="231"/>
      <c r="C350" s="232"/>
      <c r="D350" s="233" t="s">
        <v>147</v>
      </c>
      <c r="E350" s="234" t="s">
        <v>21</v>
      </c>
      <c r="F350" s="235" t="s">
        <v>226</v>
      </c>
      <c r="G350" s="232"/>
      <c r="H350" s="236">
        <v>114.64</v>
      </c>
      <c r="I350" s="237"/>
      <c r="J350" s="232"/>
      <c r="K350" s="232"/>
      <c r="L350" s="238"/>
      <c r="M350" s="239"/>
      <c r="N350" s="240"/>
      <c r="O350" s="240"/>
      <c r="P350" s="240"/>
      <c r="Q350" s="240"/>
      <c r="R350" s="240"/>
      <c r="S350" s="240"/>
      <c r="T350" s="241"/>
      <c r="AT350" s="242" t="s">
        <v>147</v>
      </c>
      <c r="AU350" s="242" t="s">
        <v>86</v>
      </c>
      <c r="AV350" s="11" t="s">
        <v>86</v>
      </c>
      <c r="AW350" s="11" t="s">
        <v>39</v>
      </c>
      <c r="AX350" s="11" t="s">
        <v>76</v>
      </c>
      <c r="AY350" s="242" t="s">
        <v>137</v>
      </c>
    </row>
    <row r="351" spans="2:51" s="11" customFormat="1" ht="13.5">
      <c r="B351" s="231"/>
      <c r="C351" s="232"/>
      <c r="D351" s="233" t="s">
        <v>147</v>
      </c>
      <c r="E351" s="234" t="s">
        <v>21</v>
      </c>
      <c r="F351" s="235" t="s">
        <v>606</v>
      </c>
      <c r="G351" s="232"/>
      <c r="H351" s="236">
        <v>55.696</v>
      </c>
      <c r="I351" s="237"/>
      <c r="J351" s="232"/>
      <c r="K351" s="232"/>
      <c r="L351" s="238"/>
      <c r="M351" s="239"/>
      <c r="N351" s="240"/>
      <c r="O351" s="240"/>
      <c r="P351" s="240"/>
      <c r="Q351" s="240"/>
      <c r="R351" s="240"/>
      <c r="S351" s="240"/>
      <c r="T351" s="241"/>
      <c r="AT351" s="242" t="s">
        <v>147</v>
      </c>
      <c r="AU351" s="242" t="s">
        <v>86</v>
      </c>
      <c r="AV351" s="11" t="s">
        <v>86</v>
      </c>
      <c r="AW351" s="11" t="s">
        <v>39</v>
      </c>
      <c r="AX351" s="11" t="s">
        <v>76</v>
      </c>
      <c r="AY351" s="242" t="s">
        <v>137</v>
      </c>
    </row>
    <row r="352" spans="2:51" s="11" customFormat="1" ht="13.5">
      <c r="B352" s="231"/>
      <c r="C352" s="232"/>
      <c r="D352" s="233" t="s">
        <v>147</v>
      </c>
      <c r="E352" s="234" t="s">
        <v>21</v>
      </c>
      <c r="F352" s="235" t="s">
        <v>607</v>
      </c>
      <c r="G352" s="232"/>
      <c r="H352" s="236">
        <v>148.696</v>
      </c>
      <c r="I352" s="237"/>
      <c r="J352" s="232"/>
      <c r="K352" s="232"/>
      <c r="L352" s="238"/>
      <c r="M352" s="239"/>
      <c r="N352" s="240"/>
      <c r="O352" s="240"/>
      <c r="P352" s="240"/>
      <c r="Q352" s="240"/>
      <c r="R352" s="240"/>
      <c r="S352" s="240"/>
      <c r="T352" s="241"/>
      <c r="AT352" s="242" t="s">
        <v>147</v>
      </c>
      <c r="AU352" s="242" t="s">
        <v>86</v>
      </c>
      <c r="AV352" s="11" t="s">
        <v>86</v>
      </c>
      <c r="AW352" s="11" t="s">
        <v>39</v>
      </c>
      <c r="AX352" s="11" t="s">
        <v>76</v>
      </c>
      <c r="AY352" s="242" t="s">
        <v>137</v>
      </c>
    </row>
    <row r="353" spans="2:51" s="11" customFormat="1" ht="13.5">
      <c r="B353" s="231"/>
      <c r="C353" s="232"/>
      <c r="D353" s="233" t="s">
        <v>147</v>
      </c>
      <c r="E353" s="234" t="s">
        <v>21</v>
      </c>
      <c r="F353" s="235" t="s">
        <v>608</v>
      </c>
      <c r="G353" s="232"/>
      <c r="H353" s="236">
        <v>111.096</v>
      </c>
      <c r="I353" s="237"/>
      <c r="J353" s="232"/>
      <c r="K353" s="232"/>
      <c r="L353" s="238"/>
      <c r="M353" s="239"/>
      <c r="N353" s="240"/>
      <c r="O353" s="240"/>
      <c r="P353" s="240"/>
      <c r="Q353" s="240"/>
      <c r="R353" s="240"/>
      <c r="S353" s="240"/>
      <c r="T353" s="241"/>
      <c r="AT353" s="242" t="s">
        <v>147</v>
      </c>
      <c r="AU353" s="242" t="s">
        <v>86</v>
      </c>
      <c r="AV353" s="11" t="s">
        <v>86</v>
      </c>
      <c r="AW353" s="11" t="s">
        <v>39</v>
      </c>
      <c r="AX353" s="11" t="s">
        <v>76</v>
      </c>
      <c r="AY353" s="242" t="s">
        <v>137</v>
      </c>
    </row>
    <row r="354" spans="2:51" s="11" customFormat="1" ht="13.5">
      <c r="B354" s="231"/>
      <c r="C354" s="232"/>
      <c r="D354" s="233" t="s">
        <v>147</v>
      </c>
      <c r="E354" s="234" t="s">
        <v>21</v>
      </c>
      <c r="F354" s="235" t="s">
        <v>609</v>
      </c>
      <c r="G354" s="232"/>
      <c r="H354" s="236">
        <v>14.4</v>
      </c>
      <c r="I354" s="237"/>
      <c r="J354" s="232"/>
      <c r="K354" s="232"/>
      <c r="L354" s="238"/>
      <c r="M354" s="239"/>
      <c r="N354" s="240"/>
      <c r="O354" s="240"/>
      <c r="P354" s="240"/>
      <c r="Q354" s="240"/>
      <c r="R354" s="240"/>
      <c r="S354" s="240"/>
      <c r="T354" s="241"/>
      <c r="AT354" s="242" t="s">
        <v>147</v>
      </c>
      <c r="AU354" s="242" t="s">
        <v>86</v>
      </c>
      <c r="AV354" s="11" t="s">
        <v>86</v>
      </c>
      <c r="AW354" s="11" t="s">
        <v>39</v>
      </c>
      <c r="AX354" s="11" t="s">
        <v>76</v>
      </c>
      <c r="AY354" s="242" t="s">
        <v>137</v>
      </c>
    </row>
    <row r="355" spans="2:51" s="12" customFormat="1" ht="13.5">
      <c r="B355" s="243"/>
      <c r="C355" s="244"/>
      <c r="D355" s="233" t="s">
        <v>147</v>
      </c>
      <c r="E355" s="245" t="s">
        <v>21</v>
      </c>
      <c r="F355" s="246" t="s">
        <v>149</v>
      </c>
      <c r="G355" s="244"/>
      <c r="H355" s="247">
        <v>444.528</v>
      </c>
      <c r="I355" s="248"/>
      <c r="J355" s="244"/>
      <c r="K355" s="244"/>
      <c r="L355" s="249"/>
      <c r="M355" s="250"/>
      <c r="N355" s="251"/>
      <c r="O355" s="251"/>
      <c r="P355" s="251"/>
      <c r="Q355" s="251"/>
      <c r="R355" s="251"/>
      <c r="S355" s="251"/>
      <c r="T355" s="252"/>
      <c r="AT355" s="253" t="s">
        <v>147</v>
      </c>
      <c r="AU355" s="253" t="s">
        <v>86</v>
      </c>
      <c r="AV355" s="12" t="s">
        <v>145</v>
      </c>
      <c r="AW355" s="12" t="s">
        <v>39</v>
      </c>
      <c r="AX355" s="12" t="s">
        <v>84</v>
      </c>
      <c r="AY355" s="253" t="s">
        <v>137</v>
      </c>
    </row>
    <row r="356" spans="2:65" s="1" customFormat="1" ht="16.5" customHeight="1">
      <c r="B356" s="44"/>
      <c r="C356" s="219" t="s">
        <v>615</v>
      </c>
      <c r="D356" s="219" t="s">
        <v>140</v>
      </c>
      <c r="E356" s="220" t="s">
        <v>616</v>
      </c>
      <c r="F356" s="221" t="s">
        <v>617</v>
      </c>
      <c r="G356" s="222" t="s">
        <v>143</v>
      </c>
      <c r="H356" s="223">
        <v>444.528</v>
      </c>
      <c r="I356" s="224"/>
      <c r="J356" s="225">
        <f>ROUND(I356*H356,2)</f>
        <v>0</v>
      </c>
      <c r="K356" s="221" t="s">
        <v>144</v>
      </c>
      <c r="L356" s="70"/>
      <c r="M356" s="226" t="s">
        <v>21</v>
      </c>
      <c r="N356" s="227" t="s">
        <v>47</v>
      </c>
      <c r="O356" s="45"/>
      <c r="P356" s="228">
        <f>O356*H356</f>
        <v>0</v>
      </c>
      <c r="Q356" s="228">
        <v>0.0002</v>
      </c>
      <c r="R356" s="228">
        <f>Q356*H356</f>
        <v>0.08890560000000002</v>
      </c>
      <c r="S356" s="228">
        <v>0</v>
      </c>
      <c r="T356" s="229">
        <f>S356*H356</f>
        <v>0</v>
      </c>
      <c r="AR356" s="22" t="s">
        <v>221</v>
      </c>
      <c r="AT356" s="22" t="s">
        <v>140</v>
      </c>
      <c r="AU356" s="22" t="s">
        <v>86</v>
      </c>
      <c r="AY356" s="22" t="s">
        <v>137</v>
      </c>
      <c r="BE356" s="230">
        <f>IF(N356="základní",J356,0)</f>
        <v>0</v>
      </c>
      <c r="BF356" s="230">
        <f>IF(N356="snížená",J356,0)</f>
        <v>0</v>
      </c>
      <c r="BG356" s="230">
        <f>IF(N356="zákl. přenesená",J356,0)</f>
        <v>0</v>
      </c>
      <c r="BH356" s="230">
        <f>IF(N356="sníž. přenesená",J356,0)</f>
        <v>0</v>
      </c>
      <c r="BI356" s="230">
        <f>IF(N356="nulová",J356,0)</f>
        <v>0</v>
      </c>
      <c r="BJ356" s="22" t="s">
        <v>84</v>
      </c>
      <c r="BK356" s="230">
        <f>ROUND(I356*H356,2)</f>
        <v>0</v>
      </c>
      <c r="BL356" s="22" t="s">
        <v>221</v>
      </c>
      <c r="BM356" s="22" t="s">
        <v>618</v>
      </c>
    </row>
    <row r="357" spans="2:51" s="11" customFormat="1" ht="13.5">
      <c r="B357" s="231"/>
      <c r="C357" s="232"/>
      <c r="D357" s="233" t="s">
        <v>147</v>
      </c>
      <c r="E357" s="234" t="s">
        <v>21</v>
      </c>
      <c r="F357" s="235" t="s">
        <v>226</v>
      </c>
      <c r="G357" s="232"/>
      <c r="H357" s="236">
        <v>114.64</v>
      </c>
      <c r="I357" s="237"/>
      <c r="J357" s="232"/>
      <c r="K357" s="232"/>
      <c r="L357" s="238"/>
      <c r="M357" s="239"/>
      <c r="N357" s="240"/>
      <c r="O357" s="240"/>
      <c r="P357" s="240"/>
      <c r="Q357" s="240"/>
      <c r="R357" s="240"/>
      <c r="S357" s="240"/>
      <c r="T357" s="241"/>
      <c r="AT357" s="242" t="s">
        <v>147</v>
      </c>
      <c r="AU357" s="242" t="s">
        <v>86</v>
      </c>
      <c r="AV357" s="11" t="s">
        <v>86</v>
      </c>
      <c r="AW357" s="11" t="s">
        <v>39</v>
      </c>
      <c r="AX357" s="11" t="s">
        <v>76</v>
      </c>
      <c r="AY357" s="242" t="s">
        <v>137</v>
      </c>
    </row>
    <row r="358" spans="2:51" s="11" customFormat="1" ht="13.5">
      <c r="B358" s="231"/>
      <c r="C358" s="232"/>
      <c r="D358" s="233" t="s">
        <v>147</v>
      </c>
      <c r="E358" s="234" t="s">
        <v>21</v>
      </c>
      <c r="F358" s="235" t="s">
        <v>606</v>
      </c>
      <c r="G358" s="232"/>
      <c r="H358" s="236">
        <v>55.696</v>
      </c>
      <c r="I358" s="237"/>
      <c r="J358" s="232"/>
      <c r="K358" s="232"/>
      <c r="L358" s="238"/>
      <c r="M358" s="239"/>
      <c r="N358" s="240"/>
      <c r="O358" s="240"/>
      <c r="P358" s="240"/>
      <c r="Q358" s="240"/>
      <c r="R358" s="240"/>
      <c r="S358" s="240"/>
      <c r="T358" s="241"/>
      <c r="AT358" s="242" t="s">
        <v>147</v>
      </c>
      <c r="AU358" s="242" t="s">
        <v>86</v>
      </c>
      <c r="AV358" s="11" t="s">
        <v>86</v>
      </c>
      <c r="AW358" s="11" t="s">
        <v>39</v>
      </c>
      <c r="AX358" s="11" t="s">
        <v>76</v>
      </c>
      <c r="AY358" s="242" t="s">
        <v>137</v>
      </c>
    </row>
    <row r="359" spans="2:51" s="11" customFormat="1" ht="13.5">
      <c r="B359" s="231"/>
      <c r="C359" s="232"/>
      <c r="D359" s="233" t="s">
        <v>147</v>
      </c>
      <c r="E359" s="234" t="s">
        <v>21</v>
      </c>
      <c r="F359" s="235" t="s">
        <v>607</v>
      </c>
      <c r="G359" s="232"/>
      <c r="H359" s="236">
        <v>148.696</v>
      </c>
      <c r="I359" s="237"/>
      <c r="J359" s="232"/>
      <c r="K359" s="232"/>
      <c r="L359" s="238"/>
      <c r="M359" s="239"/>
      <c r="N359" s="240"/>
      <c r="O359" s="240"/>
      <c r="P359" s="240"/>
      <c r="Q359" s="240"/>
      <c r="R359" s="240"/>
      <c r="S359" s="240"/>
      <c r="T359" s="241"/>
      <c r="AT359" s="242" t="s">
        <v>147</v>
      </c>
      <c r="AU359" s="242" t="s">
        <v>86</v>
      </c>
      <c r="AV359" s="11" t="s">
        <v>86</v>
      </c>
      <c r="AW359" s="11" t="s">
        <v>39</v>
      </c>
      <c r="AX359" s="11" t="s">
        <v>76</v>
      </c>
      <c r="AY359" s="242" t="s">
        <v>137</v>
      </c>
    </row>
    <row r="360" spans="2:51" s="11" customFormat="1" ht="13.5">
      <c r="B360" s="231"/>
      <c r="C360" s="232"/>
      <c r="D360" s="233" t="s">
        <v>147</v>
      </c>
      <c r="E360" s="234" t="s">
        <v>21</v>
      </c>
      <c r="F360" s="235" t="s">
        <v>608</v>
      </c>
      <c r="G360" s="232"/>
      <c r="H360" s="236">
        <v>111.096</v>
      </c>
      <c r="I360" s="237"/>
      <c r="J360" s="232"/>
      <c r="K360" s="232"/>
      <c r="L360" s="238"/>
      <c r="M360" s="239"/>
      <c r="N360" s="240"/>
      <c r="O360" s="240"/>
      <c r="P360" s="240"/>
      <c r="Q360" s="240"/>
      <c r="R360" s="240"/>
      <c r="S360" s="240"/>
      <c r="T360" s="241"/>
      <c r="AT360" s="242" t="s">
        <v>147</v>
      </c>
      <c r="AU360" s="242" t="s">
        <v>86</v>
      </c>
      <c r="AV360" s="11" t="s">
        <v>86</v>
      </c>
      <c r="AW360" s="11" t="s">
        <v>39</v>
      </c>
      <c r="AX360" s="11" t="s">
        <v>76</v>
      </c>
      <c r="AY360" s="242" t="s">
        <v>137</v>
      </c>
    </row>
    <row r="361" spans="2:51" s="11" customFormat="1" ht="13.5">
      <c r="B361" s="231"/>
      <c r="C361" s="232"/>
      <c r="D361" s="233" t="s">
        <v>147</v>
      </c>
      <c r="E361" s="234" t="s">
        <v>21</v>
      </c>
      <c r="F361" s="235" t="s">
        <v>609</v>
      </c>
      <c r="G361" s="232"/>
      <c r="H361" s="236">
        <v>14.4</v>
      </c>
      <c r="I361" s="237"/>
      <c r="J361" s="232"/>
      <c r="K361" s="232"/>
      <c r="L361" s="238"/>
      <c r="M361" s="239"/>
      <c r="N361" s="240"/>
      <c r="O361" s="240"/>
      <c r="P361" s="240"/>
      <c r="Q361" s="240"/>
      <c r="R361" s="240"/>
      <c r="S361" s="240"/>
      <c r="T361" s="241"/>
      <c r="AT361" s="242" t="s">
        <v>147</v>
      </c>
      <c r="AU361" s="242" t="s">
        <v>86</v>
      </c>
      <c r="AV361" s="11" t="s">
        <v>86</v>
      </c>
      <c r="AW361" s="11" t="s">
        <v>39</v>
      </c>
      <c r="AX361" s="11" t="s">
        <v>76</v>
      </c>
      <c r="AY361" s="242" t="s">
        <v>137</v>
      </c>
    </row>
    <row r="362" spans="2:51" s="12" customFormat="1" ht="13.5">
      <c r="B362" s="243"/>
      <c r="C362" s="244"/>
      <c r="D362" s="233" t="s">
        <v>147</v>
      </c>
      <c r="E362" s="245" t="s">
        <v>21</v>
      </c>
      <c r="F362" s="246" t="s">
        <v>149</v>
      </c>
      <c r="G362" s="244"/>
      <c r="H362" s="247">
        <v>444.528</v>
      </c>
      <c r="I362" s="248"/>
      <c r="J362" s="244"/>
      <c r="K362" s="244"/>
      <c r="L362" s="249"/>
      <c r="M362" s="250"/>
      <c r="N362" s="251"/>
      <c r="O362" s="251"/>
      <c r="P362" s="251"/>
      <c r="Q362" s="251"/>
      <c r="R362" s="251"/>
      <c r="S362" s="251"/>
      <c r="T362" s="252"/>
      <c r="AT362" s="253" t="s">
        <v>147</v>
      </c>
      <c r="AU362" s="253" t="s">
        <v>86</v>
      </c>
      <c r="AV362" s="12" t="s">
        <v>145</v>
      </c>
      <c r="AW362" s="12" t="s">
        <v>39</v>
      </c>
      <c r="AX362" s="12" t="s">
        <v>84</v>
      </c>
      <c r="AY362" s="253" t="s">
        <v>137</v>
      </c>
    </row>
    <row r="363" spans="2:65" s="1" customFormat="1" ht="25.5" customHeight="1">
      <c r="B363" s="44"/>
      <c r="C363" s="219" t="s">
        <v>619</v>
      </c>
      <c r="D363" s="219" t="s">
        <v>140</v>
      </c>
      <c r="E363" s="220" t="s">
        <v>620</v>
      </c>
      <c r="F363" s="221" t="s">
        <v>621</v>
      </c>
      <c r="G363" s="222" t="s">
        <v>143</v>
      </c>
      <c r="H363" s="223">
        <v>33.184</v>
      </c>
      <c r="I363" s="224"/>
      <c r="J363" s="225">
        <f>ROUND(I363*H363,2)</f>
        <v>0</v>
      </c>
      <c r="K363" s="221" t="s">
        <v>144</v>
      </c>
      <c r="L363" s="70"/>
      <c r="M363" s="226" t="s">
        <v>21</v>
      </c>
      <c r="N363" s="227" t="s">
        <v>47</v>
      </c>
      <c r="O363" s="45"/>
      <c r="P363" s="228">
        <f>O363*H363</f>
        <v>0</v>
      </c>
      <c r="Q363" s="228">
        <v>1E-05</v>
      </c>
      <c r="R363" s="228">
        <f>Q363*H363</f>
        <v>0.00033184</v>
      </c>
      <c r="S363" s="228">
        <v>0</v>
      </c>
      <c r="T363" s="229">
        <f>S363*H363</f>
        <v>0</v>
      </c>
      <c r="AR363" s="22" t="s">
        <v>221</v>
      </c>
      <c r="AT363" s="22" t="s">
        <v>140</v>
      </c>
      <c r="AU363" s="22" t="s">
        <v>86</v>
      </c>
      <c r="AY363" s="22" t="s">
        <v>137</v>
      </c>
      <c r="BE363" s="230">
        <f>IF(N363="základní",J363,0)</f>
        <v>0</v>
      </c>
      <c r="BF363" s="230">
        <f>IF(N363="snížená",J363,0)</f>
        <v>0</v>
      </c>
      <c r="BG363" s="230">
        <f>IF(N363="zákl. přenesená",J363,0)</f>
        <v>0</v>
      </c>
      <c r="BH363" s="230">
        <f>IF(N363="sníž. přenesená",J363,0)</f>
        <v>0</v>
      </c>
      <c r="BI363" s="230">
        <f>IF(N363="nulová",J363,0)</f>
        <v>0</v>
      </c>
      <c r="BJ363" s="22" t="s">
        <v>84</v>
      </c>
      <c r="BK363" s="230">
        <f>ROUND(I363*H363,2)</f>
        <v>0</v>
      </c>
      <c r="BL363" s="22" t="s">
        <v>221</v>
      </c>
      <c r="BM363" s="22" t="s">
        <v>622</v>
      </c>
    </row>
    <row r="364" spans="2:51" s="11" customFormat="1" ht="13.5">
      <c r="B364" s="231"/>
      <c r="C364" s="232"/>
      <c r="D364" s="233" t="s">
        <v>147</v>
      </c>
      <c r="E364" s="234" t="s">
        <v>21</v>
      </c>
      <c r="F364" s="235" t="s">
        <v>198</v>
      </c>
      <c r="G364" s="232"/>
      <c r="H364" s="236">
        <v>26.88</v>
      </c>
      <c r="I364" s="237"/>
      <c r="J364" s="232"/>
      <c r="K364" s="232"/>
      <c r="L364" s="238"/>
      <c r="M364" s="239"/>
      <c r="N364" s="240"/>
      <c r="O364" s="240"/>
      <c r="P364" s="240"/>
      <c r="Q364" s="240"/>
      <c r="R364" s="240"/>
      <c r="S364" s="240"/>
      <c r="T364" s="241"/>
      <c r="AT364" s="242" t="s">
        <v>147</v>
      </c>
      <c r="AU364" s="242" t="s">
        <v>86</v>
      </c>
      <c r="AV364" s="11" t="s">
        <v>86</v>
      </c>
      <c r="AW364" s="11" t="s">
        <v>39</v>
      </c>
      <c r="AX364" s="11" t="s">
        <v>76</v>
      </c>
      <c r="AY364" s="242" t="s">
        <v>137</v>
      </c>
    </row>
    <row r="365" spans="2:51" s="11" customFormat="1" ht="13.5">
      <c r="B365" s="231"/>
      <c r="C365" s="232"/>
      <c r="D365" s="233" t="s">
        <v>147</v>
      </c>
      <c r="E365" s="234" t="s">
        <v>21</v>
      </c>
      <c r="F365" s="235" t="s">
        <v>199</v>
      </c>
      <c r="G365" s="232"/>
      <c r="H365" s="236">
        <v>6.304</v>
      </c>
      <c r="I365" s="237"/>
      <c r="J365" s="232"/>
      <c r="K365" s="232"/>
      <c r="L365" s="238"/>
      <c r="M365" s="239"/>
      <c r="N365" s="240"/>
      <c r="O365" s="240"/>
      <c r="P365" s="240"/>
      <c r="Q365" s="240"/>
      <c r="R365" s="240"/>
      <c r="S365" s="240"/>
      <c r="T365" s="241"/>
      <c r="AT365" s="242" t="s">
        <v>147</v>
      </c>
      <c r="AU365" s="242" t="s">
        <v>86</v>
      </c>
      <c r="AV365" s="11" t="s">
        <v>86</v>
      </c>
      <c r="AW365" s="11" t="s">
        <v>39</v>
      </c>
      <c r="AX365" s="11" t="s">
        <v>76</v>
      </c>
      <c r="AY365" s="242" t="s">
        <v>137</v>
      </c>
    </row>
    <row r="366" spans="2:51" s="12" customFormat="1" ht="13.5">
      <c r="B366" s="243"/>
      <c r="C366" s="244"/>
      <c r="D366" s="233" t="s">
        <v>147</v>
      </c>
      <c r="E366" s="245" t="s">
        <v>21</v>
      </c>
      <c r="F366" s="246" t="s">
        <v>149</v>
      </c>
      <c r="G366" s="244"/>
      <c r="H366" s="247">
        <v>33.184</v>
      </c>
      <c r="I366" s="248"/>
      <c r="J366" s="244"/>
      <c r="K366" s="244"/>
      <c r="L366" s="249"/>
      <c r="M366" s="250"/>
      <c r="N366" s="251"/>
      <c r="O366" s="251"/>
      <c r="P366" s="251"/>
      <c r="Q366" s="251"/>
      <c r="R366" s="251"/>
      <c r="S366" s="251"/>
      <c r="T366" s="252"/>
      <c r="AT366" s="253" t="s">
        <v>147</v>
      </c>
      <c r="AU366" s="253" t="s">
        <v>86</v>
      </c>
      <c r="AV366" s="12" t="s">
        <v>145</v>
      </c>
      <c r="AW366" s="12" t="s">
        <v>39</v>
      </c>
      <c r="AX366" s="12" t="s">
        <v>84</v>
      </c>
      <c r="AY366" s="253" t="s">
        <v>137</v>
      </c>
    </row>
    <row r="367" spans="2:65" s="1" customFormat="1" ht="25.5" customHeight="1">
      <c r="B367" s="44"/>
      <c r="C367" s="219" t="s">
        <v>623</v>
      </c>
      <c r="D367" s="219" t="s">
        <v>140</v>
      </c>
      <c r="E367" s="220" t="s">
        <v>624</v>
      </c>
      <c r="F367" s="221" t="s">
        <v>625</v>
      </c>
      <c r="G367" s="222" t="s">
        <v>143</v>
      </c>
      <c r="H367" s="223">
        <v>114.64</v>
      </c>
      <c r="I367" s="224"/>
      <c r="J367" s="225">
        <f>ROUND(I367*H367,2)</f>
        <v>0</v>
      </c>
      <c r="K367" s="221" t="s">
        <v>144</v>
      </c>
      <c r="L367" s="70"/>
      <c r="M367" s="226" t="s">
        <v>21</v>
      </c>
      <c r="N367" s="227" t="s">
        <v>47</v>
      </c>
      <c r="O367" s="45"/>
      <c r="P367" s="228">
        <f>O367*H367</f>
        <v>0</v>
      </c>
      <c r="Q367" s="228">
        <v>1E-05</v>
      </c>
      <c r="R367" s="228">
        <f>Q367*H367</f>
        <v>0.0011464000000000001</v>
      </c>
      <c r="S367" s="228">
        <v>0</v>
      </c>
      <c r="T367" s="229">
        <f>S367*H367</f>
        <v>0</v>
      </c>
      <c r="AR367" s="22" t="s">
        <v>221</v>
      </c>
      <c r="AT367" s="22" t="s">
        <v>140</v>
      </c>
      <c r="AU367" s="22" t="s">
        <v>86</v>
      </c>
      <c r="AY367" s="22" t="s">
        <v>137</v>
      </c>
      <c r="BE367" s="230">
        <f>IF(N367="základní",J367,0)</f>
        <v>0</v>
      </c>
      <c r="BF367" s="230">
        <f>IF(N367="snížená",J367,0)</f>
        <v>0</v>
      </c>
      <c r="BG367" s="230">
        <f>IF(N367="zákl. přenesená",J367,0)</f>
        <v>0</v>
      </c>
      <c r="BH367" s="230">
        <f>IF(N367="sníž. přenesená",J367,0)</f>
        <v>0</v>
      </c>
      <c r="BI367" s="230">
        <f>IF(N367="nulová",J367,0)</f>
        <v>0</v>
      </c>
      <c r="BJ367" s="22" t="s">
        <v>84</v>
      </c>
      <c r="BK367" s="230">
        <f>ROUND(I367*H367,2)</f>
        <v>0</v>
      </c>
      <c r="BL367" s="22" t="s">
        <v>221</v>
      </c>
      <c r="BM367" s="22" t="s">
        <v>626</v>
      </c>
    </row>
    <row r="368" spans="2:51" s="11" customFormat="1" ht="13.5">
      <c r="B368" s="231"/>
      <c r="C368" s="232"/>
      <c r="D368" s="233" t="s">
        <v>147</v>
      </c>
      <c r="E368" s="234" t="s">
        <v>21</v>
      </c>
      <c r="F368" s="235" t="s">
        <v>226</v>
      </c>
      <c r="G368" s="232"/>
      <c r="H368" s="236">
        <v>114.64</v>
      </c>
      <c r="I368" s="237"/>
      <c r="J368" s="232"/>
      <c r="K368" s="232"/>
      <c r="L368" s="238"/>
      <c r="M368" s="239"/>
      <c r="N368" s="240"/>
      <c r="O368" s="240"/>
      <c r="P368" s="240"/>
      <c r="Q368" s="240"/>
      <c r="R368" s="240"/>
      <c r="S368" s="240"/>
      <c r="T368" s="241"/>
      <c r="AT368" s="242" t="s">
        <v>147</v>
      </c>
      <c r="AU368" s="242" t="s">
        <v>86</v>
      </c>
      <c r="AV368" s="11" t="s">
        <v>86</v>
      </c>
      <c r="AW368" s="11" t="s">
        <v>39</v>
      </c>
      <c r="AX368" s="11" t="s">
        <v>76</v>
      </c>
      <c r="AY368" s="242" t="s">
        <v>137</v>
      </c>
    </row>
    <row r="369" spans="2:51" s="12" customFormat="1" ht="13.5">
      <c r="B369" s="243"/>
      <c r="C369" s="244"/>
      <c r="D369" s="233" t="s">
        <v>147</v>
      </c>
      <c r="E369" s="245" t="s">
        <v>21</v>
      </c>
      <c r="F369" s="246" t="s">
        <v>149</v>
      </c>
      <c r="G369" s="244"/>
      <c r="H369" s="247">
        <v>114.64</v>
      </c>
      <c r="I369" s="248"/>
      <c r="J369" s="244"/>
      <c r="K369" s="244"/>
      <c r="L369" s="249"/>
      <c r="M369" s="250"/>
      <c r="N369" s="251"/>
      <c r="O369" s="251"/>
      <c r="P369" s="251"/>
      <c r="Q369" s="251"/>
      <c r="R369" s="251"/>
      <c r="S369" s="251"/>
      <c r="T369" s="252"/>
      <c r="AT369" s="253" t="s">
        <v>147</v>
      </c>
      <c r="AU369" s="253" t="s">
        <v>86</v>
      </c>
      <c r="AV369" s="12" t="s">
        <v>145</v>
      </c>
      <c r="AW369" s="12" t="s">
        <v>39</v>
      </c>
      <c r="AX369" s="12" t="s">
        <v>84</v>
      </c>
      <c r="AY369" s="253" t="s">
        <v>137</v>
      </c>
    </row>
    <row r="370" spans="2:65" s="1" customFormat="1" ht="25.5" customHeight="1">
      <c r="B370" s="44"/>
      <c r="C370" s="219" t="s">
        <v>627</v>
      </c>
      <c r="D370" s="219" t="s">
        <v>140</v>
      </c>
      <c r="E370" s="220" t="s">
        <v>628</v>
      </c>
      <c r="F370" s="221" t="s">
        <v>629</v>
      </c>
      <c r="G370" s="222" t="s">
        <v>143</v>
      </c>
      <c r="H370" s="223">
        <v>444.528</v>
      </c>
      <c r="I370" s="224"/>
      <c r="J370" s="225">
        <f>ROUND(I370*H370,2)</f>
        <v>0</v>
      </c>
      <c r="K370" s="221" t="s">
        <v>144</v>
      </c>
      <c r="L370" s="70"/>
      <c r="M370" s="226" t="s">
        <v>21</v>
      </c>
      <c r="N370" s="227" t="s">
        <v>47</v>
      </c>
      <c r="O370" s="45"/>
      <c r="P370" s="228">
        <f>O370*H370</f>
        <v>0</v>
      </c>
      <c r="Q370" s="228">
        <v>0.00026</v>
      </c>
      <c r="R370" s="228">
        <f>Q370*H370</f>
        <v>0.11557727999999999</v>
      </c>
      <c r="S370" s="228">
        <v>0</v>
      </c>
      <c r="T370" s="229">
        <f>S370*H370</f>
        <v>0</v>
      </c>
      <c r="AR370" s="22" t="s">
        <v>221</v>
      </c>
      <c r="AT370" s="22" t="s">
        <v>140</v>
      </c>
      <c r="AU370" s="22" t="s">
        <v>86</v>
      </c>
      <c r="AY370" s="22" t="s">
        <v>137</v>
      </c>
      <c r="BE370" s="230">
        <f>IF(N370="základní",J370,0)</f>
        <v>0</v>
      </c>
      <c r="BF370" s="230">
        <f>IF(N370="snížená",J370,0)</f>
        <v>0</v>
      </c>
      <c r="BG370" s="230">
        <f>IF(N370="zákl. přenesená",J370,0)</f>
        <v>0</v>
      </c>
      <c r="BH370" s="230">
        <f>IF(N370="sníž. přenesená",J370,0)</f>
        <v>0</v>
      </c>
      <c r="BI370" s="230">
        <f>IF(N370="nulová",J370,0)</f>
        <v>0</v>
      </c>
      <c r="BJ370" s="22" t="s">
        <v>84</v>
      </c>
      <c r="BK370" s="230">
        <f>ROUND(I370*H370,2)</f>
        <v>0</v>
      </c>
      <c r="BL370" s="22" t="s">
        <v>221</v>
      </c>
      <c r="BM370" s="22" t="s">
        <v>630</v>
      </c>
    </row>
    <row r="371" spans="2:51" s="11" customFormat="1" ht="13.5">
      <c r="B371" s="231"/>
      <c r="C371" s="232"/>
      <c r="D371" s="233" t="s">
        <v>147</v>
      </c>
      <c r="E371" s="234" t="s">
        <v>21</v>
      </c>
      <c r="F371" s="235" t="s">
        <v>226</v>
      </c>
      <c r="G371" s="232"/>
      <c r="H371" s="236">
        <v>114.64</v>
      </c>
      <c r="I371" s="237"/>
      <c r="J371" s="232"/>
      <c r="K371" s="232"/>
      <c r="L371" s="238"/>
      <c r="M371" s="239"/>
      <c r="N371" s="240"/>
      <c r="O371" s="240"/>
      <c r="P371" s="240"/>
      <c r="Q371" s="240"/>
      <c r="R371" s="240"/>
      <c r="S371" s="240"/>
      <c r="T371" s="241"/>
      <c r="AT371" s="242" t="s">
        <v>147</v>
      </c>
      <c r="AU371" s="242" t="s">
        <v>86</v>
      </c>
      <c r="AV371" s="11" t="s">
        <v>86</v>
      </c>
      <c r="AW371" s="11" t="s">
        <v>39</v>
      </c>
      <c r="AX371" s="11" t="s">
        <v>76</v>
      </c>
      <c r="AY371" s="242" t="s">
        <v>137</v>
      </c>
    </row>
    <row r="372" spans="2:51" s="11" customFormat="1" ht="13.5">
      <c r="B372" s="231"/>
      <c r="C372" s="232"/>
      <c r="D372" s="233" t="s">
        <v>147</v>
      </c>
      <c r="E372" s="234" t="s">
        <v>21</v>
      </c>
      <c r="F372" s="235" t="s">
        <v>606</v>
      </c>
      <c r="G372" s="232"/>
      <c r="H372" s="236">
        <v>55.696</v>
      </c>
      <c r="I372" s="237"/>
      <c r="J372" s="232"/>
      <c r="K372" s="232"/>
      <c r="L372" s="238"/>
      <c r="M372" s="239"/>
      <c r="N372" s="240"/>
      <c r="O372" s="240"/>
      <c r="P372" s="240"/>
      <c r="Q372" s="240"/>
      <c r="R372" s="240"/>
      <c r="S372" s="240"/>
      <c r="T372" s="241"/>
      <c r="AT372" s="242" t="s">
        <v>147</v>
      </c>
      <c r="AU372" s="242" t="s">
        <v>86</v>
      </c>
      <c r="AV372" s="11" t="s">
        <v>86</v>
      </c>
      <c r="AW372" s="11" t="s">
        <v>39</v>
      </c>
      <c r="AX372" s="11" t="s">
        <v>76</v>
      </c>
      <c r="AY372" s="242" t="s">
        <v>137</v>
      </c>
    </row>
    <row r="373" spans="2:51" s="11" customFormat="1" ht="13.5">
      <c r="B373" s="231"/>
      <c r="C373" s="232"/>
      <c r="D373" s="233" t="s">
        <v>147</v>
      </c>
      <c r="E373" s="234" t="s">
        <v>21</v>
      </c>
      <c r="F373" s="235" t="s">
        <v>607</v>
      </c>
      <c r="G373" s="232"/>
      <c r="H373" s="236">
        <v>148.696</v>
      </c>
      <c r="I373" s="237"/>
      <c r="J373" s="232"/>
      <c r="K373" s="232"/>
      <c r="L373" s="238"/>
      <c r="M373" s="239"/>
      <c r="N373" s="240"/>
      <c r="O373" s="240"/>
      <c r="P373" s="240"/>
      <c r="Q373" s="240"/>
      <c r="R373" s="240"/>
      <c r="S373" s="240"/>
      <c r="T373" s="241"/>
      <c r="AT373" s="242" t="s">
        <v>147</v>
      </c>
      <c r="AU373" s="242" t="s">
        <v>86</v>
      </c>
      <c r="AV373" s="11" t="s">
        <v>86</v>
      </c>
      <c r="AW373" s="11" t="s">
        <v>39</v>
      </c>
      <c r="AX373" s="11" t="s">
        <v>76</v>
      </c>
      <c r="AY373" s="242" t="s">
        <v>137</v>
      </c>
    </row>
    <row r="374" spans="2:51" s="11" customFormat="1" ht="13.5">
      <c r="B374" s="231"/>
      <c r="C374" s="232"/>
      <c r="D374" s="233" t="s">
        <v>147</v>
      </c>
      <c r="E374" s="234" t="s">
        <v>21</v>
      </c>
      <c r="F374" s="235" t="s">
        <v>608</v>
      </c>
      <c r="G374" s="232"/>
      <c r="H374" s="236">
        <v>111.096</v>
      </c>
      <c r="I374" s="237"/>
      <c r="J374" s="232"/>
      <c r="K374" s="232"/>
      <c r="L374" s="238"/>
      <c r="M374" s="239"/>
      <c r="N374" s="240"/>
      <c r="O374" s="240"/>
      <c r="P374" s="240"/>
      <c r="Q374" s="240"/>
      <c r="R374" s="240"/>
      <c r="S374" s="240"/>
      <c r="T374" s="241"/>
      <c r="AT374" s="242" t="s">
        <v>147</v>
      </c>
      <c r="AU374" s="242" t="s">
        <v>86</v>
      </c>
      <c r="AV374" s="11" t="s">
        <v>86</v>
      </c>
      <c r="AW374" s="11" t="s">
        <v>39</v>
      </c>
      <c r="AX374" s="11" t="s">
        <v>76</v>
      </c>
      <c r="AY374" s="242" t="s">
        <v>137</v>
      </c>
    </row>
    <row r="375" spans="2:51" s="11" customFormat="1" ht="13.5">
      <c r="B375" s="231"/>
      <c r="C375" s="232"/>
      <c r="D375" s="233" t="s">
        <v>147</v>
      </c>
      <c r="E375" s="234" t="s">
        <v>21</v>
      </c>
      <c r="F375" s="235" t="s">
        <v>609</v>
      </c>
      <c r="G375" s="232"/>
      <c r="H375" s="236">
        <v>14.4</v>
      </c>
      <c r="I375" s="237"/>
      <c r="J375" s="232"/>
      <c r="K375" s="232"/>
      <c r="L375" s="238"/>
      <c r="M375" s="239"/>
      <c r="N375" s="240"/>
      <c r="O375" s="240"/>
      <c r="P375" s="240"/>
      <c r="Q375" s="240"/>
      <c r="R375" s="240"/>
      <c r="S375" s="240"/>
      <c r="T375" s="241"/>
      <c r="AT375" s="242" t="s">
        <v>147</v>
      </c>
      <c r="AU375" s="242" t="s">
        <v>86</v>
      </c>
      <c r="AV375" s="11" t="s">
        <v>86</v>
      </c>
      <c r="AW375" s="11" t="s">
        <v>39</v>
      </c>
      <c r="AX375" s="11" t="s">
        <v>76</v>
      </c>
      <c r="AY375" s="242" t="s">
        <v>137</v>
      </c>
    </row>
    <row r="376" spans="2:51" s="12" customFormat="1" ht="13.5">
      <c r="B376" s="243"/>
      <c r="C376" s="244"/>
      <c r="D376" s="233" t="s">
        <v>147</v>
      </c>
      <c r="E376" s="245" t="s">
        <v>21</v>
      </c>
      <c r="F376" s="246" t="s">
        <v>149</v>
      </c>
      <c r="G376" s="244"/>
      <c r="H376" s="247">
        <v>444.528</v>
      </c>
      <c r="I376" s="248"/>
      <c r="J376" s="244"/>
      <c r="K376" s="244"/>
      <c r="L376" s="249"/>
      <c r="M376" s="250"/>
      <c r="N376" s="251"/>
      <c r="O376" s="251"/>
      <c r="P376" s="251"/>
      <c r="Q376" s="251"/>
      <c r="R376" s="251"/>
      <c r="S376" s="251"/>
      <c r="T376" s="252"/>
      <c r="AT376" s="253" t="s">
        <v>147</v>
      </c>
      <c r="AU376" s="253" t="s">
        <v>86</v>
      </c>
      <c r="AV376" s="12" t="s">
        <v>145</v>
      </c>
      <c r="AW376" s="12" t="s">
        <v>39</v>
      </c>
      <c r="AX376" s="12" t="s">
        <v>84</v>
      </c>
      <c r="AY376" s="253" t="s">
        <v>137</v>
      </c>
    </row>
    <row r="377" spans="2:65" s="1" customFormat="1" ht="38.25" customHeight="1">
      <c r="B377" s="44"/>
      <c r="C377" s="219" t="s">
        <v>631</v>
      </c>
      <c r="D377" s="219" t="s">
        <v>140</v>
      </c>
      <c r="E377" s="220" t="s">
        <v>632</v>
      </c>
      <c r="F377" s="221" t="s">
        <v>633</v>
      </c>
      <c r="G377" s="222" t="s">
        <v>143</v>
      </c>
      <c r="H377" s="223">
        <v>444.528</v>
      </c>
      <c r="I377" s="224"/>
      <c r="J377" s="225">
        <f>ROUND(I377*H377,2)</f>
        <v>0</v>
      </c>
      <c r="K377" s="221" t="s">
        <v>144</v>
      </c>
      <c r="L377" s="70"/>
      <c r="M377" s="226" t="s">
        <v>21</v>
      </c>
      <c r="N377" s="227" t="s">
        <v>47</v>
      </c>
      <c r="O377" s="45"/>
      <c r="P377" s="228">
        <f>O377*H377</f>
        <v>0</v>
      </c>
      <c r="Q377" s="228">
        <v>3E-05</v>
      </c>
      <c r="R377" s="228">
        <f>Q377*H377</f>
        <v>0.013335840000000002</v>
      </c>
      <c r="S377" s="228">
        <v>0</v>
      </c>
      <c r="T377" s="229">
        <f>S377*H377</f>
        <v>0</v>
      </c>
      <c r="AR377" s="22" t="s">
        <v>221</v>
      </c>
      <c r="AT377" s="22" t="s">
        <v>140</v>
      </c>
      <c r="AU377" s="22" t="s">
        <v>86</v>
      </c>
      <c r="AY377" s="22" t="s">
        <v>137</v>
      </c>
      <c r="BE377" s="230">
        <f>IF(N377="základní",J377,0)</f>
        <v>0</v>
      </c>
      <c r="BF377" s="230">
        <f>IF(N377="snížená",J377,0)</f>
        <v>0</v>
      </c>
      <c r="BG377" s="230">
        <f>IF(N377="zákl. přenesená",J377,0)</f>
        <v>0</v>
      </c>
      <c r="BH377" s="230">
        <f>IF(N377="sníž. přenesená",J377,0)</f>
        <v>0</v>
      </c>
      <c r="BI377" s="230">
        <f>IF(N377="nulová",J377,0)</f>
        <v>0</v>
      </c>
      <c r="BJ377" s="22" t="s">
        <v>84</v>
      </c>
      <c r="BK377" s="230">
        <f>ROUND(I377*H377,2)</f>
        <v>0</v>
      </c>
      <c r="BL377" s="22" t="s">
        <v>221</v>
      </c>
      <c r="BM377" s="22" t="s">
        <v>634</v>
      </c>
    </row>
    <row r="378" spans="2:51" s="11" customFormat="1" ht="13.5">
      <c r="B378" s="231"/>
      <c r="C378" s="232"/>
      <c r="D378" s="233" t="s">
        <v>147</v>
      </c>
      <c r="E378" s="234" t="s">
        <v>21</v>
      </c>
      <c r="F378" s="235" t="s">
        <v>226</v>
      </c>
      <c r="G378" s="232"/>
      <c r="H378" s="236">
        <v>114.64</v>
      </c>
      <c r="I378" s="237"/>
      <c r="J378" s="232"/>
      <c r="K378" s="232"/>
      <c r="L378" s="238"/>
      <c r="M378" s="239"/>
      <c r="N378" s="240"/>
      <c r="O378" s="240"/>
      <c r="P378" s="240"/>
      <c r="Q378" s="240"/>
      <c r="R378" s="240"/>
      <c r="S378" s="240"/>
      <c r="T378" s="241"/>
      <c r="AT378" s="242" t="s">
        <v>147</v>
      </c>
      <c r="AU378" s="242" t="s">
        <v>86</v>
      </c>
      <c r="AV378" s="11" t="s">
        <v>86</v>
      </c>
      <c r="AW378" s="11" t="s">
        <v>39</v>
      </c>
      <c r="AX378" s="11" t="s">
        <v>76</v>
      </c>
      <c r="AY378" s="242" t="s">
        <v>137</v>
      </c>
    </row>
    <row r="379" spans="2:51" s="11" customFormat="1" ht="13.5">
      <c r="B379" s="231"/>
      <c r="C379" s="232"/>
      <c r="D379" s="233" t="s">
        <v>147</v>
      </c>
      <c r="E379" s="234" t="s">
        <v>21</v>
      </c>
      <c r="F379" s="235" t="s">
        <v>606</v>
      </c>
      <c r="G379" s="232"/>
      <c r="H379" s="236">
        <v>55.696</v>
      </c>
      <c r="I379" s="237"/>
      <c r="J379" s="232"/>
      <c r="K379" s="232"/>
      <c r="L379" s="238"/>
      <c r="M379" s="239"/>
      <c r="N379" s="240"/>
      <c r="O379" s="240"/>
      <c r="P379" s="240"/>
      <c r="Q379" s="240"/>
      <c r="R379" s="240"/>
      <c r="S379" s="240"/>
      <c r="T379" s="241"/>
      <c r="AT379" s="242" t="s">
        <v>147</v>
      </c>
      <c r="AU379" s="242" t="s">
        <v>86</v>
      </c>
      <c r="AV379" s="11" t="s">
        <v>86</v>
      </c>
      <c r="AW379" s="11" t="s">
        <v>39</v>
      </c>
      <c r="AX379" s="11" t="s">
        <v>76</v>
      </c>
      <c r="AY379" s="242" t="s">
        <v>137</v>
      </c>
    </row>
    <row r="380" spans="2:51" s="11" customFormat="1" ht="13.5">
      <c r="B380" s="231"/>
      <c r="C380" s="232"/>
      <c r="D380" s="233" t="s">
        <v>147</v>
      </c>
      <c r="E380" s="234" t="s">
        <v>21</v>
      </c>
      <c r="F380" s="235" t="s">
        <v>607</v>
      </c>
      <c r="G380" s="232"/>
      <c r="H380" s="236">
        <v>148.696</v>
      </c>
      <c r="I380" s="237"/>
      <c r="J380" s="232"/>
      <c r="K380" s="232"/>
      <c r="L380" s="238"/>
      <c r="M380" s="239"/>
      <c r="N380" s="240"/>
      <c r="O380" s="240"/>
      <c r="P380" s="240"/>
      <c r="Q380" s="240"/>
      <c r="R380" s="240"/>
      <c r="S380" s="240"/>
      <c r="T380" s="241"/>
      <c r="AT380" s="242" t="s">
        <v>147</v>
      </c>
      <c r="AU380" s="242" t="s">
        <v>86</v>
      </c>
      <c r="AV380" s="11" t="s">
        <v>86</v>
      </c>
      <c r="AW380" s="11" t="s">
        <v>39</v>
      </c>
      <c r="AX380" s="11" t="s">
        <v>76</v>
      </c>
      <c r="AY380" s="242" t="s">
        <v>137</v>
      </c>
    </row>
    <row r="381" spans="2:51" s="11" customFormat="1" ht="13.5">
      <c r="B381" s="231"/>
      <c r="C381" s="232"/>
      <c r="D381" s="233" t="s">
        <v>147</v>
      </c>
      <c r="E381" s="234" t="s">
        <v>21</v>
      </c>
      <c r="F381" s="235" t="s">
        <v>608</v>
      </c>
      <c r="G381" s="232"/>
      <c r="H381" s="236">
        <v>111.096</v>
      </c>
      <c r="I381" s="237"/>
      <c r="J381" s="232"/>
      <c r="K381" s="232"/>
      <c r="L381" s="238"/>
      <c r="M381" s="239"/>
      <c r="N381" s="240"/>
      <c r="O381" s="240"/>
      <c r="P381" s="240"/>
      <c r="Q381" s="240"/>
      <c r="R381" s="240"/>
      <c r="S381" s="240"/>
      <c r="T381" s="241"/>
      <c r="AT381" s="242" t="s">
        <v>147</v>
      </c>
      <c r="AU381" s="242" t="s">
        <v>86</v>
      </c>
      <c r="AV381" s="11" t="s">
        <v>86</v>
      </c>
      <c r="AW381" s="11" t="s">
        <v>39</v>
      </c>
      <c r="AX381" s="11" t="s">
        <v>76</v>
      </c>
      <c r="AY381" s="242" t="s">
        <v>137</v>
      </c>
    </row>
    <row r="382" spans="2:51" s="11" customFormat="1" ht="13.5">
      <c r="B382" s="231"/>
      <c r="C382" s="232"/>
      <c r="D382" s="233" t="s">
        <v>147</v>
      </c>
      <c r="E382" s="234" t="s">
        <v>21</v>
      </c>
      <c r="F382" s="235" t="s">
        <v>609</v>
      </c>
      <c r="G382" s="232"/>
      <c r="H382" s="236">
        <v>14.4</v>
      </c>
      <c r="I382" s="237"/>
      <c r="J382" s="232"/>
      <c r="K382" s="232"/>
      <c r="L382" s="238"/>
      <c r="M382" s="239"/>
      <c r="N382" s="240"/>
      <c r="O382" s="240"/>
      <c r="P382" s="240"/>
      <c r="Q382" s="240"/>
      <c r="R382" s="240"/>
      <c r="S382" s="240"/>
      <c r="T382" s="241"/>
      <c r="AT382" s="242" t="s">
        <v>147</v>
      </c>
      <c r="AU382" s="242" t="s">
        <v>86</v>
      </c>
      <c r="AV382" s="11" t="s">
        <v>86</v>
      </c>
      <c r="AW382" s="11" t="s">
        <v>39</v>
      </c>
      <c r="AX382" s="11" t="s">
        <v>76</v>
      </c>
      <c r="AY382" s="242" t="s">
        <v>137</v>
      </c>
    </row>
    <row r="383" spans="2:51" s="12" customFormat="1" ht="13.5">
      <c r="B383" s="243"/>
      <c r="C383" s="244"/>
      <c r="D383" s="233" t="s">
        <v>147</v>
      </c>
      <c r="E383" s="245" t="s">
        <v>21</v>
      </c>
      <c r="F383" s="246" t="s">
        <v>149</v>
      </c>
      <c r="G383" s="244"/>
      <c r="H383" s="247">
        <v>444.528</v>
      </c>
      <c r="I383" s="248"/>
      <c r="J383" s="244"/>
      <c r="K383" s="244"/>
      <c r="L383" s="249"/>
      <c r="M383" s="250"/>
      <c r="N383" s="251"/>
      <c r="O383" s="251"/>
      <c r="P383" s="251"/>
      <c r="Q383" s="251"/>
      <c r="R383" s="251"/>
      <c r="S383" s="251"/>
      <c r="T383" s="252"/>
      <c r="AT383" s="253" t="s">
        <v>147</v>
      </c>
      <c r="AU383" s="253" t="s">
        <v>86</v>
      </c>
      <c r="AV383" s="12" t="s">
        <v>145</v>
      </c>
      <c r="AW383" s="12" t="s">
        <v>39</v>
      </c>
      <c r="AX383" s="12" t="s">
        <v>84</v>
      </c>
      <c r="AY383" s="253" t="s">
        <v>137</v>
      </c>
    </row>
    <row r="384" spans="2:63" s="10" customFormat="1" ht="37.4" customHeight="1">
      <c r="B384" s="203"/>
      <c r="C384" s="204"/>
      <c r="D384" s="205" t="s">
        <v>75</v>
      </c>
      <c r="E384" s="206" t="s">
        <v>635</v>
      </c>
      <c r="F384" s="206" t="s">
        <v>636</v>
      </c>
      <c r="G384" s="204"/>
      <c r="H384" s="204"/>
      <c r="I384" s="207"/>
      <c r="J384" s="208">
        <f>BK384</f>
        <v>0</v>
      </c>
      <c r="K384" s="204"/>
      <c r="L384" s="209"/>
      <c r="M384" s="210"/>
      <c r="N384" s="211"/>
      <c r="O384" s="211"/>
      <c r="P384" s="212">
        <f>P385+P387+P392</f>
        <v>0</v>
      </c>
      <c r="Q384" s="211"/>
      <c r="R384" s="212">
        <f>R385+R387+R392</f>
        <v>0</v>
      </c>
      <c r="S384" s="211"/>
      <c r="T384" s="213">
        <f>T385+T387+T392</f>
        <v>0</v>
      </c>
      <c r="AR384" s="214" t="s">
        <v>163</v>
      </c>
      <c r="AT384" s="215" t="s">
        <v>75</v>
      </c>
      <c r="AU384" s="215" t="s">
        <v>76</v>
      </c>
      <c r="AY384" s="214" t="s">
        <v>137</v>
      </c>
      <c r="BK384" s="216">
        <f>BK385+BK387+BK392</f>
        <v>0</v>
      </c>
    </row>
    <row r="385" spans="2:63" s="10" customFormat="1" ht="19.9" customHeight="1">
      <c r="B385" s="203"/>
      <c r="C385" s="204"/>
      <c r="D385" s="205" t="s">
        <v>75</v>
      </c>
      <c r="E385" s="217" t="s">
        <v>637</v>
      </c>
      <c r="F385" s="217" t="s">
        <v>638</v>
      </c>
      <c r="G385" s="204"/>
      <c r="H385" s="204"/>
      <c r="I385" s="207"/>
      <c r="J385" s="218">
        <f>BK385</f>
        <v>0</v>
      </c>
      <c r="K385" s="204"/>
      <c r="L385" s="209"/>
      <c r="M385" s="210"/>
      <c r="N385" s="211"/>
      <c r="O385" s="211"/>
      <c r="P385" s="212">
        <f>P386</f>
        <v>0</v>
      </c>
      <c r="Q385" s="211"/>
      <c r="R385" s="212">
        <f>R386</f>
        <v>0</v>
      </c>
      <c r="S385" s="211"/>
      <c r="T385" s="213">
        <f>T386</f>
        <v>0</v>
      </c>
      <c r="AR385" s="214" t="s">
        <v>163</v>
      </c>
      <c r="AT385" s="215" t="s">
        <v>75</v>
      </c>
      <c r="AU385" s="215" t="s">
        <v>84</v>
      </c>
      <c r="AY385" s="214" t="s">
        <v>137</v>
      </c>
      <c r="BK385" s="216">
        <f>BK386</f>
        <v>0</v>
      </c>
    </row>
    <row r="386" spans="2:65" s="1" customFormat="1" ht="16.5" customHeight="1">
      <c r="B386" s="44"/>
      <c r="C386" s="219" t="s">
        <v>639</v>
      </c>
      <c r="D386" s="219" t="s">
        <v>140</v>
      </c>
      <c r="E386" s="220" t="s">
        <v>640</v>
      </c>
      <c r="F386" s="221" t="s">
        <v>641</v>
      </c>
      <c r="G386" s="222" t="s">
        <v>642</v>
      </c>
      <c r="H386" s="223">
        <v>1</v>
      </c>
      <c r="I386" s="224"/>
      <c r="J386" s="225">
        <f>ROUND(I386*H386,2)</f>
        <v>0</v>
      </c>
      <c r="K386" s="221" t="s">
        <v>144</v>
      </c>
      <c r="L386" s="70"/>
      <c r="M386" s="226" t="s">
        <v>21</v>
      </c>
      <c r="N386" s="227" t="s">
        <v>47</v>
      </c>
      <c r="O386" s="45"/>
      <c r="P386" s="228">
        <f>O386*H386</f>
        <v>0</v>
      </c>
      <c r="Q386" s="228">
        <v>0</v>
      </c>
      <c r="R386" s="228">
        <f>Q386*H386</f>
        <v>0</v>
      </c>
      <c r="S386" s="228">
        <v>0</v>
      </c>
      <c r="T386" s="229">
        <f>S386*H386</f>
        <v>0</v>
      </c>
      <c r="AR386" s="22" t="s">
        <v>643</v>
      </c>
      <c r="AT386" s="22" t="s">
        <v>140</v>
      </c>
      <c r="AU386" s="22" t="s">
        <v>86</v>
      </c>
      <c r="AY386" s="22" t="s">
        <v>137</v>
      </c>
      <c r="BE386" s="230">
        <f>IF(N386="základní",J386,0)</f>
        <v>0</v>
      </c>
      <c r="BF386" s="230">
        <f>IF(N386="snížená",J386,0)</f>
        <v>0</v>
      </c>
      <c r="BG386" s="230">
        <f>IF(N386="zákl. přenesená",J386,0)</f>
        <v>0</v>
      </c>
      <c r="BH386" s="230">
        <f>IF(N386="sníž. přenesená",J386,0)</f>
        <v>0</v>
      </c>
      <c r="BI386" s="230">
        <f>IF(N386="nulová",J386,0)</f>
        <v>0</v>
      </c>
      <c r="BJ386" s="22" t="s">
        <v>84</v>
      </c>
      <c r="BK386" s="230">
        <f>ROUND(I386*H386,2)</f>
        <v>0</v>
      </c>
      <c r="BL386" s="22" t="s">
        <v>643</v>
      </c>
      <c r="BM386" s="22" t="s">
        <v>644</v>
      </c>
    </row>
    <row r="387" spans="2:63" s="10" customFormat="1" ht="29.85" customHeight="1">
      <c r="B387" s="203"/>
      <c r="C387" s="204"/>
      <c r="D387" s="205" t="s">
        <v>75</v>
      </c>
      <c r="E387" s="217" t="s">
        <v>645</v>
      </c>
      <c r="F387" s="217" t="s">
        <v>646</v>
      </c>
      <c r="G387" s="204"/>
      <c r="H387" s="204"/>
      <c r="I387" s="207"/>
      <c r="J387" s="218">
        <f>BK387</f>
        <v>0</v>
      </c>
      <c r="K387" s="204"/>
      <c r="L387" s="209"/>
      <c r="M387" s="210"/>
      <c r="N387" s="211"/>
      <c r="O387" s="211"/>
      <c r="P387" s="212">
        <f>SUM(P388:P391)</f>
        <v>0</v>
      </c>
      <c r="Q387" s="211"/>
      <c r="R387" s="212">
        <f>SUM(R388:R391)</f>
        <v>0</v>
      </c>
      <c r="S387" s="211"/>
      <c r="T387" s="213">
        <f>SUM(T388:T391)</f>
        <v>0</v>
      </c>
      <c r="AR387" s="214" t="s">
        <v>163</v>
      </c>
      <c r="AT387" s="215" t="s">
        <v>75</v>
      </c>
      <c r="AU387" s="215" t="s">
        <v>84</v>
      </c>
      <c r="AY387" s="214" t="s">
        <v>137</v>
      </c>
      <c r="BK387" s="216">
        <f>SUM(BK388:BK391)</f>
        <v>0</v>
      </c>
    </row>
    <row r="388" spans="2:65" s="1" customFormat="1" ht="16.5" customHeight="1">
      <c r="B388" s="44"/>
      <c r="C388" s="219" t="s">
        <v>647</v>
      </c>
      <c r="D388" s="219" t="s">
        <v>140</v>
      </c>
      <c r="E388" s="220" t="s">
        <v>648</v>
      </c>
      <c r="F388" s="221" t="s">
        <v>649</v>
      </c>
      <c r="G388" s="222" t="s">
        <v>642</v>
      </c>
      <c r="H388" s="223">
        <v>1</v>
      </c>
      <c r="I388" s="224"/>
      <c r="J388" s="225">
        <f>ROUND(I388*H388,2)</f>
        <v>0</v>
      </c>
      <c r="K388" s="221" t="s">
        <v>144</v>
      </c>
      <c r="L388" s="70"/>
      <c r="M388" s="226" t="s">
        <v>21</v>
      </c>
      <c r="N388" s="227" t="s">
        <v>47</v>
      </c>
      <c r="O388" s="45"/>
      <c r="P388" s="228">
        <f>O388*H388</f>
        <v>0</v>
      </c>
      <c r="Q388" s="228">
        <v>0</v>
      </c>
      <c r="R388" s="228">
        <f>Q388*H388</f>
        <v>0</v>
      </c>
      <c r="S388" s="228">
        <v>0</v>
      </c>
      <c r="T388" s="229">
        <f>S388*H388</f>
        <v>0</v>
      </c>
      <c r="AR388" s="22" t="s">
        <v>643</v>
      </c>
      <c r="AT388" s="22" t="s">
        <v>140</v>
      </c>
      <c r="AU388" s="22" t="s">
        <v>86</v>
      </c>
      <c r="AY388" s="22" t="s">
        <v>137</v>
      </c>
      <c r="BE388" s="230">
        <f>IF(N388="základní",J388,0)</f>
        <v>0</v>
      </c>
      <c r="BF388" s="230">
        <f>IF(N388="snížená",J388,0)</f>
        <v>0</v>
      </c>
      <c r="BG388" s="230">
        <f>IF(N388="zákl. přenesená",J388,0)</f>
        <v>0</v>
      </c>
      <c r="BH388" s="230">
        <f>IF(N388="sníž. přenesená",J388,0)</f>
        <v>0</v>
      </c>
      <c r="BI388" s="230">
        <f>IF(N388="nulová",J388,0)</f>
        <v>0</v>
      </c>
      <c r="BJ388" s="22" t="s">
        <v>84</v>
      </c>
      <c r="BK388" s="230">
        <f>ROUND(I388*H388,2)</f>
        <v>0</v>
      </c>
      <c r="BL388" s="22" t="s">
        <v>643</v>
      </c>
      <c r="BM388" s="22" t="s">
        <v>650</v>
      </c>
    </row>
    <row r="389" spans="2:65" s="1" customFormat="1" ht="16.5" customHeight="1">
      <c r="B389" s="44"/>
      <c r="C389" s="219" t="s">
        <v>651</v>
      </c>
      <c r="D389" s="219" t="s">
        <v>140</v>
      </c>
      <c r="E389" s="220" t="s">
        <v>652</v>
      </c>
      <c r="F389" s="221" t="s">
        <v>653</v>
      </c>
      <c r="G389" s="222" t="s">
        <v>642</v>
      </c>
      <c r="H389" s="223">
        <v>1</v>
      </c>
      <c r="I389" s="224"/>
      <c r="J389" s="225">
        <f>ROUND(I389*H389,2)</f>
        <v>0</v>
      </c>
      <c r="K389" s="221" t="s">
        <v>144</v>
      </c>
      <c r="L389" s="70"/>
      <c r="M389" s="226" t="s">
        <v>21</v>
      </c>
      <c r="N389" s="227" t="s">
        <v>47</v>
      </c>
      <c r="O389" s="45"/>
      <c r="P389" s="228">
        <f>O389*H389</f>
        <v>0</v>
      </c>
      <c r="Q389" s="228">
        <v>0</v>
      </c>
      <c r="R389" s="228">
        <f>Q389*H389</f>
        <v>0</v>
      </c>
      <c r="S389" s="228">
        <v>0</v>
      </c>
      <c r="T389" s="229">
        <f>S389*H389</f>
        <v>0</v>
      </c>
      <c r="AR389" s="22" t="s">
        <v>643</v>
      </c>
      <c r="AT389" s="22" t="s">
        <v>140</v>
      </c>
      <c r="AU389" s="22" t="s">
        <v>86</v>
      </c>
      <c r="AY389" s="22" t="s">
        <v>137</v>
      </c>
      <c r="BE389" s="230">
        <f>IF(N389="základní",J389,0)</f>
        <v>0</v>
      </c>
      <c r="BF389" s="230">
        <f>IF(N389="snížená",J389,0)</f>
        <v>0</v>
      </c>
      <c r="BG389" s="230">
        <f>IF(N389="zákl. přenesená",J389,0)</f>
        <v>0</v>
      </c>
      <c r="BH389" s="230">
        <f>IF(N389="sníž. přenesená",J389,0)</f>
        <v>0</v>
      </c>
      <c r="BI389" s="230">
        <f>IF(N389="nulová",J389,0)</f>
        <v>0</v>
      </c>
      <c r="BJ389" s="22" t="s">
        <v>84</v>
      </c>
      <c r="BK389" s="230">
        <f>ROUND(I389*H389,2)</f>
        <v>0</v>
      </c>
      <c r="BL389" s="22" t="s">
        <v>643</v>
      </c>
      <c r="BM389" s="22" t="s">
        <v>654</v>
      </c>
    </row>
    <row r="390" spans="2:65" s="1" customFormat="1" ht="16.5" customHeight="1">
      <c r="B390" s="44"/>
      <c r="C390" s="219" t="s">
        <v>655</v>
      </c>
      <c r="D390" s="219" t="s">
        <v>140</v>
      </c>
      <c r="E390" s="220" t="s">
        <v>656</v>
      </c>
      <c r="F390" s="221" t="s">
        <v>657</v>
      </c>
      <c r="G390" s="222" t="s">
        <v>642</v>
      </c>
      <c r="H390" s="223">
        <v>1</v>
      </c>
      <c r="I390" s="224"/>
      <c r="J390" s="225">
        <f>ROUND(I390*H390,2)</f>
        <v>0</v>
      </c>
      <c r="K390" s="221" t="s">
        <v>144</v>
      </c>
      <c r="L390" s="70"/>
      <c r="M390" s="226" t="s">
        <v>21</v>
      </c>
      <c r="N390" s="227" t="s">
        <v>47</v>
      </c>
      <c r="O390" s="45"/>
      <c r="P390" s="228">
        <f>O390*H390</f>
        <v>0</v>
      </c>
      <c r="Q390" s="228">
        <v>0</v>
      </c>
      <c r="R390" s="228">
        <f>Q390*H390</f>
        <v>0</v>
      </c>
      <c r="S390" s="228">
        <v>0</v>
      </c>
      <c r="T390" s="229">
        <f>S390*H390</f>
        <v>0</v>
      </c>
      <c r="AR390" s="22" t="s">
        <v>643</v>
      </c>
      <c r="AT390" s="22" t="s">
        <v>140</v>
      </c>
      <c r="AU390" s="22" t="s">
        <v>86</v>
      </c>
      <c r="AY390" s="22" t="s">
        <v>137</v>
      </c>
      <c r="BE390" s="230">
        <f>IF(N390="základní",J390,0)</f>
        <v>0</v>
      </c>
      <c r="BF390" s="230">
        <f>IF(N390="snížená",J390,0)</f>
        <v>0</v>
      </c>
      <c r="BG390" s="230">
        <f>IF(N390="zákl. přenesená",J390,0)</f>
        <v>0</v>
      </c>
      <c r="BH390" s="230">
        <f>IF(N390="sníž. přenesená",J390,0)</f>
        <v>0</v>
      </c>
      <c r="BI390" s="230">
        <f>IF(N390="nulová",J390,0)</f>
        <v>0</v>
      </c>
      <c r="BJ390" s="22" t="s">
        <v>84</v>
      </c>
      <c r="BK390" s="230">
        <f>ROUND(I390*H390,2)</f>
        <v>0</v>
      </c>
      <c r="BL390" s="22" t="s">
        <v>643</v>
      </c>
      <c r="BM390" s="22" t="s">
        <v>658</v>
      </c>
    </row>
    <row r="391" spans="2:65" s="1" customFormat="1" ht="16.5" customHeight="1">
      <c r="B391" s="44"/>
      <c r="C391" s="219" t="s">
        <v>659</v>
      </c>
      <c r="D391" s="219" t="s">
        <v>140</v>
      </c>
      <c r="E391" s="220" t="s">
        <v>660</v>
      </c>
      <c r="F391" s="221" t="s">
        <v>661</v>
      </c>
      <c r="G391" s="222" t="s">
        <v>642</v>
      </c>
      <c r="H391" s="223">
        <v>1</v>
      </c>
      <c r="I391" s="224"/>
      <c r="J391" s="225">
        <f>ROUND(I391*H391,2)</f>
        <v>0</v>
      </c>
      <c r="K391" s="221" t="s">
        <v>144</v>
      </c>
      <c r="L391" s="70"/>
      <c r="M391" s="226" t="s">
        <v>21</v>
      </c>
      <c r="N391" s="227" t="s">
        <v>47</v>
      </c>
      <c r="O391" s="45"/>
      <c r="P391" s="228">
        <f>O391*H391</f>
        <v>0</v>
      </c>
      <c r="Q391" s="228">
        <v>0</v>
      </c>
      <c r="R391" s="228">
        <f>Q391*H391</f>
        <v>0</v>
      </c>
      <c r="S391" s="228">
        <v>0</v>
      </c>
      <c r="T391" s="229">
        <f>S391*H391</f>
        <v>0</v>
      </c>
      <c r="AR391" s="22" t="s">
        <v>643</v>
      </c>
      <c r="AT391" s="22" t="s">
        <v>140</v>
      </c>
      <c r="AU391" s="22" t="s">
        <v>86</v>
      </c>
      <c r="AY391" s="22" t="s">
        <v>137</v>
      </c>
      <c r="BE391" s="230">
        <f>IF(N391="základní",J391,0)</f>
        <v>0</v>
      </c>
      <c r="BF391" s="230">
        <f>IF(N391="snížená",J391,0)</f>
        <v>0</v>
      </c>
      <c r="BG391" s="230">
        <f>IF(N391="zákl. přenesená",J391,0)</f>
        <v>0</v>
      </c>
      <c r="BH391" s="230">
        <f>IF(N391="sníž. přenesená",J391,0)</f>
        <v>0</v>
      </c>
      <c r="BI391" s="230">
        <f>IF(N391="nulová",J391,0)</f>
        <v>0</v>
      </c>
      <c r="BJ391" s="22" t="s">
        <v>84</v>
      </c>
      <c r="BK391" s="230">
        <f>ROUND(I391*H391,2)</f>
        <v>0</v>
      </c>
      <c r="BL391" s="22" t="s">
        <v>643</v>
      </c>
      <c r="BM391" s="22" t="s">
        <v>662</v>
      </c>
    </row>
    <row r="392" spans="2:63" s="10" customFormat="1" ht="29.85" customHeight="1">
      <c r="B392" s="203"/>
      <c r="C392" s="204"/>
      <c r="D392" s="205" t="s">
        <v>75</v>
      </c>
      <c r="E392" s="217" t="s">
        <v>663</v>
      </c>
      <c r="F392" s="217" t="s">
        <v>664</v>
      </c>
      <c r="G392" s="204"/>
      <c r="H392" s="204"/>
      <c r="I392" s="207"/>
      <c r="J392" s="218">
        <f>BK392</f>
        <v>0</v>
      </c>
      <c r="K392" s="204"/>
      <c r="L392" s="209"/>
      <c r="M392" s="210"/>
      <c r="N392" s="211"/>
      <c r="O392" s="211"/>
      <c r="P392" s="212">
        <f>SUM(P393:P394)</f>
        <v>0</v>
      </c>
      <c r="Q392" s="211"/>
      <c r="R392" s="212">
        <f>SUM(R393:R394)</f>
        <v>0</v>
      </c>
      <c r="S392" s="211"/>
      <c r="T392" s="213">
        <f>SUM(T393:T394)</f>
        <v>0</v>
      </c>
      <c r="AR392" s="214" t="s">
        <v>163</v>
      </c>
      <c r="AT392" s="215" t="s">
        <v>75</v>
      </c>
      <c r="AU392" s="215" t="s">
        <v>84</v>
      </c>
      <c r="AY392" s="214" t="s">
        <v>137</v>
      </c>
      <c r="BK392" s="216">
        <f>SUM(BK393:BK394)</f>
        <v>0</v>
      </c>
    </row>
    <row r="393" spans="2:65" s="1" customFormat="1" ht="16.5" customHeight="1">
      <c r="B393" s="44"/>
      <c r="C393" s="219" t="s">
        <v>665</v>
      </c>
      <c r="D393" s="219" t="s">
        <v>140</v>
      </c>
      <c r="E393" s="220" t="s">
        <v>666</v>
      </c>
      <c r="F393" s="221" t="s">
        <v>667</v>
      </c>
      <c r="G393" s="222" t="s">
        <v>642</v>
      </c>
      <c r="H393" s="223">
        <v>1</v>
      </c>
      <c r="I393" s="224"/>
      <c r="J393" s="225">
        <f>ROUND(I393*H393,2)</f>
        <v>0</v>
      </c>
      <c r="K393" s="221" t="s">
        <v>144</v>
      </c>
      <c r="L393" s="70"/>
      <c r="M393" s="226" t="s">
        <v>21</v>
      </c>
      <c r="N393" s="227" t="s">
        <v>47</v>
      </c>
      <c r="O393" s="45"/>
      <c r="P393" s="228">
        <f>O393*H393</f>
        <v>0</v>
      </c>
      <c r="Q393" s="228">
        <v>0</v>
      </c>
      <c r="R393" s="228">
        <f>Q393*H393</f>
        <v>0</v>
      </c>
      <c r="S393" s="228">
        <v>0</v>
      </c>
      <c r="T393" s="229">
        <f>S393*H393</f>
        <v>0</v>
      </c>
      <c r="AR393" s="22" t="s">
        <v>643</v>
      </c>
      <c r="AT393" s="22" t="s">
        <v>140</v>
      </c>
      <c r="AU393" s="22" t="s">
        <v>86</v>
      </c>
      <c r="AY393" s="22" t="s">
        <v>137</v>
      </c>
      <c r="BE393" s="230">
        <f>IF(N393="základní",J393,0)</f>
        <v>0</v>
      </c>
      <c r="BF393" s="230">
        <f>IF(N393="snížená",J393,0)</f>
        <v>0</v>
      </c>
      <c r="BG393" s="230">
        <f>IF(N393="zákl. přenesená",J393,0)</f>
        <v>0</v>
      </c>
      <c r="BH393" s="230">
        <f>IF(N393="sníž. přenesená",J393,0)</f>
        <v>0</v>
      </c>
      <c r="BI393" s="230">
        <f>IF(N393="nulová",J393,0)</f>
        <v>0</v>
      </c>
      <c r="BJ393" s="22" t="s">
        <v>84</v>
      </c>
      <c r="BK393" s="230">
        <f>ROUND(I393*H393,2)</f>
        <v>0</v>
      </c>
      <c r="BL393" s="22" t="s">
        <v>643</v>
      </c>
      <c r="BM393" s="22" t="s">
        <v>668</v>
      </c>
    </row>
    <row r="394" spans="2:65" s="1" customFormat="1" ht="16.5" customHeight="1">
      <c r="B394" s="44"/>
      <c r="C394" s="219" t="s">
        <v>669</v>
      </c>
      <c r="D394" s="219" t="s">
        <v>140</v>
      </c>
      <c r="E394" s="220" t="s">
        <v>670</v>
      </c>
      <c r="F394" s="221" t="s">
        <v>671</v>
      </c>
      <c r="G394" s="222" t="s">
        <v>642</v>
      </c>
      <c r="H394" s="223">
        <v>1</v>
      </c>
      <c r="I394" s="224"/>
      <c r="J394" s="225">
        <f>ROUND(I394*H394,2)</f>
        <v>0</v>
      </c>
      <c r="K394" s="221" t="s">
        <v>144</v>
      </c>
      <c r="L394" s="70"/>
      <c r="M394" s="226" t="s">
        <v>21</v>
      </c>
      <c r="N394" s="266" t="s">
        <v>47</v>
      </c>
      <c r="O394" s="267"/>
      <c r="P394" s="268">
        <f>O394*H394</f>
        <v>0</v>
      </c>
      <c r="Q394" s="268">
        <v>0</v>
      </c>
      <c r="R394" s="268">
        <f>Q394*H394</f>
        <v>0</v>
      </c>
      <c r="S394" s="268">
        <v>0</v>
      </c>
      <c r="T394" s="269">
        <f>S394*H394</f>
        <v>0</v>
      </c>
      <c r="AR394" s="22" t="s">
        <v>643</v>
      </c>
      <c r="AT394" s="22" t="s">
        <v>140</v>
      </c>
      <c r="AU394" s="22" t="s">
        <v>86</v>
      </c>
      <c r="AY394" s="22" t="s">
        <v>137</v>
      </c>
      <c r="BE394" s="230">
        <f>IF(N394="základní",J394,0)</f>
        <v>0</v>
      </c>
      <c r="BF394" s="230">
        <f>IF(N394="snížená",J394,0)</f>
        <v>0</v>
      </c>
      <c r="BG394" s="230">
        <f>IF(N394="zákl. přenesená",J394,0)</f>
        <v>0</v>
      </c>
      <c r="BH394" s="230">
        <f>IF(N394="sníž. přenesená",J394,0)</f>
        <v>0</v>
      </c>
      <c r="BI394" s="230">
        <f>IF(N394="nulová",J394,0)</f>
        <v>0</v>
      </c>
      <c r="BJ394" s="22" t="s">
        <v>84</v>
      </c>
      <c r="BK394" s="230">
        <f>ROUND(I394*H394,2)</f>
        <v>0</v>
      </c>
      <c r="BL394" s="22" t="s">
        <v>643</v>
      </c>
      <c r="BM394" s="22" t="s">
        <v>672</v>
      </c>
    </row>
    <row r="395" spans="2:12" s="1" customFormat="1" ht="6.95" customHeight="1">
      <c r="B395" s="65"/>
      <c r="C395" s="66"/>
      <c r="D395" s="66"/>
      <c r="E395" s="66"/>
      <c r="F395" s="66"/>
      <c r="G395" s="66"/>
      <c r="H395" s="66"/>
      <c r="I395" s="164"/>
      <c r="J395" s="66"/>
      <c r="K395" s="66"/>
      <c r="L395" s="70"/>
    </row>
  </sheetData>
  <sheetProtection password="CC35" sheet="1" objects="1" scenarios="1" formatColumns="0" formatRows="0" autoFilter="0"/>
  <autoFilter ref="C93:K394"/>
  <mergeCells count="10">
    <mergeCell ref="E7:H7"/>
    <mergeCell ref="E9:H9"/>
    <mergeCell ref="E24:H24"/>
    <mergeCell ref="E45:H45"/>
    <mergeCell ref="E47:H47"/>
    <mergeCell ref="J51:J52"/>
    <mergeCell ref="E84:H84"/>
    <mergeCell ref="E86:H86"/>
    <mergeCell ref="G1:H1"/>
    <mergeCell ref="L2:V2"/>
  </mergeCells>
  <hyperlinks>
    <hyperlink ref="F1:G1" location="C2" display="1) Krycí list soupisu"/>
    <hyperlink ref="G1:H1" location="C54" display="2) Rekapitulace"/>
    <hyperlink ref="J1" location="C93" display="3) Soupis prací"/>
    <hyperlink ref="L1:V1" location="'Rekapitulace zakázky'!C2" display="Rekapitulace zakázk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28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4"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19"/>
      <c r="B1" s="135"/>
      <c r="C1" s="135"/>
      <c r="D1" s="136" t="s">
        <v>1</v>
      </c>
      <c r="E1" s="135"/>
      <c r="F1" s="137" t="s">
        <v>90</v>
      </c>
      <c r="G1" s="137" t="s">
        <v>91</v>
      </c>
      <c r="H1" s="137"/>
      <c r="I1" s="138"/>
      <c r="J1" s="137" t="s">
        <v>92</v>
      </c>
      <c r="K1" s="136" t="s">
        <v>93</v>
      </c>
      <c r="L1" s="137" t="s">
        <v>94</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AT2" s="22" t="s">
        <v>89</v>
      </c>
    </row>
    <row r="3" spans="2:46" ht="6.95" customHeight="1">
      <c r="B3" s="23"/>
      <c r="C3" s="24"/>
      <c r="D3" s="24"/>
      <c r="E3" s="24"/>
      <c r="F3" s="24"/>
      <c r="G3" s="24"/>
      <c r="H3" s="24"/>
      <c r="I3" s="139"/>
      <c r="J3" s="24"/>
      <c r="K3" s="25"/>
      <c r="AT3" s="22" t="s">
        <v>86</v>
      </c>
    </row>
    <row r="4" spans="2:46" ht="36.95" customHeight="1">
      <c r="B4" s="26"/>
      <c r="C4" s="27"/>
      <c r="D4" s="28" t="s">
        <v>95</v>
      </c>
      <c r="E4" s="27"/>
      <c r="F4" s="27"/>
      <c r="G4" s="27"/>
      <c r="H4" s="27"/>
      <c r="I4" s="140"/>
      <c r="J4" s="27"/>
      <c r="K4" s="29"/>
      <c r="M4" s="30" t="s">
        <v>12</v>
      </c>
      <c r="AT4" s="22" t="s">
        <v>6</v>
      </c>
    </row>
    <row r="5" spans="2:11" ht="6.95" customHeight="1">
      <c r="B5" s="26"/>
      <c r="C5" s="27"/>
      <c r="D5" s="27"/>
      <c r="E5" s="27"/>
      <c r="F5" s="27"/>
      <c r="G5" s="27"/>
      <c r="H5" s="27"/>
      <c r="I5" s="140"/>
      <c r="J5" s="27"/>
      <c r="K5" s="29"/>
    </row>
    <row r="6" spans="2:11" ht="13.5">
      <c r="B6" s="26"/>
      <c r="C6" s="27"/>
      <c r="D6" s="38" t="s">
        <v>18</v>
      </c>
      <c r="E6" s="27"/>
      <c r="F6" s="27"/>
      <c r="G6" s="27"/>
      <c r="H6" s="27"/>
      <c r="I6" s="140"/>
      <c r="J6" s="27"/>
      <c r="K6" s="29"/>
    </row>
    <row r="7" spans="2:11" ht="16.5" customHeight="1">
      <c r="B7" s="26"/>
      <c r="C7" s="27"/>
      <c r="D7" s="27"/>
      <c r="E7" s="141" t="str">
        <f>'Rekapitulace zakázky'!K6</f>
        <v>Rekonstrukce ubytovny Rokycanské nemocnice</v>
      </c>
      <c r="F7" s="38"/>
      <c r="G7" s="38"/>
      <c r="H7" s="38"/>
      <c r="I7" s="140"/>
      <c r="J7" s="27"/>
      <c r="K7" s="29"/>
    </row>
    <row r="8" spans="2:11" s="1" customFormat="1" ht="13.5">
      <c r="B8" s="44"/>
      <c r="C8" s="45"/>
      <c r="D8" s="38" t="s">
        <v>96</v>
      </c>
      <c r="E8" s="45"/>
      <c r="F8" s="45"/>
      <c r="G8" s="45"/>
      <c r="H8" s="45"/>
      <c r="I8" s="142"/>
      <c r="J8" s="45"/>
      <c r="K8" s="49"/>
    </row>
    <row r="9" spans="2:11" s="1" customFormat="1" ht="36.95" customHeight="1">
      <c r="B9" s="44"/>
      <c r="C9" s="45"/>
      <c r="D9" s="45"/>
      <c r="E9" s="143" t="s">
        <v>673</v>
      </c>
      <c r="F9" s="45"/>
      <c r="G9" s="45"/>
      <c r="H9" s="45"/>
      <c r="I9" s="142"/>
      <c r="J9" s="45"/>
      <c r="K9" s="49"/>
    </row>
    <row r="10" spans="2:11" s="1" customFormat="1" ht="13.5">
      <c r="B10" s="44"/>
      <c r="C10" s="45"/>
      <c r="D10" s="45"/>
      <c r="E10" s="45"/>
      <c r="F10" s="45"/>
      <c r="G10" s="45"/>
      <c r="H10" s="45"/>
      <c r="I10" s="142"/>
      <c r="J10" s="45"/>
      <c r="K10" s="49"/>
    </row>
    <row r="11" spans="2:11" s="1" customFormat="1" ht="14.4" customHeight="1">
      <c r="B11" s="44"/>
      <c r="C11" s="45"/>
      <c r="D11" s="38" t="s">
        <v>20</v>
      </c>
      <c r="E11" s="45"/>
      <c r="F11" s="33" t="s">
        <v>21</v>
      </c>
      <c r="G11" s="45"/>
      <c r="H11" s="45"/>
      <c r="I11" s="144" t="s">
        <v>22</v>
      </c>
      <c r="J11" s="33" t="s">
        <v>21</v>
      </c>
      <c r="K11" s="49"/>
    </row>
    <row r="12" spans="2:11" s="1" customFormat="1" ht="14.4" customHeight="1">
      <c r="B12" s="44"/>
      <c r="C12" s="45"/>
      <c r="D12" s="38" t="s">
        <v>23</v>
      </c>
      <c r="E12" s="45"/>
      <c r="F12" s="33" t="s">
        <v>24</v>
      </c>
      <c r="G12" s="45"/>
      <c r="H12" s="45"/>
      <c r="I12" s="144" t="s">
        <v>25</v>
      </c>
      <c r="J12" s="145" t="str">
        <f>'Rekapitulace zakázky'!AN8</f>
        <v>23. 10. 2018</v>
      </c>
      <c r="K12" s="49"/>
    </row>
    <row r="13" spans="2:11" s="1" customFormat="1" ht="10.8" customHeight="1">
      <c r="B13" s="44"/>
      <c r="C13" s="45"/>
      <c r="D13" s="45"/>
      <c r="E13" s="45"/>
      <c r="F13" s="45"/>
      <c r="G13" s="45"/>
      <c r="H13" s="45"/>
      <c r="I13" s="142"/>
      <c r="J13" s="45"/>
      <c r="K13" s="49"/>
    </row>
    <row r="14" spans="2:11" s="1" customFormat="1" ht="14.4" customHeight="1">
      <c r="B14" s="44"/>
      <c r="C14" s="45"/>
      <c r="D14" s="38" t="s">
        <v>27</v>
      </c>
      <c r="E14" s="45"/>
      <c r="F14" s="45"/>
      <c r="G14" s="45"/>
      <c r="H14" s="45"/>
      <c r="I14" s="144" t="s">
        <v>28</v>
      </c>
      <c r="J14" s="33" t="s">
        <v>29</v>
      </c>
      <c r="K14" s="49"/>
    </row>
    <row r="15" spans="2:11" s="1" customFormat="1" ht="18" customHeight="1">
      <c r="B15" s="44"/>
      <c r="C15" s="45"/>
      <c r="D15" s="45"/>
      <c r="E15" s="33" t="s">
        <v>30</v>
      </c>
      <c r="F15" s="45"/>
      <c r="G15" s="45"/>
      <c r="H15" s="45"/>
      <c r="I15" s="144" t="s">
        <v>31</v>
      </c>
      <c r="J15" s="33" t="s">
        <v>32</v>
      </c>
      <c r="K15" s="49"/>
    </row>
    <row r="16" spans="2:11" s="1" customFormat="1" ht="6.95" customHeight="1">
      <c r="B16" s="44"/>
      <c r="C16" s="45"/>
      <c r="D16" s="45"/>
      <c r="E16" s="45"/>
      <c r="F16" s="45"/>
      <c r="G16" s="45"/>
      <c r="H16" s="45"/>
      <c r="I16" s="142"/>
      <c r="J16" s="45"/>
      <c r="K16" s="49"/>
    </row>
    <row r="17" spans="2:11" s="1" customFormat="1" ht="14.4" customHeight="1">
      <c r="B17" s="44"/>
      <c r="C17" s="45"/>
      <c r="D17" s="38" t="s">
        <v>33</v>
      </c>
      <c r="E17" s="45"/>
      <c r="F17" s="45"/>
      <c r="G17" s="45"/>
      <c r="H17" s="45"/>
      <c r="I17" s="144" t="s">
        <v>28</v>
      </c>
      <c r="J17" s="33" t="str">
        <f>IF('Rekapitulace zakázky'!AN13="Vyplň údaj","",IF('Rekapitulace zakázky'!AN13="","",'Rekapitulace zakázky'!AN13))</f>
        <v/>
      </c>
      <c r="K17" s="49"/>
    </row>
    <row r="18" spans="2:11" s="1" customFormat="1" ht="18" customHeight="1">
      <c r="B18" s="44"/>
      <c r="C18" s="45"/>
      <c r="D18" s="45"/>
      <c r="E18" s="33" t="str">
        <f>IF('Rekapitulace zakázky'!E14="Vyplň údaj","",IF('Rekapitulace zakázky'!E14="","",'Rekapitulace zakázky'!E14))</f>
        <v/>
      </c>
      <c r="F18" s="45"/>
      <c r="G18" s="45"/>
      <c r="H18" s="45"/>
      <c r="I18" s="144" t="s">
        <v>31</v>
      </c>
      <c r="J18" s="33" t="str">
        <f>IF('Rekapitulace zakázky'!AN14="Vyplň údaj","",IF('Rekapitulace zakázky'!AN14="","",'Rekapitulace zakázky'!AN14))</f>
        <v/>
      </c>
      <c r="K18" s="49"/>
    </row>
    <row r="19" spans="2:11" s="1" customFormat="1" ht="6.95" customHeight="1">
      <c r="B19" s="44"/>
      <c r="C19" s="45"/>
      <c r="D19" s="45"/>
      <c r="E19" s="45"/>
      <c r="F19" s="45"/>
      <c r="G19" s="45"/>
      <c r="H19" s="45"/>
      <c r="I19" s="142"/>
      <c r="J19" s="45"/>
      <c r="K19" s="49"/>
    </row>
    <row r="20" spans="2:11" s="1" customFormat="1" ht="14.4" customHeight="1">
      <c r="B20" s="44"/>
      <c r="C20" s="45"/>
      <c r="D20" s="38" t="s">
        <v>35</v>
      </c>
      <c r="E20" s="45"/>
      <c r="F20" s="45"/>
      <c r="G20" s="45"/>
      <c r="H20" s="45"/>
      <c r="I20" s="144" t="s">
        <v>28</v>
      </c>
      <c r="J20" s="33" t="s">
        <v>36</v>
      </c>
      <c r="K20" s="49"/>
    </row>
    <row r="21" spans="2:11" s="1" customFormat="1" ht="18" customHeight="1">
      <c r="B21" s="44"/>
      <c r="C21" s="45"/>
      <c r="D21" s="45"/>
      <c r="E21" s="33" t="s">
        <v>37</v>
      </c>
      <c r="F21" s="45"/>
      <c r="G21" s="45"/>
      <c r="H21" s="45"/>
      <c r="I21" s="144" t="s">
        <v>31</v>
      </c>
      <c r="J21" s="33" t="s">
        <v>38</v>
      </c>
      <c r="K21" s="49"/>
    </row>
    <row r="22" spans="2:11" s="1" customFormat="1" ht="6.95" customHeight="1">
      <c r="B22" s="44"/>
      <c r="C22" s="45"/>
      <c r="D22" s="45"/>
      <c r="E22" s="45"/>
      <c r="F22" s="45"/>
      <c r="G22" s="45"/>
      <c r="H22" s="45"/>
      <c r="I22" s="142"/>
      <c r="J22" s="45"/>
      <c r="K22" s="49"/>
    </row>
    <row r="23" spans="2:11" s="1" customFormat="1" ht="14.4" customHeight="1">
      <c r="B23" s="44"/>
      <c r="C23" s="45"/>
      <c r="D23" s="38" t="s">
        <v>40</v>
      </c>
      <c r="E23" s="45"/>
      <c r="F23" s="45"/>
      <c r="G23" s="45"/>
      <c r="H23" s="45"/>
      <c r="I23" s="142"/>
      <c r="J23" s="45"/>
      <c r="K23" s="49"/>
    </row>
    <row r="24" spans="2:11" s="6" customFormat="1" ht="16.5" customHeight="1">
      <c r="B24" s="146"/>
      <c r="C24" s="147"/>
      <c r="D24" s="147"/>
      <c r="E24" s="42" t="s">
        <v>21</v>
      </c>
      <c r="F24" s="42"/>
      <c r="G24" s="42"/>
      <c r="H24" s="42"/>
      <c r="I24" s="148"/>
      <c r="J24" s="147"/>
      <c r="K24" s="149"/>
    </row>
    <row r="25" spans="2:11" s="1" customFormat="1" ht="6.95" customHeight="1">
      <c r="B25" s="44"/>
      <c r="C25" s="45"/>
      <c r="D25" s="45"/>
      <c r="E25" s="45"/>
      <c r="F25" s="45"/>
      <c r="G25" s="45"/>
      <c r="H25" s="45"/>
      <c r="I25" s="142"/>
      <c r="J25" s="45"/>
      <c r="K25" s="49"/>
    </row>
    <row r="26" spans="2:11" s="1" customFormat="1" ht="6.95" customHeight="1">
      <c r="B26" s="44"/>
      <c r="C26" s="45"/>
      <c r="D26" s="104"/>
      <c r="E26" s="104"/>
      <c r="F26" s="104"/>
      <c r="G26" s="104"/>
      <c r="H26" s="104"/>
      <c r="I26" s="150"/>
      <c r="J26" s="104"/>
      <c r="K26" s="151"/>
    </row>
    <row r="27" spans="2:11" s="1" customFormat="1" ht="25.4" customHeight="1">
      <c r="B27" s="44"/>
      <c r="C27" s="45"/>
      <c r="D27" s="152" t="s">
        <v>42</v>
      </c>
      <c r="E27" s="45"/>
      <c r="F27" s="45"/>
      <c r="G27" s="45"/>
      <c r="H27" s="45"/>
      <c r="I27" s="142"/>
      <c r="J27" s="153">
        <f>ROUND(J89,2)</f>
        <v>0</v>
      </c>
      <c r="K27" s="49"/>
    </row>
    <row r="28" spans="2:11" s="1" customFormat="1" ht="6.95" customHeight="1">
      <c r="B28" s="44"/>
      <c r="C28" s="45"/>
      <c r="D28" s="104"/>
      <c r="E28" s="104"/>
      <c r="F28" s="104"/>
      <c r="G28" s="104"/>
      <c r="H28" s="104"/>
      <c r="I28" s="150"/>
      <c r="J28" s="104"/>
      <c r="K28" s="151"/>
    </row>
    <row r="29" spans="2:11" s="1" customFormat="1" ht="14.4" customHeight="1">
      <c r="B29" s="44"/>
      <c r="C29" s="45"/>
      <c r="D29" s="45"/>
      <c r="E29" s="45"/>
      <c r="F29" s="50" t="s">
        <v>44</v>
      </c>
      <c r="G29" s="45"/>
      <c r="H29" s="45"/>
      <c r="I29" s="154" t="s">
        <v>43</v>
      </c>
      <c r="J29" s="50" t="s">
        <v>45</v>
      </c>
      <c r="K29" s="49"/>
    </row>
    <row r="30" spans="2:11" s="1" customFormat="1" ht="14.4" customHeight="1">
      <c r="B30" s="44"/>
      <c r="C30" s="45"/>
      <c r="D30" s="53" t="s">
        <v>46</v>
      </c>
      <c r="E30" s="53" t="s">
        <v>47</v>
      </c>
      <c r="F30" s="155">
        <f>ROUND(SUM(BE89:BE283),2)</f>
        <v>0</v>
      </c>
      <c r="G30" s="45"/>
      <c r="H30" s="45"/>
      <c r="I30" s="156">
        <v>0.21</v>
      </c>
      <c r="J30" s="155">
        <f>ROUND(ROUND((SUM(BE89:BE283)),2)*I30,2)</f>
        <v>0</v>
      </c>
      <c r="K30" s="49"/>
    </row>
    <row r="31" spans="2:11" s="1" customFormat="1" ht="14.4" customHeight="1">
      <c r="B31" s="44"/>
      <c r="C31" s="45"/>
      <c r="D31" s="45"/>
      <c r="E31" s="53" t="s">
        <v>48</v>
      </c>
      <c r="F31" s="155">
        <f>ROUND(SUM(BF89:BF283),2)</f>
        <v>0</v>
      </c>
      <c r="G31" s="45"/>
      <c r="H31" s="45"/>
      <c r="I31" s="156">
        <v>0.15</v>
      </c>
      <c r="J31" s="155">
        <f>ROUND(ROUND((SUM(BF89:BF283)),2)*I31,2)</f>
        <v>0</v>
      </c>
      <c r="K31" s="49"/>
    </row>
    <row r="32" spans="2:11" s="1" customFormat="1" ht="14.4" customHeight="1" hidden="1">
      <c r="B32" s="44"/>
      <c r="C32" s="45"/>
      <c r="D32" s="45"/>
      <c r="E32" s="53" t="s">
        <v>49</v>
      </c>
      <c r="F32" s="155">
        <f>ROUND(SUM(BG89:BG283),2)</f>
        <v>0</v>
      </c>
      <c r="G32" s="45"/>
      <c r="H32" s="45"/>
      <c r="I32" s="156">
        <v>0.21</v>
      </c>
      <c r="J32" s="155">
        <v>0</v>
      </c>
      <c r="K32" s="49"/>
    </row>
    <row r="33" spans="2:11" s="1" customFormat="1" ht="14.4" customHeight="1" hidden="1">
      <c r="B33" s="44"/>
      <c r="C33" s="45"/>
      <c r="D33" s="45"/>
      <c r="E33" s="53" t="s">
        <v>50</v>
      </c>
      <c r="F33" s="155">
        <f>ROUND(SUM(BH89:BH283),2)</f>
        <v>0</v>
      </c>
      <c r="G33" s="45"/>
      <c r="H33" s="45"/>
      <c r="I33" s="156">
        <v>0.15</v>
      </c>
      <c r="J33" s="155">
        <v>0</v>
      </c>
      <c r="K33" s="49"/>
    </row>
    <row r="34" spans="2:11" s="1" customFormat="1" ht="14.4" customHeight="1" hidden="1">
      <c r="B34" s="44"/>
      <c r="C34" s="45"/>
      <c r="D34" s="45"/>
      <c r="E34" s="53" t="s">
        <v>51</v>
      </c>
      <c r="F34" s="155">
        <f>ROUND(SUM(BI89:BI283),2)</f>
        <v>0</v>
      </c>
      <c r="G34" s="45"/>
      <c r="H34" s="45"/>
      <c r="I34" s="156">
        <v>0</v>
      </c>
      <c r="J34" s="155">
        <v>0</v>
      </c>
      <c r="K34" s="49"/>
    </row>
    <row r="35" spans="2:11" s="1" customFormat="1" ht="6.95" customHeight="1">
      <c r="B35" s="44"/>
      <c r="C35" s="45"/>
      <c r="D35" s="45"/>
      <c r="E35" s="45"/>
      <c r="F35" s="45"/>
      <c r="G35" s="45"/>
      <c r="H35" s="45"/>
      <c r="I35" s="142"/>
      <c r="J35" s="45"/>
      <c r="K35" s="49"/>
    </row>
    <row r="36" spans="2:11" s="1" customFormat="1" ht="25.4" customHeight="1">
      <c r="B36" s="44"/>
      <c r="C36" s="157"/>
      <c r="D36" s="158" t="s">
        <v>52</v>
      </c>
      <c r="E36" s="96"/>
      <c r="F36" s="96"/>
      <c r="G36" s="159" t="s">
        <v>53</v>
      </c>
      <c r="H36" s="160" t="s">
        <v>54</v>
      </c>
      <c r="I36" s="161"/>
      <c r="J36" s="162">
        <f>SUM(J27:J34)</f>
        <v>0</v>
      </c>
      <c r="K36" s="163"/>
    </row>
    <row r="37" spans="2:11" s="1" customFormat="1" ht="14.4" customHeight="1">
      <c r="B37" s="65"/>
      <c r="C37" s="66"/>
      <c r="D37" s="66"/>
      <c r="E37" s="66"/>
      <c r="F37" s="66"/>
      <c r="G37" s="66"/>
      <c r="H37" s="66"/>
      <c r="I37" s="164"/>
      <c r="J37" s="66"/>
      <c r="K37" s="67"/>
    </row>
    <row r="41" spans="2:11" s="1" customFormat="1" ht="6.95" customHeight="1">
      <c r="B41" s="165"/>
      <c r="C41" s="166"/>
      <c r="D41" s="166"/>
      <c r="E41" s="166"/>
      <c r="F41" s="166"/>
      <c r="G41" s="166"/>
      <c r="H41" s="166"/>
      <c r="I41" s="167"/>
      <c r="J41" s="166"/>
      <c r="K41" s="168"/>
    </row>
    <row r="42" spans="2:11" s="1" customFormat="1" ht="36.95" customHeight="1">
      <c r="B42" s="44"/>
      <c r="C42" s="28" t="s">
        <v>98</v>
      </c>
      <c r="D42" s="45"/>
      <c r="E42" s="45"/>
      <c r="F42" s="45"/>
      <c r="G42" s="45"/>
      <c r="H42" s="45"/>
      <c r="I42" s="142"/>
      <c r="J42" s="45"/>
      <c r="K42" s="49"/>
    </row>
    <row r="43" spans="2:11" s="1" customFormat="1" ht="6.95" customHeight="1">
      <c r="B43" s="44"/>
      <c r="C43" s="45"/>
      <c r="D43" s="45"/>
      <c r="E43" s="45"/>
      <c r="F43" s="45"/>
      <c r="G43" s="45"/>
      <c r="H43" s="45"/>
      <c r="I43" s="142"/>
      <c r="J43" s="45"/>
      <c r="K43" s="49"/>
    </row>
    <row r="44" spans="2:11" s="1" customFormat="1" ht="14.4" customHeight="1">
      <c r="B44" s="44"/>
      <c r="C44" s="38" t="s">
        <v>18</v>
      </c>
      <c r="D44" s="45"/>
      <c r="E44" s="45"/>
      <c r="F44" s="45"/>
      <c r="G44" s="45"/>
      <c r="H44" s="45"/>
      <c r="I44" s="142"/>
      <c r="J44" s="45"/>
      <c r="K44" s="49"/>
    </row>
    <row r="45" spans="2:11" s="1" customFormat="1" ht="16.5" customHeight="1">
      <c r="B45" s="44"/>
      <c r="C45" s="45"/>
      <c r="D45" s="45"/>
      <c r="E45" s="141" t="str">
        <f>E7</f>
        <v>Rekonstrukce ubytovny Rokycanské nemocnice</v>
      </c>
      <c r="F45" s="38"/>
      <c r="G45" s="38"/>
      <c r="H45" s="38"/>
      <c r="I45" s="142"/>
      <c r="J45" s="45"/>
      <c r="K45" s="49"/>
    </row>
    <row r="46" spans="2:11" s="1" customFormat="1" ht="14.4" customHeight="1">
      <c r="B46" s="44"/>
      <c r="C46" s="38" t="s">
        <v>96</v>
      </c>
      <c r="D46" s="45"/>
      <c r="E46" s="45"/>
      <c r="F46" s="45"/>
      <c r="G46" s="45"/>
      <c r="H46" s="45"/>
      <c r="I46" s="142"/>
      <c r="J46" s="45"/>
      <c r="K46" s="49"/>
    </row>
    <row r="47" spans="2:11" s="1" customFormat="1" ht="17.25" customHeight="1">
      <c r="B47" s="44"/>
      <c r="C47" s="45"/>
      <c r="D47" s="45"/>
      <c r="E47" s="143" t="str">
        <f>E9</f>
        <v>002 - Stoupačky ZTI</v>
      </c>
      <c r="F47" s="45"/>
      <c r="G47" s="45"/>
      <c r="H47" s="45"/>
      <c r="I47" s="142"/>
      <c r="J47" s="45"/>
      <c r="K47" s="49"/>
    </row>
    <row r="48" spans="2:11" s="1" customFormat="1" ht="6.95" customHeight="1">
      <c r="B48" s="44"/>
      <c r="C48" s="45"/>
      <c r="D48" s="45"/>
      <c r="E48" s="45"/>
      <c r="F48" s="45"/>
      <c r="G48" s="45"/>
      <c r="H48" s="45"/>
      <c r="I48" s="142"/>
      <c r="J48" s="45"/>
      <c r="K48" s="49"/>
    </row>
    <row r="49" spans="2:11" s="1" customFormat="1" ht="18" customHeight="1">
      <c r="B49" s="44"/>
      <c r="C49" s="38" t="s">
        <v>23</v>
      </c>
      <c r="D49" s="45"/>
      <c r="E49" s="45"/>
      <c r="F49" s="33" t="str">
        <f>F12</f>
        <v>Rokycany</v>
      </c>
      <c r="G49" s="45"/>
      <c r="H49" s="45"/>
      <c r="I49" s="144" t="s">
        <v>25</v>
      </c>
      <c r="J49" s="145" t="str">
        <f>IF(J12="","",J12)</f>
        <v>23. 10. 2018</v>
      </c>
      <c r="K49" s="49"/>
    </row>
    <row r="50" spans="2:11" s="1" customFormat="1" ht="6.95" customHeight="1">
      <c r="B50" s="44"/>
      <c r="C50" s="45"/>
      <c r="D50" s="45"/>
      <c r="E50" s="45"/>
      <c r="F50" s="45"/>
      <c r="G50" s="45"/>
      <c r="H50" s="45"/>
      <c r="I50" s="142"/>
      <c r="J50" s="45"/>
      <c r="K50" s="49"/>
    </row>
    <row r="51" spans="2:11" s="1" customFormat="1" ht="13.5">
      <c r="B51" s="44"/>
      <c r="C51" s="38" t="s">
        <v>27</v>
      </c>
      <c r="D51" s="45"/>
      <c r="E51" s="45"/>
      <c r="F51" s="33" t="str">
        <f>E15</f>
        <v>Plzeňský kraj</v>
      </c>
      <c r="G51" s="45"/>
      <c r="H51" s="45"/>
      <c r="I51" s="144" t="s">
        <v>35</v>
      </c>
      <c r="J51" s="42" t="str">
        <f>E21</f>
        <v>Ing. Jiří Červený</v>
      </c>
      <c r="K51" s="49"/>
    </row>
    <row r="52" spans="2:11" s="1" customFormat="1" ht="14.4" customHeight="1">
      <c r="B52" s="44"/>
      <c r="C52" s="38" t="s">
        <v>33</v>
      </c>
      <c r="D52" s="45"/>
      <c r="E52" s="45"/>
      <c r="F52" s="33" t="str">
        <f>IF(E18="","",E18)</f>
        <v/>
      </c>
      <c r="G52" s="45"/>
      <c r="H52" s="45"/>
      <c r="I52" s="142"/>
      <c r="J52" s="169"/>
      <c r="K52" s="49"/>
    </row>
    <row r="53" spans="2:11" s="1" customFormat="1" ht="10.3" customHeight="1">
      <c r="B53" s="44"/>
      <c r="C53" s="45"/>
      <c r="D53" s="45"/>
      <c r="E53" s="45"/>
      <c r="F53" s="45"/>
      <c r="G53" s="45"/>
      <c r="H53" s="45"/>
      <c r="I53" s="142"/>
      <c r="J53" s="45"/>
      <c r="K53" s="49"/>
    </row>
    <row r="54" spans="2:11" s="1" customFormat="1" ht="29.25" customHeight="1">
      <c r="B54" s="44"/>
      <c r="C54" s="170" t="s">
        <v>99</v>
      </c>
      <c r="D54" s="157"/>
      <c r="E54" s="157"/>
      <c r="F54" s="157"/>
      <c r="G54" s="157"/>
      <c r="H54" s="157"/>
      <c r="I54" s="171"/>
      <c r="J54" s="172" t="s">
        <v>100</v>
      </c>
      <c r="K54" s="173"/>
    </row>
    <row r="55" spans="2:11" s="1" customFormat="1" ht="10.3" customHeight="1">
      <c r="B55" s="44"/>
      <c r="C55" s="45"/>
      <c r="D55" s="45"/>
      <c r="E55" s="45"/>
      <c r="F55" s="45"/>
      <c r="G55" s="45"/>
      <c r="H55" s="45"/>
      <c r="I55" s="142"/>
      <c r="J55" s="45"/>
      <c r="K55" s="49"/>
    </row>
    <row r="56" spans="2:47" s="1" customFormat="1" ht="29.25" customHeight="1">
      <c r="B56" s="44"/>
      <c r="C56" s="174" t="s">
        <v>101</v>
      </c>
      <c r="D56" s="45"/>
      <c r="E56" s="45"/>
      <c r="F56" s="45"/>
      <c r="G56" s="45"/>
      <c r="H56" s="45"/>
      <c r="I56" s="142"/>
      <c r="J56" s="153">
        <f>J89</f>
        <v>0</v>
      </c>
      <c r="K56" s="49"/>
      <c r="AU56" s="22" t="s">
        <v>102</v>
      </c>
    </row>
    <row r="57" spans="2:11" s="7" customFormat="1" ht="24.95" customHeight="1">
      <c r="B57" s="175"/>
      <c r="C57" s="176"/>
      <c r="D57" s="177" t="s">
        <v>103</v>
      </c>
      <c r="E57" s="178"/>
      <c r="F57" s="178"/>
      <c r="G57" s="178"/>
      <c r="H57" s="178"/>
      <c r="I57" s="179"/>
      <c r="J57" s="180">
        <f>J90</f>
        <v>0</v>
      </c>
      <c r="K57" s="181"/>
    </row>
    <row r="58" spans="2:11" s="8" customFormat="1" ht="19.9" customHeight="1">
      <c r="B58" s="182"/>
      <c r="C58" s="183"/>
      <c r="D58" s="184" t="s">
        <v>674</v>
      </c>
      <c r="E58" s="185"/>
      <c r="F58" s="185"/>
      <c r="G58" s="185"/>
      <c r="H58" s="185"/>
      <c r="I58" s="186"/>
      <c r="J58" s="187">
        <f>J91</f>
        <v>0</v>
      </c>
      <c r="K58" s="188"/>
    </row>
    <row r="59" spans="2:11" s="8" customFormat="1" ht="19.9" customHeight="1">
      <c r="B59" s="182"/>
      <c r="C59" s="183"/>
      <c r="D59" s="184" t="s">
        <v>104</v>
      </c>
      <c r="E59" s="185"/>
      <c r="F59" s="185"/>
      <c r="G59" s="185"/>
      <c r="H59" s="185"/>
      <c r="I59" s="186"/>
      <c r="J59" s="187">
        <f>J103</f>
        <v>0</v>
      </c>
      <c r="K59" s="188"/>
    </row>
    <row r="60" spans="2:11" s="8" customFormat="1" ht="19.9" customHeight="1">
      <c r="B60" s="182"/>
      <c r="C60" s="183"/>
      <c r="D60" s="184" t="s">
        <v>105</v>
      </c>
      <c r="E60" s="185"/>
      <c r="F60" s="185"/>
      <c r="G60" s="185"/>
      <c r="H60" s="185"/>
      <c r="I60" s="186"/>
      <c r="J60" s="187">
        <f>J109</f>
        <v>0</v>
      </c>
      <c r="K60" s="188"/>
    </row>
    <row r="61" spans="2:11" s="8" customFormat="1" ht="19.9" customHeight="1">
      <c r="B61" s="182"/>
      <c r="C61" s="183"/>
      <c r="D61" s="184" t="s">
        <v>106</v>
      </c>
      <c r="E61" s="185"/>
      <c r="F61" s="185"/>
      <c r="G61" s="185"/>
      <c r="H61" s="185"/>
      <c r="I61" s="186"/>
      <c r="J61" s="187">
        <f>J114</f>
        <v>0</v>
      </c>
      <c r="K61" s="188"/>
    </row>
    <row r="62" spans="2:11" s="8" customFormat="1" ht="19.9" customHeight="1">
      <c r="B62" s="182"/>
      <c r="C62" s="183"/>
      <c r="D62" s="184" t="s">
        <v>107</v>
      </c>
      <c r="E62" s="185"/>
      <c r="F62" s="185"/>
      <c r="G62" s="185"/>
      <c r="H62" s="185"/>
      <c r="I62" s="186"/>
      <c r="J62" s="187">
        <f>J126</f>
        <v>0</v>
      </c>
      <c r="K62" s="188"/>
    </row>
    <row r="63" spans="2:11" s="7" customFormat="1" ht="24.95" customHeight="1">
      <c r="B63" s="175"/>
      <c r="C63" s="176"/>
      <c r="D63" s="177" t="s">
        <v>108</v>
      </c>
      <c r="E63" s="178"/>
      <c r="F63" s="178"/>
      <c r="G63" s="178"/>
      <c r="H63" s="178"/>
      <c r="I63" s="179"/>
      <c r="J63" s="180">
        <f>J131</f>
        <v>0</v>
      </c>
      <c r="K63" s="181"/>
    </row>
    <row r="64" spans="2:11" s="8" customFormat="1" ht="19.9" customHeight="1">
      <c r="B64" s="182"/>
      <c r="C64" s="183"/>
      <c r="D64" s="184" t="s">
        <v>675</v>
      </c>
      <c r="E64" s="185"/>
      <c r="F64" s="185"/>
      <c r="G64" s="185"/>
      <c r="H64" s="185"/>
      <c r="I64" s="186"/>
      <c r="J64" s="187">
        <f>J132</f>
        <v>0</v>
      </c>
      <c r="K64" s="188"/>
    </row>
    <row r="65" spans="2:11" s="8" customFormat="1" ht="19.9" customHeight="1">
      <c r="B65" s="182"/>
      <c r="C65" s="183"/>
      <c r="D65" s="184" t="s">
        <v>676</v>
      </c>
      <c r="E65" s="185"/>
      <c r="F65" s="185"/>
      <c r="G65" s="185"/>
      <c r="H65" s="185"/>
      <c r="I65" s="186"/>
      <c r="J65" s="187">
        <f>J161</f>
        <v>0</v>
      </c>
      <c r="K65" s="188"/>
    </row>
    <row r="66" spans="2:11" s="8" customFormat="1" ht="19.9" customHeight="1">
      <c r="B66" s="182"/>
      <c r="C66" s="183"/>
      <c r="D66" s="184" t="s">
        <v>677</v>
      </c>
      <c r="E66" s="185"/>
      <c r="F66" s="185"/>
      <c r="G66" s="185"/>
      <c r="H66" s="185"/>
      <c r="I66" s="186"/>
      <c r="J66" s="187">
        <f>J198</f>
        <v>0</v>
      </c>
      <c r="K66" s="188"/>
    </row>
    <row r="67" spans="2:11" s="8" customFormat="1" ht="19.9" customHeight="1">
      <c r="B67" s="182"/>
      <c r="C67" s="183"/>
      <c r="D67" s="184" t="s">
        <v>678</v>
      </c>
      <c r="E67" s="185"/>
      <c r="F67" s="185"/>
      <c r="G67" s="185"/>
      <c r="H67" s="185"/>
      <c r="I67" s="186"/>
      <c r="J67" s="187">
        <f>J225</f>
        <v>0</v>
      </c>
      <c r="K67" s="188"/>
    </row>
    <row r="68" spans="2:11" s="7" customFormat="1" ht="24.95" customHeight="1">
      <c r="B68" s="175"/>
      <c r="C68" s="176"/>
      <c r="D68" s="177" t="s">
        <v>117</v>
      </c>
      <c r="E68" s="178"/>
      <c r="F68" s="178"/>
      <c r="G68" s="178"/>
      <c r="H68" s="178"/>
      <c r="I68" s="179"/>
      <c r="J68" s="180">
        <f>J278</f>
        <v>0</v>
      </c>
      <c r="K68" s="181"/>
    </row>
    <row r="69" spans="2:11" s="8" customFormat="1" ht="19.9" customHeight="1">
      <c r="B69" s="182"/>
      <c r="C69" s="183"/>
      <c r="D69" s="184" t="s">
        <v>119</v>
      </c>
      <c r="E69" s="185"/>
      <c r="F69" s="185"/>
      <c r="G69" s="185"/>
      <c r="H69" s="185"/>
      <c r="I69" s="186"/>
      <c r="J69" s="187">
        <f>J279</f>
        <v>0</v>
      </c>
      <c r="K69" s="188"/>
    </row>
    <row r="70" spans="2:11" s="1" customFormat="1" ht="21.8" customHeight="1">
      <c r="B70" s="44"/>
      <c r="C70" s="45"/>
      <c r="D70" s="45"/>
      <c r="E70" s="45"/>
      <c r="F70" s="45"/>
      <c r="G70" s="45"/>
      <c r="H70" s="45"/>
      <c r="I70" s="142"/>
      <c r="J70" s="45"/>
      <c r="K70" s="49"/>
    </row>
    <row r="71" spans="2:11" s="1" customFormat="1" ht="6.95" customHeight="1">
      <c r="B71" s="65"/>
      <c r="C71" s="66"/>
      <c r="D71" s="66"/>
      <c r="E71" s="66"/>
      <c r="F71" s="66"/>
      <c r="G71" s="66"/>
      <c r="H71" s="66"/>
      <c r="I71" s="164"/>
      <c r="J71" s="66"/>
      <c r="K71" s="67"/>
    </row>
    <row r="75" spans="2:12" s="1" customFormat="1" ht="6.95" customHeight="1">
      <c r="B75" s="68"/>
      <c r="C75" s="69"/>
      <c r="D75" s="69"/>
      <c r="E75" s="69"/>
      <c r="F75" s="69"/>
      <c r="G75" s="69"/>
      <c r="H75" s="69"/>
      <c r="I75" s="167"/>
      <c r="J75" s="69"/>
      <c r="K75" s="69"/>
      <c r="L75" s="70"/>
    </row>
    <row r="76" spans="2:12" s="1" customFormat="1" ht="36.95" customHeight="1">
      <c r="B76" s="44"/>
      <c r="C76" s="71" t="s">
        <v>121</v>
      </c>
      <c r="D76" s="72"/>
      <c r="E76" s="72"/>
      <c r="F76" s="72"/>
      <c r="G76" s="72"/>
      <c r="H76" s="72"/>
      <c r="I76" s="189"/>
      <c r="J76" s="72"/>
      <c r="K76" s="72"/>
      <c r="L76" s="70"/>
    </row>
    <row r="77" spans="2:12" s="1" customFormat="1" ht="6.95" customHeight="1">
      <c r="B77" s="44"/>
      <c r="C77" s="72"/>
      <c r="D77" s="72"/>
      <c r="E77" s="72"/>
      <c r="F77" s="72"/>
      <c r="G77" s="72"/>
      <c r="H77" s="72"/>
      <c r="I77" s="189"/>
      <c r="J77" s="72"/>
      <c r="K77" s="72"/>
      <c r="L77" s="70"/>
    </row>
    <row r="78" spans="2:12" s="1" customFormat="1" ht="14.4" customHeight="1">
      <c r="B78" s="44"/>
      <c r="C78" s="74" t="s">
        <v>18</v>
      </c>
      <c r="D78" s="72"/>
      <c r="E78" s="72"/>
      <c r="F78" s="72"/>
      <c r="G78" s="72"/>
      <c r="H78" s="72"/>
      <c r="I78" s="189"/>
      <c r="J78" s="72"/>
      <c r="K78" s="72"/>
      <c r="L78" s="70"/>
    </row>
    <row r="79" spans="2:12" s="1" customFormat="1" ht="16.5" customHeight="1">
      <c r="B79" s="44"/>
      <c r="C79" s="72"/>
      <c r="D79" s="72"/>
      <c r="E79" s="190" t="str">
        <f>E7</f>
        <v>Rekonstrukce ubytovny Rokycanské nemocnice</v>
      </c>
      <c r="F79" s="74"/>
      <c r="G79" s="74"/>
      <c r="H79" s="74"/>
      <c r="I79" s="189"/>
      <c r="J79" s="72"/>
      <c r="K79" s="72"/>
      <c r="L79" s="70"/>
    </row>
    <row r="80" spans="2:12" s="1" customFormat="1" ht="14.4" customHeight="1">
      <c r="B80" s="44"/>
      <c r="C80" s="74" t="s">
        <v>96</v>
      </c>
      <c r="D80" s="72"/>
      <c r="E80" s="72"/>
      <c r="F80" s="72"/>
      <c r="G80" s="72"/>
      <c r="H80" s="72"/>
      <c r="I80" s="189"/>
      <c r="J80" s="72"/>
      <c r="K80" s="72"/>
      <c r="L80" s="70"/>
    </row>
    <row r="81" spans="2:12" s="1" customFormat="1" ht="17.25" customHeight="1">
      <c r="B81" s="44"/>
      <c r="C81" s="72"/>
      <c r="D81" s="72"/>
      <c r="E81" s="80" t="str">
        <f>E9</f>
        <v>002 - Stoupačky ZTI</v>
      </c>
      <c r="F81" s="72"/>
      <c r="G81" s="72"/>
      <c r="H81" s="72"/>
      <c r="I81" s="189"/>
      <c r="J81" s="72"/>
      <c r="K81" s="72"/>
      <c r="L81" s="70"/>
    </row>
    <row r="82" spans="2:12" s="1" customFormat="1" ht="6.95" customHeight="1">
      <c r="B82" s="44"/>
      <c r="C82" s="72"/>
      <c r="D82" s="72"/>
      <c r="E82" s="72"/>
      <c r="F82" s="72"/>
      <c r="G82" s="72"/>
      <c r="H82" s="72"/>
      <c r="I82" s="189"/>
      <c r="J82" s="72"/>
      <c r="K82" s="72"/>
      <c r="L82" s="70"/>
    </row>
    <row r="83" spans="2:12" s="1" customFormat="1" ht="18" customHeight="1">
      <c r="B83" s="44"/>
      <c r="C83" s="74" t="s">
        <v>23</v>
      </c>
      <c r="D83" s="72"/>
      <c r="E83" s="72"/>
      <c r="F83" s="191" t="str">
        <f>F12</f>
        <v>Rokycany</v>
      </c>
      <c r="G83" s="72"/>
      <c r="H83" s="72"/>
      <c r="I83" s="192" t="s">
        <v>25</v>
      </c>
      <c r="J83" s="83" t="str">
        <f>IF(J12="","",J12)</f>
        <v>23. 10. 2018</v>
      </c>
      <c r="K83" s="72"/>
      <c r="L83" s="70"/>
    </row>
    <row r="84" spans="2:12" s="1" customFormat="1" ht="6.95" customHeight="1">
      <c r="B84" s="44"/>
      <c r="C84" s="72"/>
      <c r="D84" s="72"/>
      <c r="E84" s="72"/>
      <c r="F84" s="72"/>
      <c r="G84" s="72"/>
      <c r="H84" s="72"/>
      <c r="I84" s="189"/>
      <c r="J84" s="72"/>
      <c r="K84" s="72"/>
      <c r="L84" s="70"/>
    </row>
    <row r="85" spans="2:12" s="1" customFormat="1" ht="13.5">
      <c r="B85" s="44"/>
      <c r="C85" s="74" t="s">
        <v>27</v>
      </c>
      <c r="D85" s="72"/>
      <c r="E85" s="72"/>
      <c r="F85" s="191" t="str">
        <f>E15</f>
        <v>Plzeňský kraj</v>
      </c>
      <c r="G85" s="72"/>
      <c r="H85" s="72"/>
      <c r="I85" s="192" t="s">
        <v>35</v>
      </c>
      <c r="J85" s="191" t="str">
        <f>E21</f>
        <v>Ing. Jiří Červený</v>
      </c>
      <c r="K85" s="72"/>
      <c r="L85" s="70"/>
    </row>
    <row r="86" spans="2:12" s="1" customFormat="1" ht="14.4" customHeight="1">
      <c r="B86" s="44"/>
      <c r="C86" s="74" t="s">
        <v>33</v>
      </c>
      <c r="D86" s="72"/>
      <c r="E86" s="72"/>
      <c r="F86" s="191" t="str">
        <f>IF(E18="","",E18)</f>
        <v/>
      </c>
      <c r="G86" s="72"/>
      <c r="H86" s="72"/>
      <c r="I86" s="189"/>
      <c r="J86" s="72"/>
      <c r="K86" s="72"/>
      <c r="L86" s="70"/>
    </row>
    <row r="87" spans="2:12" s="1" customFormat="1" ht="10.3" customHeight="1">
      <c r="B87" s="44"/>
      <c r="C87" s="72"/>
      <c r="D87" s="72"/>
      <c r="E87" s="72"/>
      <c r="F87" s="72"/>
      <c r="G87" s="72"/>
      <c r="H87" s="72"/>
      <c r="I87" s="189"/>
      <c r="J87" s="72"/>
      <c r="K87" s="72"/>
      <c r="L87" s="70"/>
    </row>
    <row r="88" spans="2:20" s="9" customFormat="1" ht="29.25" customHeight="1">
      <c r="B88" s="193"/>
      <c r="C88" s="194" t="s">
        <v>122</v>
      </c>
      <c r="D88" s="195" t="s">
        <v>61</v>
      </c>
      <c r="E88" s="195" t="s">
        <v>57</v>
      </c>
      <c r="F88" s="195" t="s">
        <v>123</v>
      </c>
      <c r="G88" s="195" t="s">
        <v>124</v>
      </c>
      <c r="H88" s="195" t="s">
        <v>125</v>
      </c>
      <c r="I88" s="196" t="s">
        <v>126</v>
      </c>
      <c r="J88" s="195" t="s">
        <v>100</v>
      </c>
      <c r="K88" s="197" t="s">
        <v>127</v>
      </c>
      <c r="L88" s="198"/>
      <c r="M88" s="100" t="s">
        <v>128</v>
      </c>
      <c r="N88" s="101" t="s">
        <v>46</v>
      </c>
      <c r="O88" s="101" t="s">
        <v>129</v>
      </c>
      <c r="P88" s="101" t="s">
        <v>130</v>
      </c>
      <c r="Q88" s="101" t="s">
        <v>131</v>
      </c>
      <c r="R88" s="101" t="s">
        <v>132</v>
      </c>
      <c r="S88" s="101" t="s">
        <v>133</v>
      </c>
      <c r="T88" s="102" t="s">
        <v>134</v>
      </c>
    </row>
    <row r="89" spans="2:63" s="1" customFormat="1" ht="29.25" customHeight="1">
      <c r="B89" s="44"/>
      <c r="C89" s="106" t="s">
        <v>101</v>
      </c>
      <c r="D89" s="72"/>
      <c r="E89" s="72"/>
      <c r="F89" s="72"/>
      <c r="G89" s="72"/>
      <c r="H89" s="72"/>
      <c r="I89" s="189"/>
      <c r="J89" s="199">
        <f>BK89</f>
        <v>0</v>
      </c>
      <c r="K89" s="72"/>
      <c r="L89" s="70"/>
      <c r="M89" s="103"/>
      <c r="N89" s="104"/>
      <c r="O89" s="104"/>
      <c r="P89" s="200">
        <f>P90+P131+P278</f>
        <v>0</v>
      </c>
      <c r="Q89" s="104"/>
      <c r="R89" s="200">
        <f>R90+R131+R278</f>
        <v>2.6936631999999996</v>
      </c>
      <c r="S89" s="104"/>
      <c r="T89" s="201">
        <f>T90+T131+T278</f>
        <v>10.436888</v>
      </c>
      <c r="AT89" s="22" t="s">
        <v>75</v>
      </c>
      <c r="AU89" s="22" t="s">
        <v>102</v>
      </c>
      <c r="BK89" s="202">
        <f>BK90+BK131+BK278</f>
        <v>0</v>
      </c>
    </row>
    <row r="90" spans="2:63" s="10" customFormat="1" ht="37.4" customHeight="1">
      <c r="B90" s="203"/>
      <c r="C90" s="204"/>
      <c r="D90" s="205" t="s">
        <v>75</v>
      </c>
      <c r="E90" s="206" t="s">
        <v>135</v>
      </c>
      <c r="F90" s="206" t="s">
        <v>136</v>
      </c>
      <c r="G90" s="204"/>
      <c r="H90" s="204"/>
      <c r="I90" s="207"/>
      <c r="J90" s="208">
        <f>BK90</f>
        <v>0</v>
      </c>
      <c r="K90" s="204"/>
      <c r="L90" s="209"/>
      <c r="M90" s="210"/>
      <c r="N90" s="211"/>
      <c r="O90" s="211"/>
      <c r="P90" s="212">
        <f>P91+P103+P109+P114+P126</f>
        <v>0</v>
      </c>
      <c r="Q90" s="211"/>
      <c r="R90" s="212">
        <f>R91+R103+R109+R114+R126</f>
        <v>0.9975199999999999</v>
      </c>
      <c r="S90" s="211"/>
      <c r="T90" s="213">
        <f>T91+T103+T109+T114+T126</f>
        <v>6.552</v>
      </c>
      <c r="AR90" s="214" t="s">
        <v>84</v>
      </c>
      <c r="AT90" s="215" t="s">
        <v>75</v>
      </c>
      <c r="AU90" s="215" t="s">
        <v>76</v>
      </c>
      <c r="AY90" s="214" t="s">
        <v>137</v>
      </c>
      <c r="BK90" s="216">
        <f>BK91+BK103+BK109+BK114+BK126</f>
        <v>0</v>
      </c>
    </row>
    <row r="91" spans="2:63" s="10" customFormat="1" ht="19.9" customHeight="1">
      <c r="B91" s="203"/>
      <c r="C91" s="204"/>
      <c r="D91" s="205" t="s">
        <v>75</v>
      </c>
      <c r="E91" s="217" t="s">
        <v>155</v>
      </c>
      <c r="F91" s="217" t="s">
        <v>679</v>
      </c>
      <c r="G91" s="204"/>
      <c r="H91" s="204"/>
      <c r="I91" s="207"/>
      <c r="J91" s="218">
        <f>BK91</f>
        <v>0</v>
      </c>
      <c r="K91" s="204"/>
      <c r="L91" s="209"/>
      <c r="M91" s="210"/>
      <c r="N91" s="211"/>
      <c r="O91" s="211"/>
      <c r="P91" s="212">
        <f>SUM(P92:P102)</f>
        <v>0</v>
      </c>
      <c r="Q91" s="211"/>
      <c r="R91" s="212">
        <f>SUM(R92:R102)</f>
        <v>0.7759839999999999</v>
      </c>
      <c r="S91" s="211"/>
      <c r="T91" s="213">
        <f>SUM(T92:T102)</f>
        <v>0</v>
      </c>
      <c r="AR91" s="214" t="s">
        <v>84</v>
      </c>
      <c r="AT91" s="215" t="s">
        <v>75</v>
      </c>
      <c r="AU91" s="215" t="s">
        <v>84</v>
      </c>
      <c r="AY91" s="214" t="s">
        <v>137</v>
      </c>
      <c r="BK91" s="216">
        <f>SUM(BK92:BK102)</f>
        <v>0</v>
      </c>
    </row>
    <row r="92" spans="2:65" s="1" customFormat="1" ht="25.5" customHeight="1">
      <c r="B92" s="44"/>
      <c r="C92" s="219" t="s">
        <v>84</v>
      </c>
      <c r="D92" s="219" t="s">
        <v>140</v>
      </c>
      <c r="E92" s="220" t="s">
        <v>680</v>
      </c>
      <c r="F92" s="221" t="s">
        <v>681</v>
      </c>
      <c r="G92" s="222" t="s">
        <v>143</v>
      </c>
      <c r="H92" s="223">
        <v>11.2</v>
      </c>
      <c r="I92" s="224"/>
      <c r="J92" s="225">
        <f>ROUND(I92*H92,2)</f>
        <v>0</v>
      </c>
      <c r="K92" s="221" t="s">
        <v>144</v>
      </c>
      <c r="L92" s="70"/>
      <c r="M92" s="226" t="s">
        <v>21</v>
      </c>
      <c r="N92" s="227" t="s">
        <v>47</v>
      </c>
      <c r="O92" s="45"/>
      <c r="P92" s="228">
        <f>O92*H92</f>
        <v>0</v>
      </c>
      <c r="Q92" s="228">
        <v>0.06917</v>
      </c>
      <c r="R92" s="228">
        <f>Q92*H92</f>
        <v>0.774704</v>
      </c>
      <c r="S92" s="228">
        <v>0</v>
      </c>
      <c r="T92" s="229">
        <f>S92*H92</f>
        <v>0</v>
      </c>
      <c r="AR92" s="22" t="s">
        <v>145</v>
      </c>
      <c r="AT92" s="22" t="s">
        <v>140</v>
      </c>
      <c r="AU92" s="22" t="s">
        <v>86</v>
      </c>
      <c r="AY92" s="22" t="s">
        <v>137</v>
      </c>
      <c r="BE92" s="230">
        <f>IF(N92="základní",J92,0)</f>
        <v>0</v>
      </c>
      <c r="BF92" s="230">
        <f>IF(N92="snížená",J92,0)</f>
        <v>0</v>
      </c>
      <c r="BG92" s="230">
        <f>IF(N92="zákl. přenesená",J92,0)</f>
        <v>0</v>
      </c>
      <c r="BH92" s="230">
        <f>IF(N92="sníž. přenesená",J92,0)</f>
        <v>0</v>
      </c>
      <c r="BI92" s="230">
        <f>IF(N92="nulová",J92,0)</f>
        <v>0</v>
      </c>
      <c r="BJ92" s="22" t="s">
        <v>84</v>
      </c>
      <c r="BK92" s="230">
        <f>ROUND(I92*H92,2)</f>
        <v>0</v>
      </c>
      <c r="BL92" s="22" t="s">
        <v>145</v>
      </c>
      <c r="BM92" s="22" t="s">
        <v>682</v>
      </c>
    </row>
    <row r="93" spans="2:51" s="11" customFormat="1" ht="13.5">
      <c r="B93" s="231"/>
      <c r="C93" s="232"/>
      <c r="D93" s="233" t="s">
        <v>147</v>
      </c>
      <c r="E93" s="234" t="s">
        <v>21</v>
      </c>
      <c r="F93" s="235" t="s">
        <v>683</v>
      </c>
      <c r="G93" s="232"/>
      <c r="H93" s="236">
        <v>11.2</v>
      </c>
      <c r="I93" s="237"/>
      <c r="J93" s="232"/>
      <c r="K93" s="232"/>
      <c r="L93" s="238"/>
      <c r="M93" s="239"/>
      <c r="N93" s="240"/>
      <c r="O93" s="240"/>
      <c r="P93" s="240"/>
      <c r="Q93" s="240"/>
      <c r="R93" s="240"/>
      <c r="S93" s="240"/>
      <c r="T93" s="241"/>
      <c r="AT93" s="242" t="s">
        <v>147</v>
      </c>
      <c r="AU93" s="242" t="s">
        <v>86</v>
      </c>
      <c r="AV93" s="11" t="s">
        <v>86</v>
      </c>
      <c r="AW93" s="11" t="s">
        <v>39</v>
      </c>
      <c r="AX93" s="11" t="s">
        <v>76</v>
      </c>
      <c r="AY93" s="242" t="s">
        <v>137</v>
      </c>
    </row>
    <row r="94" spans="2:51" s="12" customFormat="1" ht="13.5">
      <c r="B94" s="243"/>
      <c r="C94" s="244"/>
      <c r="D94" s="233" t="s">
        <v>147</v>
      </c>
      <c r="E94" s="245" t="s">
        <v>21</v>
      </c>
      <c r="F94" s="246" t="s">
        <v>149</v>
      </c>
      <c r="G94" s="244"/>
      <c r="H94" s="247">
        <v>11.2</v>
      </c>
      <c r="I94" s="248"/>
      <c r="J94" s="244"/>
      <c r="K94" s="244"/>
      <c r="L94" s="249"/>
      <c r="M94" s="250"/>
      <c r="N94" s="251"/>
      <c r="O94" s="251"/>
      <c r="P94" s="251"/>
      <c r="Q94" s="251"/>
      <c r="R94" s="251"/>
      <c r="S94" s="251"/>
      <c r="T94" s="252"/>
      <c r="AT94" s="253" t="s">
        <v>147</v>
      </c>
      <c r="AU94" s="253" t="s">
        <v>86</v>
      </c>
      <c r="AV94" s="12" t="s">
        <v>145</v>
      </c>
      <c r="AW94" s="12" t="s">
        <v>39</v>
      </c>
      <c r="AX94" s="12" t="s">
        <v>84</v>
      </c>
      <c r="AY94" s="253" t="s">
        <v>137</v>
      </c>
    </row>
    <row r="95" spans="2:65" s="1" customFormat="1" ht="16.5" customHeight="1">
      <c r="B95" s="44"/>
      <c r="C95" s="219" t="s">
        <v>86</v>
      </c>
      <c r="D95" s="219" t="s">
        <v>140</v>
      </c>
      <c r="E95" s="220" t="s">
        <v>684</v>
      </c>
      <c r="F95" s="221" t="s">
        <v>685</v>
      </c>
      <c r="G95" s="222" t="s">
        <v>203</v>
      </c>
      <c r="H95" s="223">
        <v>4</v>
      </c>
      <c r="I95" s="224"/>
      <c r="J95" s="225">
        <f>ROUND(I95*H95,2)</f>
        <v>0</v>
      </c>
      <c r="K95" s="221" t="s">
        <v>144</v>
      </c>
      <c r="L95" s="70"/>
      <c r="M95" s="226" t="s">
        <v>21</v>
      </c>
      <c r="N95" s="227" t="s">
        <v>47</v>
      </c>
      <c r="O95" s="45"/>
      <c r="P95" s="228">
        <f>O95*H95</f>
        <v>0</v>
      </c>
      <c r="Q95" s="228">
        <v>8E-05</v>
      </c>
      <c r="R95" s="228">
        <f>Q95*H95</f>
        <v>0.00032</v>
      </c>
      <c r="S95" s="228">
        <v>0</v>
      </c>
      <c r="T95" s="229">
        <f>S95*H95</f>
        <v>0</v>
      </c>
      <c r="AR95" s="22" t="s">
        <v>145</v>
      </c>
      <c r="AT95" s="22" t="s">
        <v>140</v>
      </c>
      <c r="AU95" s="22" t="s">
        <v>86</v>
      </c>
      <c r="AY95" s="22" t="s">
        <v>137</v>
      </c>
      <c r="BE95" s="230">
        <f>IF(N95="základní",J95,0)</f>
        <v>0</v>
      </c>
      <c r="BF95" s="230">
        <f>IF(N95="snížená",J95,0)</f>
        <v>0</v>
      </c>
      <c r="BG95" s="230">
        <f>IF(N95="zákl. přenesená",J95,0)</f>
        <v>0</v>
      </c>
      <c r="BH95" s="230">
        <f>IF(N95="sníž. přenesená",J95,0)</f>
        <v>0</v>
      </c>
      <c r="BI95" s="230">
        <f>IF(N95="nulová",J95,0)</f>
        <v>0</v>
      </c>
      <c r="BJ95" s="22" t="s">
        <v>84</v>
      </c>
      <c r="BK95" s="230">
        <f>ROUND(I95*H95,2)</f>
        <v>0</v>
      </c>
      <c r="BL95" s="22" t="s">
        <v>145</v>
      </c>
      <c r="BM95" s="22" t="s">
        <v>686</v>
      </c>
    </row>
    <row r="96" spans="2:47" s="1" customFormat="1" ht="13.5">
      <c r="B96" s="44"/>
      <c r="C96" s="72"/>
      <c r="D96" s="233" t="s">
        <v>153</v>
      </c>
      <c r="E96" s="72"/>
      <c r="F96" s="254" t="s">
        <v>687</v>
      </c>
      <c r="G96" s="72"/>
      <c r="H96" s="72"/>
      <c r="I96" s="189"/>
      <c r="J96" s="72"/>
      <c r="K96" s="72"/>
      <c r="L96" s="70"/>
      <c r="M96" s="255"/>
      <c r="N96" s="45"/>
      <c r="O96" s="45"/>
      <c r="P96" s="45"/>
      <c r="Q96" s="45"/>
      <c r="R96" s="45"/>
      <c r="S96" s="45"/>
      <c r="T96" s="93"/>
      <c r="AT96" s="22" t="s">
        <v>153</v>
      </c>
      <c r="AU96" s="22" t="s">
        <v>86</v>
      </c>
    </row>
    <row r="97" spans="2:51" s="11" customFormat="1" ht="13.5">
      <c r="B97" s="231"/>
      <c r="C97" s="232"/>
      <c r="D97" s="233" t="s">
        <v>147</v>
      </c>
      <c r="E97" s="234" t="s">
        <v>21</v>
      </c>
      <c r="F97" s="235" t="s">
        <v>688</v>
      </c>
      <c r="G97" s="232"/>
      <c r="H97" s="236">
        <v>4</v>
      </c>
      <c r="I97" s="237"/>
      <c r="J97" s="232"/>
      <c r="K97" s="232"/>
      <c r="L97" s="238"/>
      <c r="M97" s="239"/>
      <c r="N97" s="240"/>
      <c r="O97" s="240"/>
      <c r="P97" s="240"/>
      <c r="Q97" s="240"/>
      <c r="R97" s="240"/>
      <c r="S97" s="240"/>
      <c r="T97" s="241"/>
      <c r="AT97" s="242" t="s">
        <v>147</v>
      </c>
      <c r="AU97" s="242" t="s">
        <v>86</v>
      </c>
      <c r="AV97" s="11" t="s">
        <v>86</v>
      </c>
      <c r="AW97" s="11" t="s">
        <v>39</v>
      </c>
      <c r="AX97" s="11" t="s">
        <v>76</v>
      </c>
      <c r="AY97" s="242" t="s">
        <v>137</v>
      </c>
    </row>
    <row r="98" spans="2:51" s="12" customFormat="1" ht="13.5">
      <c r="B98" s="243"/>
      <c r="C98" s="244"/>
      <c r="D98" s="233" t="s">
        <v>147</v>
      </c>
      <c r="E98" s="245" t="s">
        <v>21</v>
      </c>
      <c r="F98" s="246" t="s">
        <v>149</v>
      </c>
      <c r="G98" s="244"/>
      <c r="H98" s="247">
        <v>4</v>
      </c>
      <c r="I98" s="248"/>
      <c r="J98" s="244"/>
      <c r="K98" s="244"/>
      <c r="L98" s="249"/>
      <c r="M98" s="250"/>
      <c r="N98" s="251"/>
      <c r="O98" s="251"/>
      <c r="P98" s="251"/>
      <c r="Q98" s="251"/>
      <c r="R98" s="251"/>
      <c r="S98" s="251"/>
      <c r="T98" s="252"/>
      <c r="AT98" s="253" t="s">
        <v>147</v>
      </c>
      <c r="AU98" s="253" t="s">
        <v>86</v>
      </c>
      <c r="AV98" s="12" t="s">
        <v>145</v>
      </c>
      <c r="AW98" s="12" t="s">
        <v>39</v>
      </c>
      <c r="AX98" s="12" t="s">
        <v>84</v>
      </c>
      <c r="AY98" s="253" t="s">
        <v>137</v>
      </c>
    </row>
    <row r="99" spans="2:65" s="1" customFormat="1" ht="16.5" customHeight="1">
      <c r="B99" s="44"/>
      <c r="C99" s="219" t="s">
        <v>155</v>
      </c>
      <c r="D99" s="219" t="s">
        <v>140</v>
      </c>
      <c r="E99" s="220" t="s">
        <v>689</v>
      </c>
      <c r="F99" s="221" t="s">
        <v>690</v>
      </c>
      <c r="G99" s="222" t="s">
        <v>203</v>
      </c>
      <c r="H99" s="223">
        <v>8</v>
      </c>
      <c r="I99" s="224"/>
      <c r="J99" s="225">
        <f>ROUND(I99*H99,2)</f>
        <v>0</v>
      </c>
      <c r="K99" s="221" t="s">
        <v>144</v>
      </c>
      <c r="L99" s="70"/>
      <c r="M99" s="226" t="s">
        <v>21</v>
      </c>
      <c r="N99" s="227" t="s">
        <v>47</v>
      </c>
      <c r="O99" s="45"/>
      <c r="P99" s="228">
        <f>O99*H99</f>
        <v>0</v>
      </c>
      <c r="Q99" s="228">
        <v>0.00012</v>
      </c>
      <c r="R99" s="228">
        <f>Q99*H99</f>
        <v>0.00096</v>
      </c>
      <c r="S99" s="228">
        <v>0</v>
      </c>
      <c r="T99" s="229">
        <f>S99*H99</f>
        <v>0</v>
      </c>
      <c r="AR99" s="22" t="s">
        <v>145</v>
      </c>
      <c r="AT99" s="22" t="s">
        <v>140</v>
      </c>
      <c r="AU99" s="22" t="s">
        <v>86</v>
      </c>
      <c r="AY99" s="22" t="s">
        <v>137</v>
      </c>
      <c r="BE99" s="230">
        <f>IF(N99="základní",J99,0)</f>
        <v>0</v>
      </c>
      <c r="BF99" s="230">
        <f>IF(N99="snížená",J99,0)</f>
        <v>0</v>
      </c>
      <c r="BG99" s="230">
        <f>IF(N99="zákl. přenesená",J99,0)</f>
        <v>0</v>
      </c>
      <c r="BH99" s="230">
        <f>IF(N99="sníž. přenesená",J99,0)</f>
        <v>0</v>
      </c>
      <c r="BI99" s="230">
        <f>IF(N99="nulová",J99,0)</f>
        <v>0</v>
      </c>
      <c r="BJ99" s="22" t="s">
        <v>84</v>
      </c>
      <c r="BK99" s="230">
        <f>ROUND(I99*H99,2)</f>
        <v>0</v>
      </c>
      <c r="BL99" s="22" t="s">
        <v>145</v>
      </c>
      <c r="BM99" s="22" t="s">
        <v>691</v>
      </c>
    </row>
    <row r="100" spans="2:47" s="1" customFormat="1" ht="13.5">
      <c r="B100" s="44"/>
      <c r="C100" s="72"/>
      <c r="D100" s="233" t="s">
        <v>153</v>
      </c>
      <c r="E100" s="72"/>
      <c r="F100" s="254" t="s">
        <v>687</v>
      </c>
      <c r="G100" s="72"/>
      <c r="H100" s="72"/>
      <c r="I100" s="189"/>
      <c r="J100" s="72"/>
      <c r="K100" s="72"/>
      <c r="L100" s="70"/>
      <c r="M100" s="255"/>
      <c r="N100" s="45"/>
      <c r="O100" s="45"/>
      <c r="P100" s="45"/>
      <c r="Q100" s="45"/>
      <c r="R100" s="45"/>
      <c r="S100" s="45"/>
      <c r="T100" s="93"/>
      <c r="AT100" s="22" t="s">
        <v>153</v>
      </c>
      <c r="AU100" s="22" t="s">
        <v>86</v>
      </c>
    </row>
    <row r="101" spans="2:51" s="11" customFormat="1" ht="13.5">
      <c r="B101" s="231"/>
      <c r="C101" s="232"/>
      <c r="D101" s="233" t="s">
        <v>147</v>
      </c>
      <c r="E101" s="234" t="s">
        <v>21</v>
      </c>
      <c r="F101" s="235" t="s">
        <v>692</v>
      </c>
      <c r="G101" s="232"/>
      <c r="H101" s="236">
        <v>8</v>
      </c>
      <c r="I101" s="237"/>
      <c r="J101" s="232"/>
      <c r="K101" s="232"/>
      <c r="L101" s="238"/>
      <c r="M101" s="239"/>
      <c r="N101" s="240"/>
      <c r="O101" s="240"/>
      <c r="P101" s="240"/>
      <c r="Q101" s="240"/>
      <c r="R101" s="240"/>
      <c r="S101" s="240"/>
      <c r="T101" s="241"/>
      <c r="AT101" s="242" t="s">
        <v>147</v>
      </c>
      <c r="AU101" s="242" t="s">
        <v>86</v>
      </c>
      <c r="AV101" s="11" t="s">
        <v>86</v>
      </c>
      <c r="AW101" s="11" t="s">
        <v>39</v>
      </c>
      <c r="AX101" s="11" t="s">
        <v>76</v>
      </c>
      <c r="AY101" s="242" t="s">
        <v>137</v>
      </c>
    </row>
    <row r="102" spans="2:51" s="12" customFormat="1" ht="13.5">
      <c r="B102" s="243"/>
      <c r="C102" s="244"/>
      <c r="D102" s="233" t="s">
        <v>147</v>
      </c>
      <c r="E102" s="245" t="s">
        <v>21</v>
      </c>
      <c r="F102" s="246" t="s">
        <v>149</v>
      </c>
      <c r="G102" s="244"/>
      <c r="H102" s="247">
        <v>8</v>
      </c>
      <c r="I102" s="248"/>
      <c r="J102" s="244"/>
      <c r="K102" s="244"/>
      <c r="L102" s="249"/>
      <c r="M102" s="250"/>
      <c r="N102" s="251"/>
      <c r="O102" s="251"/>
      <c r="P102" s="251"/>
      <c r="Q102" s="251"/>
      <c r="R102" s="251"/>
      <c r="S102" s="251"/>
      <c r="T102" s="252"/>
      <c r="AT102" s="253" t="s">
        <v>147</v>
      </c>
      <c r="AU102" s="253" t="s">
        <v>86</v>
      </c>
      <c r="AV102" s="12" t="s">
        <v>145</v>
      </c>
      <c r="AW102" s="12" t="s">
        <v>39</v>
      </c>
      <c r="AX102" s="12" t="s">
        <v>84</v>
      </c>
      <c r="AY102" s="253" t="s">
        <v>137</v>
      </c>
    </row>
    <row r="103" spans="2:63" s="10" customFormat="1" ht="29.85" customHeight="1">
      <c r="B103" s="203"/>
      <c r="C103" s="204"/>
      <c r="D103" s="205" t="s">
        <v>75</v>
      </c>
      <c r="E103" s="217" t="s">
        <v>138</v>
      </c>
      <c r="F103" s="217" t="s">
        <v>139</v>
      </c>
      <c r="G103" s="204"/>
      <c r="H103" s="204"/>
      <c r="I103" s="207"/>
      <c r="J103" s="218">
        <f>BK103</f>
        <v>0</v>
      </c>
      <c r="K103" s="204"/>
      <c r="L103" s="209"/>
      <c r="M103" s="210"/>
      <c r="N103" s="211"/>
      <c r="O103" s="211"/>
      <c r="P103" s="212">
        <f>SUM(P104:P108)</f>
        <v>0</v>
      </c>
      <c r="Q103" s="211"/>
      <c r="R103" s="212">
        <f>SUM(R104:R108)</f>
        <v>0.22153599999999998</v>
      </c>
      <c r="S103" s="211"/>
      <c r="T103" s="213">
        <f>SUM(T104:T108)</f>
        <v>0</v>
      </c>
      <c r="AR103" s="214" t="s">
        <v>84</v>
      </c>
      <c r="AT103" s="215" t="s">
        <v>75</v>
      </c>
      <c r="AU103" s="215" t="s">
        <v>84</v>
      </c>
      <c r="AY103" s="214" t="s">
        <v>137</v>
      </c>
      <c r="BK103" s="216">
        <f>SUM(BK104:BK108)</f>
        <v>0</v>
      </c>
    </row>
    <row r="104" spans="2:65" s="1" customFormat="1" ht="25.5" customHeight="1">
      <c r="B104" s="44"/>
      <c r="C104" s="219" t="s">
        <v>145</v>
      </c>
      <c r="D104" s="219" t="s">
        <v>140</v>
      </c>
      <c r="E104" s="220" t="s">
        <v>164</v>
      </c>
      <c r="F104" s="221" t="s">
        <v>165</v>
      </c>
      <c r="G104" s="222" t="s">
        <v>143</v>
      </c>
      <c r="H104" s="223">
        <v>11.2</v>
      </c>
      <c r="I104" s="224"/>
      <c r="J104" s="225">
        <f>ROUND(I104*H104,2)</f>
        <v>0</v>
      </c>
      <c r="K104" s="221" t="s">
        <v>144</v>
      </c>
      <c r="L104" s="70"/>
      <c r="M104" s="226" t="s">
        <v>21</v>
      </c>
      <c r="N104" s="227" t="s">
        <v>47</v>
      </c>
      <c r="O104" s="45"/>
      <c r="P104" s="228">
        <f>O104*H104</f>
        <v>0</v>
      </c>
      <c r="Q104" s="228">
        <v>0.0014</v>
      </c>
      <c r="R104" s="228">
        <f>Q104*H104</f>
        <v>0.01568</v>
      </c>
      <c r="S104" s="228">
        <v>0</v>
      </c>
      <c r="T104" s="229">
        <f>S104*H104</f>
        <v>0</v>
      </c>
      <c r="AR104" s="22" t="s">
        <v>145</v>
      </c>
      <c r="AT104" s="22" t="s">
        <v>140</v>
      </c>
      <c r="AU104" s="22" t="s">
        <v>86</v>
      </c>
      <c r="AY104" s="22" t="s">
        <v>137</v>
      </c>
      <c r="BE104" s="230">
        <f>IF(N104="základní",J104,0)</f>
        <v>0</v>
      </c>
      <c r="BF104" s="230">
        <f>IF(N104="snížená",J104,0)</f>
        <v>0</v>
      </c>
      <c r="BG104" s="230">
        <f>IF(N104="zákl. přenesená",J104,0)</f>
        <v>0</v>
      </c>
      <c r="BH104" s="230">
        <f>IF(N104="sníž. přenesená",J104,0)</f>
        <v>0</v>
      </c>
      <c r="BI104" s="230">
        <f>IF(N104="nulová",J104,0)</f>
        <v>0</v>
      </c>
      <c r="BJ104" s="22" t="s">
        <v>84</v>
      </c>
      <c r="BK104" s="230">
        <f>ROUND(I104*H104,2)</f>
        <v>0</v>
      </c>
      <c r="BL104" s="22" t="s">
        <v>145</v>
      </c>
      <c r="BM104" s="22" t="s">
        <v>693</v>
      </c>
    </row>
    <row r="105" spans="2:51" s="11" customFormat="1" ht="13.5">
      <c r="B105" s="231"/>
      <c r="C105" s="232"/>
      <c r="D105" s="233" t="s">
        <v>147</v>
      </c>
      <c r="E105" s="234" t="s">
        <v>21</v>
      </c>
      <c r="F105" s="235" t="s">
        <v>683</v>
      </c>
      <c r="G105" s="232"/>
      <c r="H105" s="236">
        <v>11.2</v>
      </c>
      <c r="I105" s="237"/>
      <c r="J105" s="232"/>
      <c r="K105" s="232"/>
      <c r="L105" s="238"/>
      <c r="M105" s="239"/>
      <c r="N105" s="240"/>
      <c r="O105" s="240"/>
      <c r="P105" s="240"/>
      <c r="Q105" s="240"/>
      <c r="R105" s="240"/>
      <c r="S105" s="240"/>
      <c r="T105" s="241"/>
      <c r="AT105" s="242" t="s">
        <v>147</v>
      </c>
      <c r="AU105" s="242" t="s">
        <v>86</v>
      </c>
      <c r="AV105" s="11" t="s">
        <v>86</v>
      </c>
      <c r="AW105" s="11" t="s">
        <v>39</v>
      </c>
      <c r="AX105" s="11" t="s">
        <v>76</v>
      </c>
      <c r="AY105" s="242" t="s">
        <v>137</v>
      </c>
    </row>
    <row r="106" spans="2:51" s="12" customFormat="1" ht="13.5">
      <c r="B106" s="243"/>
      <c r="C106" s="244"/>
      <c r="D106" s="233" t="s">
        <v>147</v>
      </c>
      <c r="E106" s="245" t="s">
        <v>21</v>
      </c>
      <c r="F106" s="246" t="s">
        <v>149</v>
      </c>
      <c r="G106" s="244"/>
      <c r="H106" s="247">
        <v>11.2</v>
      </c>
      <c r="I106" s="248"/>
      <c r="J106" s="244"/>
      <c r="K106" s="244"/>
      <c r="L106" s="249"/>
      <c r="M106" s="250"/>
      <c r="N106" s="251"/>
      <c r="O106" s="251"/>
      <c r="P106" s="251"/>
      <c r="Q106" s="251"/>
      <c r="R106" s="251"/>
      <c r="S106" s="251"/>
      <c r="T106" s="252"/>
      <c r="AT106" s="253" t="s">
        <v>147</v>
      </c>
      <c r="AU106" s="253" t="s">
        <v>86</v>
      </c>
      <c r="AV106" s="12" t="s">
        <v>145</v>
      </c>
      <c r="AW106" s="12" t="s">
        <v>39</v>
      </c>
      <c r="AX106" s="12" t="s">
        <v>84</v>
      </c>
      <c r="AY106" s="253" t="s">
        <v>137</v>
      </c>
    </row>
    <row r="107" spans="2:65" s="1" customFormat="1" ht="38.25" customHeight="1">
      <c r="B107" s="44"/>
      <c r="C107" s="219" t="s">
        <v>163</v>
      </c>
      <c r="D107" s="219" t="s">
        <v>140</v>
      </c>
      <c r="E107" s="220" t="s">
        <v>694</v>
      </c>
      <c r="F107" s="221" t="s">
        <v>695</v>
      </c>
      <c r="G107" s="222" t="s">
        <v>143</v>
      </c>
      <c r="H107" s="223">
        <v>11.2</v>
      </c>
      <c r="I107" s="224"/>
      <c r="J107" s="225">
        <f>ROUND(I107*H107,2)</f>
        <v>0</v>
      </c>
      <c r="K107" s="221" t="s">
        <v>144</v>
      </c>
      <c r="L107" s="70"/>
      <c r="M107" s="226" t="s">
        <v>21</v>
      </c>
      <c r="N107" s="227" t="s">
        <v>47</v>
      </c>
      <c r="O107" s="45"/>
      <c r="P107" s="228">
        <f>O107*H107</f>
        <v>0</v>
      </c>
      <c r="Q107" s="228">
        <v>0.01838</v>
      </c>
      <c r="R107" s="228">
        <f>Q107*H107</f>
        <v>0.20585599999999998</v>
      </c>
      <c r="S107" s="228">
        <v>0</v>
      </c>
      <c r="T107" s="229">
        <f>S107*H107</f>
        <v>0</v>
      </c>
      <c r="AR107" s="22" t="s">
        <v>145</v>
      </c>
      <c r="AT107" s="22" t="s">
        <v>140</v>
      </c>
      <c r="AU107" s="22" t="s">
        <v>86</v>
      </c>
      <c r="AY107" s="22" t="s">
        <v>137</v>
      </c>
      <c r="BE107" s="230">
        <f>IF(N107="základní",J107,0)</f>
        <v>0</v>
      </c>
      <c r="BF107" s="230">
        <f>IF(N107="snížená",J107,0)</f>
        <v>0</v>
      </c>
      <c r="BG107" s="230">
        <f>IF(N107="zákl. přenesená",J107,0)</f>
        <v>0</v>
      </c>
      <c r="BH107" s="230">
        <f>IF(N107="sníž. přenesená",J107,0)</f>
        <v>0</v>
      </c>
      <c r="BI107" s="230">
        <f>IF(N107="nulová",J107,0)</f>
        <v>0</v>
      </c>
      <c r="BJ107" s="22" t="s">
        <v>84</v>
      </c>
      <c r="BK107" s="230">
        <f>ROUND(I107*H107,2)</f>
        <v>0</v>
      </c>
      <c r="BL107" s="22" t="s">
        <v>145</v>
      </c>
      <c r="BM107" s="22" t="s">
        <v>696</v>
      </c>
    </row>
    <row r="108" spans="2:47" s="1" customFormat="1" ht="13.5">
      <c r="B108" s="44"/>
      <c r="C108" s="72"/>
      <c r="D108" s="233" t="s">
        <v>153</v>
      </c>
      <c r="E108" s="72"/>
      <c r="F108" s="254" t="s">
        <v>697</v>
      </c>
      <c r="G108" s="72"/>
      <c r="H108" s="72"/>
      <c r="I108" s="189"/>
      <c r="J108" s="72"/>
      <c r="K108" s="72"/>
      <c r="L108" s="70"/>
      <c r="M108" s="255"/>
      <c r="N108" s="45"/>
      <c r="O108" s="45"/>
      <c r="P108" s="45"/>
      <c r="Q108" s="45"/>
      <c r="R108" s="45"/>
      <c r="S108" s="45"/>
      <c r="T108" s="93"/>
      <c r="AT108" s="22" t="s">
        <v>153</v>
      </c>
      <c r="AU108" s="22" t="s">
        <v>86</v>
      </c>
    </row>
    <row r="109" spans="2:63" s="10" customFormat="1" ht="29.85" customHeight="1">
      <c r="B109" s="203"/>
      <c r="C109" s="204"/>
      <c r="D109" s="205" t="s">
        <v>75</v>
      </c>
      <c r="E109" s="217" t="s">
        <v>182</v>
      </c>
      <c r="F109" s="217" t="s">
        <v>220</v>
      </c>
      <c r="G109" s="204"/>
      <c r="H109" s="204"/>
      <c r="I109" s="207"/>
      <c r="J109" s="218">
        <f>BK109</f>
        <v>0</v>
      </c>
      <c r="K109" s="204"/>
      <c r="L109" s="209"/>
      <c r="M109" s="210"/>
      <c r="N109" s="211"/>
      <c r="O109" s="211"/>
      <c r="P109" s="212">
        <f>SUM(P110:P113)</f>
        <v>0</v>
      </c>
      <c r="Q109" s="211"/>
      <c r="R109" s="212">
        <f>SUM(R110:R113)</f>
        <v>0</v>
      </c>
      <c r="S109" s="211"/>
      <c r="T109" s="213">
        <f>SUM(T110:T113)</f>
        <v>6.552</v>
      </c>
      <c r="AR109" s="214" t="s">
        <v>84</v>
      </c>
      <c r="AT109" s="215" t="s">
        <v>75</v>
      </c>
      <c r="AU109" s="215" t="s">
        <v>84</v>
      </c>
      <c r="AY109" s="214" t="s">
        <v>137</v>
      </c>
      <c r="BK109" s="216">
        <f>SUM(BK110:BK113)</f>
        <v>0</v>
      </c>
    </row>
    <row r="110" spans="2:65" s="1" customFormat="1" ht="25.5" customHeight="1">
      <c r="B110" s="44"/>
      <c r="C110" s="219" t="s">
        <v>138</v>
      </c>
      <c r="D110" s="219" t="s">
        <v>140</v>
      </c>
      <c r="E110" s="220" t="s">
        <v>698</v>
      </c>
      <c r="F110" s="221" t="s">
        <v>699</v>
      </c>
      <c r="G110" s="222" t="s">
        <v>230</v>
      </c>
      <c r="H110" s="223">
        <v>3.36</v>
      </c>
      <c r="I110" s="224"/>
      <c r="J110" s="225">
        <f>ROUND(I110*H110,2)</f>
        <v>0</v>
      </c>
      <c r="K110" s="221" t="s">
        <v>144</v>
      </c>
      <c r="L110" s="70"/>
      <c r="M110" s="226" t="s">
        <v>21</v>
      </c>
      <c r="N110" s="227" t="s">
        <v>47</v>
      </c>
      <c r="O110" s="45"/>
      <c r="P110" s="228">
        <f>O110*H110</f>
        <v>0</v>
      </c>
      <c r="Q110" s="228">
        <v>0</v>
      </c>
      <c r="R110" s="228">
        <f>Q110*H110</f>
        <v>0</v>
      </c>
      <c r="S110" s="228">
        <v>1.95</v>
      </c>
      <c r="T110" s="229">
        <f>S110*H110</f>
        <v>6.552</v>
      </c>
      <c r="AR110" s="22" t="s">
        <v>145</v>
      </c>
      <c r="AT110" s="22" t="s">
        <v>140</v>
      </c>
      <c r="AU110" s="22" t="s">
        <v>86</v>
      </c>
      <c r="AY110" s="22" t="s">
        <v>137</v>
      </c>
      <c r="BE110" s="230">
        <f>IF(N110="základní",J110,0)</f>
        <v>0</v>
      </c>
      <c r="BF110" s="230">
        <f>IF(N110="snížená",J110,0)</f>
        <v>0</v>
      </c>
      <c r="BG110" s="230">
        <f>IF(N110="zákl. přenesená",J110,0)</f>
        <v>0</v>
      </c>
      <c r="BH110" s="230">
        <f>IF(N110="sníž. přenesená",J110,0)</f>
        <v>0</v>
      </c>
      <c r="BI110" s="230">
        <f>IF(N110="nulová",J110,0)</f>
        <v>0</v>
      </c>
      <c r="BJ110" s="22" t="s">
        <v>84</v>
      </c>
      <c r="BK110" s="230">
        <f>ROUND(I110*H110,2)</f>
        <v>0</v>
      </c>
      <c r="BL110" s="22" t="s">
        <v>145</v>
      </c>
      <c r="BM110" s="22" t="s">
        <v>700</v>
      </c>
    </row>
    <row r="111" spans="2:47" s="1" customFormat="1" ht="13.5">
      <c r="B111" s="44"/>
      <c r="C111" s="72"/>
      <c r="D111" s="233" t="s">
        <v>153</v>
      </c>
      <c r="E111" s="72"/>
      <c r="F111" s="254" t="s">
        <v>701</v>
      </c>
      <c r="G111" s="72"/>
      <c r="H111" s="72"/>
      <c r="I111" s="189"/>
      <c r="J111" s="72"/>
      <c r="K111" s="72"/>
      <c r="L111" s="70"/>
      <c r="M111" s="255"/>
      <c r="N111" s="45"/>
      <c r="O111" s="45"/>
      <c r="P111" s="45"/>
      <c r="Q111" s="45"/>
      <c r="R111" s="45"/>
      <c r="S111" s="45"/>
      <c r="T111" s="93"/>
      <c r="AT111" s="22" t="s">
        <v>153</v>
      </c>
      <c r="AU111" s="22" t="s">
        <v>86</v>
      </c>
    </row>
    <row r="112" spans="2:51" s="11" customFormat="1" ht="13.5">
      <c r="B112" s="231"/>
      <c r="C112" s="232"/>
      <c r="D112" s="233" t="s">
        <v>147</v>
      </c>
      <c r="E112" s="234" t="s">
        <v>21</v>
      </c>
      <c r="F112" s="235" t="s">
        <v>702</v>
      </c>
      <c r="G112" s="232"/>
      <c r="H112" s="236">
        <v>3.36</v>
      </c>
      <c r="I112" s="237"/>
      <c r="J112" s="232"/>
      <c r="K112" s="232"/>
      <c r="L112" s="238"/>
      <c r="M112" s="239"/>
      <c r="N112" s="240"/>
      <c r="O112" s="240"/>
      <c r="P112" s="240"/>
      <c r="Q112" s="240"/>
      <c r="R112" s="240"/>
      <c r="S112" s="240"/>
      <c r="T112" s="241"/>
      <c r="AT112" s="242" t="s">
        <v>147</v>
      </c>
      <c r="AU112" s="242" t="s">
        <v>86</v>
      </c>
      <c r="AV112" s="11" t="s">
        <v>86</v>
      </c>
      <c r="AW112" s="11" t="s">
        <v>39</v>
      </c>
      <c r="AX112" s="11" t="s">
        <v>76</v>
      </c>
      <c r="AY112" s="242" t="s">
        <v>137</v>
      </c>
    </row>
    <row r="113" spans="2:51" s="12" customFormat="1" ht="13.5">
      <c r="B113" s="243"/>
      <c r="C113" s="244"/>
      <c r="D113" s="233" t="s">
        <v>147</v>
      </c>
      <c r="E113" s="245" t="s">
        <v>21</v>
      </c>
      <c r="F113" s="246" t="s">
        <v>149</v>
      </c>
      <c r="G113" s="244"/>
      <c r="H113" s="247">
        <v>3.36</v>
      </c>
      <c r="I113" s="248"/>
      <c r="J113" s="244"/>
      <c r="K113" s="244"/>
      <c r="L113" s="249"/>
      <c r="M113" s="250"/>
      <c r="N113" s="251"/>
      <c r="O113" s="251"/>
      <c r="P113" s="251"/>
      <c r="Q113" s="251"/>
      <c r="R113" s="251"/>
      <c r="S113" s="251"/>
      <c r="T113" s="252"/>
      <c r="AT113" s="253" t="s">
        <v>147</v>
      </c>
      <c r="AU113" s="253" t="s">
        <v>86</v>
      </c>
      <c r="AV113" s="12" t="s">
        <v>145</v>
      </c>
      <c r="AW113" s="12" t="s">
        <v>39</v>
      </c>
      <c r="AX113" s="12" t="s">
        <v>84</v>
      </c>
      <c r="AY113" s="253" t="s">
        <v>137</v>
      </c>
    </row>
    <row r="114" spans="2:63" s="10" customFormat="1" ht="29.85" customHeight="1">
      <c r="B114" s="203"/>
      <c r="C114" s="204"/>
      <c r="D114" s="205" t="s">
        <v>75</v>
      </c>
      <c r="E114" s="217" t="s">
        <v>274</v>
      </c>
      <c r="F114" s="217" t="s">
        <v>275</v>
      </c>
      <c r="G114" s="204"/>
      <c r="H114" s="204"/>
      <c r="I114" s="207"/>
      <c r="J114" s="218">
        <f>BK114</f>
        <v>0</v>
      </c>
      <c r="K114" s="204"/>
      <c r="L114" s="209"/>
      <c r="M114" s="210"/>
      <c r="N114" s="211"/>
      <c r="O114" s="211"/>
      <c r="P114" s="212">
        <f>SUM(P115:P125)</f>
        <v>0</v>
      </c>
      <c r="Q114" s="211"/>
      <c r="R114" s="212">
        <f>SUM(R115:R125)</f>
        <v>0</v>
      </c>
      <c r="S114" s="211"/>
      <c r="T114" s="213">
        <f>SUM(T115:T125)</f>
        <v>0</v>
      </c>
      <c r="AR114" s="214" t="s">
        <v>84</v>
      </c>
      <c r="AT114" s="215" t="s">
        <v>75</v>
      </c>
      <c r="AU114" s="215" t="s">
        <v>84</v>
      </c>
      <c r="AY114" s="214" t="s">
        <v>137</v>
      </c>
      <c r="BK114" s="216">
        <f>SUM(BK115:BK125)</f>
        <v>0</v>
      </c>
    </row>
    <row r="115" spans="2:65" s="1" customFormat="1" ht="38.25" customHeight="1">
      <c r="B115" s="44"/>
      <c r="C115" s="219" t="s">
        <v>174</v>
      </c>
      <c r="D115" s="219" t="s">
        <v>140</v>
      </c>
      <c r="E115" s="220" t="s">
        <v>703</v>
      </c>
      <c r="F115" s="221" t="s">
        <v>704</v>
      </c>
      <c r="G115" s="222" t="s">
        <v>279</v>
      </c>
      <c r="H115" s="223">
        <v>10.437</v>
      </c>
      <c r="I115" s="224"/>
      <c r="J115" s="225">
        <f>ROUND(I115*H115,2)</f>
        <v>0</v>
      </c>
      <c r="K115" s="221" t="s">
        <v>144</v>
      </c>
      <c r="L115" s="70"/>
      <c r="M115" s="226" t="s">
        <v>21</v>
      </c>
      <c r="N115" s="227" t="s">
        <v>47</v>
      </c>
      <c r="O115" s="45"/>
      <c r="P115" s="228">
        <f>O115*H115</f>
        <v>0</v>
      </c>
      <c r="Q115" s="228">
        <v>0</v>
      </c>
      <c r="R115" s="228">
        <f>Q115*H115</f>
        <v>0</v>
      </c>
      <c r="S115" s="228">
        <v>0</v>
      </c>
      <c r="T115" s="229">
        <f>S115*H115</f>
        <v>0</v>
      </c>
      <c r="AR115" s="22" t="s">
        <v>145</v>
      </c>
      <c r="AT115" s="22" t="s">
        <v>140</v>
      </c>
      <c r="AU115" s="22" t="s">
        <v>86</v>
      </c>
      <c r="AY115" s="22" t="s">
        <v>137</v>
      </c>
      <c r="BE115" s="230">
        <f>IF(N115="základní",J115,0)</f>
        <v>0</v>
      </c>
      <c r="BF115" s="230">
        <f>IF(N115="snížená",J115,0)</f>
        <v>0</v>
      </c>
      <c r="BG115" s="230">
        <f>IF(N115="zákl. přenesená",J115,0)</f>
        <v>0</v>
      </c>
      <c r="BH115" s="230">
        <f>IF(N115="sníž. přenesená",J115,0)</f>
        <v>0</v>
      </c>
      <c r="BI115" s="230">
        <f>IF(N115="nulová",J115,0)</f>
        <v>0</v>
      </c>
      <c r="BJ115" s="22" t="s">
        <v>84</v>
      </c>
      <c r="BK115" s="230">
        <f>ROUND(I115*H115,2)</f>
        <v>0</v>
      </c>
      <c r="BL115" s="22" t="s">
        <v>145</v>
      </c>
      <c r="BM115" s="22" t="s">
        <v>705</v>
      </c>
    </row>
    <row r="116" spans="2:47" s="1" customFormat="1" ht="13.5">
      <c r="B116" s="44"/>
      <c r="C116" s="72"/>
      <c r="D116" s="233" t="s">
        <v>153</v>
      </c>
      <c r="E116" s="72"/>
      <c r="F116" s="254" t="s">
        <v>281</v>
      </c>
      <c r="G116" s="72"/>
      <c r="H116" s="72"/>
      <c r="I116" s="189"/>
      <c r="J116" s="72"/>
      <c r="K116" s="72"/>
      <c r="L116" s="70"/>
      <c r="M116" s="255"/>
      <c r="N116" s="45"/>
      <c r="O116" s="45"/>
      <c r="P116" s="45"/>
      <c r="Q116" s="45"/>
      <c r="R116" s="45"/>
      <c r="S116" s="45"/>
      <c r="T116" s="93"/>
      <c r="AT116" s="22" t="s">
        <v>153</v>
      </c>
      <c r="AU116" s="22" t="s">
        <v>86</v>
      </c>
    </row>
    <row r="117" spans="2:65" s="1" customFormat="1" ht="38.25" customHeight="1">
      <c r="B117" s="44"/>
      <c r="C117" s="219" t="s">
        <v>178</v>
      </c>
      <c r="D117" s="219" t="s">
        <v>140</v>
      </c>
      <c r="E117" s="220" t="s">
        <v>283</v>
      </c>
      <c r="F117" s="221" t="s">
        <v>284</v>
      </c>
      <c r="G117" s="222" t="s">
        <v>279</v>
      </c>
      <c r="H117" s="223">
        <v>10.437</v>
      </c>
      <c r="I117" s="224"/>
      <c r="J117" s="225">
        <f>ROUND(I117*H117,2)</f>
        <v>0</v>
      </c>
      <c r="K117" s="221" t="s">
        <v>144</v>
      </c>
      <c r="L117" s="70"/>
      <c r="M117" s="226" t="s">
        <v>21</v>
      </c>
      <c r="N117" s="227" t="s">
        <v>47</v>
      </c>
      <c r="O117" s="45"/>
      <c r="P117" s="228">
        <f>O117*H117</f>
        <v>0</v>
      </c>
      <c r="Q117" s="228">
        <v>0</v>
      </c>
      <c r="R117" s="228">
        <f>Q117*H117</f>
        <v>0</v>
      </c>
      <c r="S117" s="228">
        <v>0</v>
      </c>
      <c r="T117" s="229">
        <f>S117*H117</f>
        <v>0</v>
      </c>
      <c r="AR117" s="22" t="s">
        <v>145</v>
      </c>
      <c r="AT117" s="22" t="s">
        <v>140</v>
      </c>
      <c r="AU117" s="22" t="s">
        <v>86</v>
      </c>
      <c r="AY117" s="22" t="s">
        <v>137</v>
      </c>
      <c r="BE117" s="230">
        <f>IF(N117="základní",J117,0)</f>
        <v>0</v>
      </c>
      <c r="BF117" s="230">
        <f>IF(N117="snížená",J117,0)</f>
        <v>0</v>
      </c>
      <c r="BG117" s="230">
        <f>IF(N117="zákl. přenesená",J117,0)</f>
        <v>0</v>
      </c>
      <c r="BH117" s="230">
        <f>IF(N117="sníž. přenesená",J117,0)</f>
        <v>0</v>
      </c>
      <c r="BI117" s="230">
        <f>IF(N117="nulová",J117,0)</f>
        <v>0</v>
      </c>
      <c r="BJ117" s="22" t="s">
        <v>84</v>
      </c>
      <c r="BK117" s="230">
        <f>ROUND(I117*H117,2)</f>
        <v>0</v>
      </c>
      <c r="BL117" s="22" t="s">
        <v>145</v>
      </c>
      <c r="BM117" s="22" t="s">
        <v>706</v>
      </c>
    </row>
    <row r="118" spans="2:47" s="1" customFormat="1" ht="13.5">
      <c r="B118" s="44"/>
      <c r="C118" s="72"/>
      <c r="D118" s="233" t="s">
        <v>153</v>
      </c>
      <c r="E118" s="72"/>
      <c r="F118" s="254" t="s">
        <v>281</v>
      </c>
      <c r="G118" s="72"/>
      <c r="H118" s="72"/>
      <c r="I118" s="189"/>
      <c r="J118" s="72"/>
      <c r="K118" s="72"/>
      <c r="L118" s="70"/>
      <c r="M118" s="255"/>
      <c r="N118" s="45"/>
      <c r="O118" s="45"/>
      <c r="P118" s="45"/>
      <c r="Q118" s="45"/>
      <c r="R118" s="45"/>
      <c r="S118" s="45"/>
      <c r="T118" s="93"/>
      <c r="AT118" s="22" t="s">
        <v>153</v>
      </c>
      <c r="AU118" s="22" t="s">
        <v>86</v>
      </c>
    </row>
    <row r="119" spans="2:65" s="1" customFormat="1" ht="25.5" customHeight="1">
      <c r="B119" s="44"/>
      <c r="C119" s="219" t="s">
        <v>182</v>
      </c>
      <c r="D119" s="219" t="s">
        <v>140</v>
      </c>
      <c r="E119" s="220" t="s">
        <v>287</v>
      </c>
      <c r="F119" s="221" t="s">
        <v>288</v>
      </c>
      <c r="G119" s="222" t="s">
        <v>279</v>
      </c>
      <c r="H119" s="223">
        <v>10.437</v>
      </c>
      <c r="I119" s="224"/>
      <c r="J119" s="225">
        <f>ROUND(I119*H119,2)</f>
        <v>0</v>
      </c>
      <c r="K119" s="221" t="s">
        <v>144</v>
      </c>
      <c r="L119" s="70"/>
      <c r="M119" s="226" t="s">
        <v>21</v>
      </c>
      <c r="N119" s="227" t="s">
        <v>47</v>
      </c>
      <c r="O119" s="45"/>
      <c r="P119" s="228">
        <f>O119*H119</f>
        <v>0</v>
      </c>
      <c r="Q119" s="228">
        <v>0</v>
      </c>
      <c r="R119" s="228">
        <f>Q119*H119</f>
        <v>0</v>
      </c>
      <c r="S119" s="228">
        <v>0</v>
      </c>
      <c r="T119" s="229">
        <f>S119*H119</f>
        <v>0</v>
      </c>
      <c r="AR119" s="22" t="s">
        <v>145</v>
      </c>
      <c r="AT119" s="22" t="s">
        <v>140</v>
      </c>
      <c r="AU119" s="22" t="s">
        <v>86</v>
      </c>
      <c r="AY119" s="22" t="s">
        <v>137</v>
      </c>
      <c r="BE119" s="230">
        <f>IF(N119="základní",J119,0)</f>
        <v>0</v>
      </c>
      <c r="BF119" s="230">
        <f>IF(N119="snížená",J119,0)</f>
        <v>0</v>
      </c>
      <c r="BG119" s="230">
        <f>IF(N119="zákl. přenesená",J119,0)</f>
        <v>0</v>
      </c>
      <c r="BH119" s="230">
        <f>IF(N119="sníž. přenesená",J119,0)</f>
        <v>0</v>
      </c>
      <c r="BI119" s="230">
        <f>IF(N119="nulová",J119,0)</f>
        <v>0</v>
      </c>
      <c r="BJ119" s="22" t="s">
        <v>84</v>
      </c>
      <c r="BK119" s="230">
        <f>ROUND(I119*H119,2)</f>
        <v>0</v>
      </c>
      <c r="BL119" s="22" t="s">
        <v>145</v>
      </c>
      <c r="BM119" s="22" t="s">
        <v>707</v>
      </c>
    </row>
    <row r="120" spans="2:47" s="1" customFormat="1" ht="13.5">
      <c r="B120" s="44"/>
      <c r="C120" s="72"/>
      <c r="D120" s="233" t="s">
        <v>153</v>
      </c>
      <c r="E120" s="72"/>
      <c r="F120" s="254" t="s">
        <v>290</v>
      </c>
      <c r="G120" s="72"/>
      <c r="H120" s="72"/>
      <c r="I120" s="189"/>
      <c r="J120" s="72"/>
      <c r="K120" s="72"/>
      <c r="L120" s="70"/>
      <c r="M120" s="255"/>
      <c r="N120" s="45"/>
      <c r="O120" s="45"/>
      <c r="P120" s="45"/>
      <c r="Q120" s="45"/>
      <c r="R120" s="45"/>
      <c r="S120" s="45"/>
      <c r="T120" s="93"/>
      <c r="AT120" s="22" t="s">
        <v>153</v>
      </c>
      <c r="AU120" s="22" t="s">
        <v>86</v>
      </c>
    </row>
    <row r="121" spans="2:65" s="1" customFormat="1" ht="25.5" customHeight="1">
      <c r="B121" s="44"/>
      <c r="C121" s="219" t="s">
        <v>188</v>
      </c>
      <c r="D121" s="219" t="s">
        <v>140</v>
      </c>
      <c r="E121" s="220" t="s">
        <v>292</v>
      </c>
      <c r="F121" s="221" t="s">
        <v>293</v>
      </c>
      <c r="G121" s="222" t="s">
        <v>279</v>
      </c>
      <c r="H121" s="223">
        <v>260.925</v>
      </c>
      <c r="I121" s="224"/>
      <c r="J121" s="225">
        <f>ROUND(I121*H121,2)</f>
        <v>0</v>
      </c>
      <c r="K121" s="221" t="s">
        <v>144</v>
      </c>
      <c r="L121" s="70"/>
      <c r="M121" s="226" t="s">
        <v>21</v>
      </c>
      <c r="N121" s="227" t="s">
        <v>47</v>
      </c>
      <c r="O121" s="45"/>
      <c r="P121" s="228">
        <f>O121*H121</f>
        <v>0</v>
      </c>
      <c r="Q121" s="228">
        <v>0</v>
      </c>
      <c r="R121" s="228">
        <f>Q121*H121</f>
        <v>0</v>
      </c>
      <c r="S121" s="228">
        <v>0</v>
      </c>
      <c r="T121" s="229">
        <f>S121*H121</f>
        <v>0</v>
      </c>
      <c r="AR121" s="22" t="s">
        <v>145</v>
      </c>
      <c r="AT121" s="22" t="s">
        <v>140</v>
      </c>
      <c r="AU121" s="22" t="s">
        <v>86</v>
      </c>
      <c r="AY121" s="22" t="s">
        <v>137</v>
      </c>
      <c r="BE121" s="230">
        <f>IF(N121="základní",J121,0)</f>
        <v>0</v>
      </c>
      <c r="BF121" s="230">
        <f>IF(N121="snížená",J121,0)</f>
        <v>0</v>
      </c>
      <c r="BG121" s="230">
        <f>IF(N121="zákl. přenesená",J121,0)</f>
        <v>0</v>
      </c>
      <c r="BH121" s="230">
        <f>IF(N121="sníž. přenesená",J121,0)</f>
        <v>0</v>
      </c>
      <c r="BI121" s="230">
        <f>IF(N121="nulová",J121,0)</f>
        <v>0</v>
      </c>
      <c r="BJ121" s="22" t="s">
        <v>84</v>
      </c>
      <c r="BK121" s="230">
        <f>ROUND(I121*H121,2)</f>
        <v>0</v>
      </c>
      <c r="BL121" s="22" t="s">
        <v>145</v>
      </c>
      <c r="BM121" s="22" t="s">
        <v>708</v>
      </c>
    </row>
    <row r="122" spans="2:47" s="1" customFormat="1" ht="13.5">
      <c r="B122" s="44"/>
      <c r="C122" s="72"/>
      <c r="D122" s="233" t="s">
        <v>153</v>
      </c>
      <c r="E122" s="72"/>
      <c r="F122" s="254" t="s">
        <v>290</v>
      </c>
      <c r="G122" s="72"/>
      <c r="H122" s="72"/>
      <c r="I122" s="189"/>
      <c r="J122" s="72"/>
      <c r="K122" s="72"/>
      <c r="L122" s="70"/>
      <c r="M122" s="255"/>
      <c r="N122" s="45"/>
      <c r="O122" s="45"/>
      <c r="P122" s="45"/>
      <c r="Q122" s="45"/>
      <c r="R122" s="45"/>
      <c r="S122" s="45"/>
      <c r="T122" s="93"/>
      <c r="AT122" s="22" t="s">
        <v>153</v>
      </c>
      <c r="AU122" s="22" t="s">
        <v>86</v>
      </c>
    </row>
    <row r="123" spans="2:51" s="11" customFormat="1" ht="13.5">
      <c r="B123" s="231"/>
      <c r="C123" s="232"/>
      <c r="D123" s="233" t="s">
        <v>147</v>
      </c>
      <c r="E123" s="232"/>
      <c r="F123" s="235" t="s">
        <v>709</v>
      </c>
      <c r="G123" s="232"/>
      <c r="H123" s="236">
        <v>260.925</v>
      </c>
      <c r="I123" s="237"/>
      <c r="J123" s="232"/>
      <c r="K123" s="232"/>
      <c r="L123" s="238"/>
      <c r="M123" s="239"/>
      <c r="N123" s="240"/>
      <c r="O123" s="240"/>
      <c r="P123" s="240"/>
      <c r="Q123" s="240"/>
      <c r="R123" s="240"/>
      <c r="S123" s="240"/>
      <c r="T123" s="241"/>
      <c r="AT123" s="242" t="s">
        <v>147</v>
      </c>
      <c r="AU123" s="242" t="s">
        <v>86</v>
      </c>
      <c r="AV123" s="11" t="s">
        <v>86</v>
      </c>
      <c r="AW123" s="11" t="s">
        <v>6</v>
      </c>
      <c r="AX123" s="11" t="s">
        <v>84</v>
      </c>
      <c r="AY123" s="242" t="s">
        <v>137</v>
      </c>
    </row>
    <row r="124" spans="2:65" s="1" customFormat="1" ht="25.5" customHeight="1">
      <c r="B124" s="44"/>
      <c r="C124" s="219" t="s">
        <v>193</v>
      </c>
      <c r="D124" s="219" t="s">
        <v>140</v>
      </c>
      <c r="E124" s="220" t="s">
        <v>297</v>
      </c>
      <c r="F124" s="221" t="s">
        <v>298</v>
      </c>
      <c r="G124" s="222" t="s">
        <v>279</v>
      </c>
      <c r="H124" s="223">
        <v>2.694</v>
      </c>
      <c r="I124" s="224"/>
      <c r="J124" s="225">
        <f>ROUND(I124*H124,2)</f>
        <v>0</v>
      </c>
      <c r="K124" s="221" t="s">
        <v>144</v>
      </c>
      <c r="L124" s="70"/>
      <c r="M124" s="226" t="s">
        <v>21</v>
      </c>
      <c r="N124" s="227" t="s">
        <v>47</v>
      </c>
      <c r="O124" s="45"/>
      <c r="P124" s="228">
        <f>O124*H124</f>
        <v>0</v>
      </c>
      <c r="Q124" s="228">
        <v>0</v>
      </c>
      <c r="R124" s="228">
        <f>Q124*H124</f>
        <v>0</v>
      </c>
      <c r="S124" s="228">
        <v>0</v>
      </c>
      <c r="T124" s="229">
        <f>S124*H124</f>
        <v>0</v>
      </c>
      <c r="AR124" s="22" t="s">
        <v>145</v>
      </c>
      <c r="AT124" s="22" t="s">
        <v>140</v>
      </c>
      <c r="AU124" s="22" t="s">
        <v>86</v>
      </c>
      <c r="AY124" s="22" t="s">
        <v>137</v>
      </c>
      <c r="BE124" s="230">
        <f>IF(N124="základní",J124,0)</f>
        <v>0</v>
      </c>
      <c r="BF124" s="230">
        <f>IF(N124="snížená",J124,0)</f>
        <v>0</v>
      </c>
      <c r="BG124" s="230">
        <f>IF(N124="zákl. přenesená",J124,0)</f>
        <v>0</v>
      </c>
      <c r="BH124" s="230">
        <f>IF(N124="sníž. přenesená",J124,0)</f>
        <v>0</v>
      </c>
      <c r="BI124" s="230">
        <f>IF(N124="nulová",J124,0)</f>
        <v>0</v>
      </c>
      <c r="BJ124" s="22" t="s">
        <v>84</v>
      </c>
      <c r="BK124" s="230">
        <f>ROUND(I124*H124,2)</f>
        <v>0</v>
      </c>
      <c r="BL124" s="22" t="s">
        <v>145</v>
      </c>
      <c r="BM124" s="22" t="s">
        <v>710</v>
      </c>
    </row>
    <row r="125" spans="2:47" s="1" customFormat="1" ht="13.5">
      <c r="B125" s="44"/>
      <c r="C125" s="72"/>
      <c r="D125" s="233" t="s">
        <v>153</v>
      </c>
      <c r="E125" s="72"/>
      <c r="F125" s="254" t="s">
        <v>300</v>
      </c>
      <c r="G125" s="72"/>
      <c r="H125" s="72"/>
      <c r="I125" s="189"/>
      <c r="J125" s="72"/>
      <c r="K125" s="72"/>
      <c r="L125" s="70"/>
      <c r="M125" s="255"/>
      <c r="N125" s="45"/>
      <c r="O125" s="45"/>
      <c r="P125" s="45"/>
      <c r="Q125" s="45"/>
      <c r="R125" s="45"/>
      <c r="S125" s="45"/>
      <c r="T125" s="93"/>
      <c r="AT125" s="22" t="s">
        <v>153</v>
      </c>
      <c r="AU125" s="22" t="s">
        <v>86</v>
      </c>
    </row>
    <row r="126" spans="2:63" s="10" customFormat="1" ht="29.85" customHeight="1">
      <c r="B126" s="203"/>
      <c r="C126" s="204"/>
      <c r="D126" s="205" t="s">
        <v>75</v>
      </c>
      <c r="E126" s="217" t="s">
        <v>301</v>
      </c>
      <c r="F126" s="217" t="s">
        <v>302</v>
      </c>
      <c r="G126" s="204"/>
      <c r="H126" s="204"/>
      <c r="I126" s="207"/>
      <c r="J126" s="218">
        <f>BK126</f>
        <v>0</v>
      </c>
      <c r="K126" s="204"/>
      <c r="L126" s="209"/>
      <c r="M126" s="210"/>
      <c r="N126" s="211"/>
      <c r="O126" s="211"/>
      <c r="P126" s="212">
        <f>SUM(P127:P130)</f>
        <v>0</v>
      </c>
      <c r="Q126" s="211"/>
      <c r="R126" s="212">
        <f>SUM(R127:R130)</f>
        <v>0</v>
      </c>
      <c r="S126" s="211"/>
      <c r="T126" s="213">
        <f>SUM(T127:T130)</f>
        <v>0</v>
      </c>
      <c r="AR126" s="214" t="s">
        <v>84</v>
      </c>
      <c r="AT126" s="215" t="s">
        <v>75</v>
      </c>
      <c r="AU126" s="215" t="s">
        <v>84</v>
      </c>
      <c r="AY126" s="214" t="s">
        <v>137</v>
      </c>
      <c r="BK126" s="216">
        <f>SUM(BK127:BK130)</f>
        <v>0</v>
      </c>
    </row>
    <row r="127" spans="2:65" s="1" customFormat="1" ht="38.25" customHeight="1">
      <c r="B127" s="44"/>
      <c r="C127" s="219" t="s">
        <v>200</v>
      </c>
      <c r="D127" s="219" t="s">
        <v>140</v>
      </c>
      <c r="E127" s="220" t="s">
        <v>711</v>
      </c>
      <c r="F127" s="221" t="s">
        <v>712</v>
      </c>
      <c r="G127" s="222" t="s">
        <v>279</v>
      </c>
      <c r="H127" s="223">
        <v>0.998</v>
      </c>
      <c r="I127" s="224"/>
      <c r="J127" s="225">
        <f>ROUND(I127*H127,2)</f>
        <v>0</v>
      </c>
      <c r="K127" s="221" t="s">
        <v>144</v>
      </c>
      <c r="L127" s="70"/>
      <c r="M127" s="226" t="s">
        <v>21</v>
      </c>
      <c r="N127" s="227" t="s">
        <v>47</v>
      </c>
      <c r="O127" s="45"/>
      <c r="P127" s="228">
        <f>O127*H127</f>
        <v>0</v>
      </c>
      <c r="Q127" s="228">
        <v>0</v>
      </c>
      <c r="R127" s="228">
        <f>Q127*H127</f>
        <v>0</v>
      </c>
      <c r="S127" s="228">
        <v>0</v>
      </c>
      <c r="T127" s="229">
        <f>S127*H127</f>
        <v>0</v>
      </c>
      <c r="AR127" s="22" t="s">
        <v>145</v>
      </c>
      <c r="AT127" s="22" t="s">
        <v>140</v>
      </c>
      <c r="AU127" s="22" t="s">
        <v>86</v>
      </c>
      <c r="AY127" s="22" t="s">
        <v>137</v>
      </c>
      <c r="BE127" s="230">
        <f>IF(N127="základní",J127,0)</f>
        <v>0</v>
      </c>
      <c r="BF127" s="230">
        <f>IF(N127="snížená",J127,0)</f>
        <v>0</v>
      </c>
      <c r="BG127" s="230">
        <f>IF(N127="zákl. přenesená",J127,0)</f>
        <v>0</v>
      </c>
      <c r="BH127" s="230">
        <f>IF(N127="sníž. přenesená",J127,0)</f>
        <v>0</v>
      </c>
      <c r="BI127" s="230">
        <f>IF(N127="nulová",J127,0)</f>
        <v>0</v>
      </c>
      <c r="BJ127" s="22" t="s">
        <v>84</v>
      </c>
      <c r="BK127" s="230">
        <f>ROUND(I127*H127,2)</f>
        <v>0</v>
      </c>
      <c r="BL127" s="22" t="s">
        <v>145</v>
      </c>
      <c r="BM127" s="22" t="s">
        <v>713</v>
      </c>
    </row>
    <row r="128" spans="2:47" s="1" customFormat="1" ht="13.5">
      <c r="B128" s="44"/>
      <c r="C128" s="72"/>
      <c r="D128" s="233" t="s">
        <v>153</v>
      </c>
      <c r="E128" s="72"/>
      <c r="F128" s="254" t="s">
        <v>307</v>
      </c>
      <c r="G128" s="72"/>
      <c r="H128" s="72"/>
      <c r="I128" s="189"/>
      <c r="J128" s="72"/>
      <c r="K128" s="72"/>
      <c r="L128" s="70"/>
      <c r="M128" s="255"/>
      <c r="N128" s="45"/>
      <c r="O128" s="45"/>
      <c r="P128" s="45"/>
      <c r="Q128" s="45"/>
      <c r="R128" s="45"/>
      <c r="S128" s="45"/>
      <c r="T128" s="93"/>
      <c r="AT128" s="22" t="s">
        <v>153</v>
      </c>
      <c r="AU128" s="22" t="s">
        <v>86</v>
      </c>
    </row>
    <row r="129" spans="2:65" s="1" customFormat="1" ht="51" customHeight="1">
      <c r="B129" s="44"/>
      <c r="C129" s="219" t="s">
        <v>207</v>
      </c>
      <c r="D129" s="219" t="s">
        <v>140</v>
      </c>
      <c r="E129" s="220" t="s">
        <v>309</v>
      </c>
      <c r="F129" s="221" t="s">
        <v>310</v>
      </c>
      <c r="G129" s="222" t="s">
        <v>279</v>
      </c>
      <c r="H129" s="223">
        <v>0.998</v>
      </c>
      <c r="I129" s="224"/>
      <c r="J129" s="225">
        <f>ROUND(I129*H129,2)</f>
        <v>0</v>
      </c>
      <c r="K129" s="221" t="s">
        <v>144</v>
      </c>
      <c r="L129" s="70"/>
      <c r="M129" s="226" t="s">
        <v>21</v>
      </c>
      <c r="N129" s="227" t="s">
        <v>47</v>
      </c>
      <c r="O129" s="45"/>
      <c r="P129" s="228">
        <f>O129*H129</f>
        <v>0</v>
      </c>
      <c r="Q129" s="228">
        <v>0</v>
      </c>
      <c r="R129" s="228">
        <f>Q129*H129</f>
        <v>0</v>
      </c>
      <c r="S129" s="228">
        <v>0</v>
      </c>
      <c r="T129" s="229">
        <f>S129*H129</f>
        <v>0</v>
      </c>
      <c r="AR129" s="22" t="s">
        <v>145</v>
      </c>
      <c r="AT129" s="22" t="s">
        <v>140</v>
      </c>
      <c r="AU129" s="22" t="s">
        <v>86</v>
      </c>
      <c r="AY129" s="22" t="s">
        <v>137</v>
      </c>
      <c r="BE129" s="230">
        <f>IF(N129="základní",J129,0)</f>
        <v>0</v>
      </c>
      <c r="BF129" s="230">
        <f>IF(N129="snížená",J129,0)</f>
        <v>0</v>
      </c>
      <c r="BG129" s="230">
        <f>IF(N129="zákl. přenesená",J129,0)</f>
        <v>0</v>
      </c>
      <c r="BH129" s="230">
        <f>IF(N129="sníž. přenesená",J129,0)</f>
        <v>0</v>
      </c>
      <c r="BI129" s="230">
        <f>IF(N129="nulová",J129,0)</f>
        <v>0</v>
      </c>
      <c r="BJ129" s="22" t="s">
        <v>84</v>
      </c>
      <c r="BK129" s="230">
        <f>ROUND(I129*H129,2)</f>
        <v>0</v>
      </c>
      <c r="BL129" s="22" t="s">
        <v>145</v>
      </c>
      <c r="BM129" s="22" t="s">
        <v>714</v>
      </c>
    </row>
    <row r="130" spans="2:47" s="1" customFormat="1" ht="13.5">
      <c r="B130" s="44"/>
      <c r="C130" s="72"/>
      <c r="D130" s="233" t="s">
        <v>153</v>
      </c>
      <c r="E130" s="72"/>
      <c r="F130" s="254" t="s">
        <v>307</v>
      </c>
      <c r="G130" s="72"/>
      <c r="H130" s="72"/>
      <c r="I130" s="189"/>
      <c r="J130" s="72"/>
      <c r="K130" s="72"/>
      <c r="L130" s="70"/>
      <c r="M130" s="255"/>
      <c r="N130" s="45"/>
      <c r="O130" s="45"/>
      <c r="P130" s="45"/>
      <c r="Q130" s="45"/>
      <c r="R130" s="45"/>
      <c r="S130" s="45"/>
      <c r="T130" s="93"/>
      <c r="AT130" s="22" t="s">
        <v>153</v>
      </c>
      <c r="AU130" s="22" t="s">
        <v>86</v>
      </c>
    </row>
    <row r="131" spans="2:63" s="10" customFormat="1" ht="37.4" customHeight="1">
      <c r="B131" s="203"/>
      <c r="C131" s="204"/>
      <c r="D131" s="205" t="s">
        <v>75</v>
      </c>
      <c r="E131" s="206" t="s">
        <v>312</v>
      </c>
      <c r="F131" s="206" t="s">
        <v>313</v>
      </c>
      <c r="G131" s="204"/>
      <c r="H131" s="204"/>
      <c r="I131" s="207"/>
      <c r="J131" s="208">
        <f>BK131</f>
        <v>0</v>
      </c>
      <c r="K131" s="204"/>
      <c r="L131" s="209"/>
      <c r="M131" s="210"/>
      <c r="N131" s="211"/>
      <c r="O131" s="211"/>
      <c r="P131" s="212">
        <f>P132+P161+P198+P225</f>
        <v>0</v>
      </c>
      <c r="Q131" s="211"/>
      <c r="R131" s="212">
        <f>R132+R161+R198+R225</f>
        <v>1.6961431999999999</v>
      </c>
      <c r="S131" s="211"/>
      <c r="T131" s="213">
        <f>T132+T161+T198+T225</f>
        <v>3.8848880000000006</v>
      </c>
      <c r="AR131" s="214" t="s">
        <v>86</v>
      </c>
      <c r="AT131" s="215" t="s">
        <v>75</v>
      </c>
      <c r="AU131" s="215" t="s">
        <v>76</v>
      </c>
      <c r="AY131" s="214" t="s">
        <v>137</v>
      </c>
      <c r="BK131" s="216">
        <f>BK132+BK161+BK198+BK225</f>
        <v>0</v>
      </c>
    </row>
    <row r="132" spans="2:63" s="10" customFormat="1" ht="19.9" customHeight="1">
      <c r="B132" s="203"/>
      <c r="C132" s="204"/>
      <c r="D132" s="205" t="s">
        <v>75</v>
      </c>
      <c r="E132" s="217" t="s">
        <v>715</v>
      </c>
      <c r="F132" s="217" t="s">
        <v>716</v>
      </c>
      <c r="G132" s="204"/>
      <c r="H132" s="204"/>
      <c r="I132" s="207"/>
      <c r="J132" s="218">
        <f>BK132</f>
        <v>0</v>
      </c>
      <c r="K132" s="204"/>
      <c r="L132" s="209"/>
      <c r="M132" s="210"/>
      <c r="N132" s="211"/>
      <c r="O132" s="211"/>
      <c r="P132" s="212">
        <f>SUM(P133:P160)</f>
        <v>0</v>
      </c>
      <c r="Q132" s="211"/>
      <c r="R132" s="212">
        <f>SUM(R133:R160)</f>
        <v>0.055268</v>
      </c>
      <c r="S132" s="211"/>
      <c r="T132" s="213">
        <f>SUM(T133:T160)</f>
        <v>0.51492</v>
      </c>
      <c r="AR132" s="214" t="s">
        <v>86</v>
      </c>
      <c r="AT132" s="215" t="s">
        <v>75</v>
      </c>
      <c r="AU132" s="215" t="s">
        <v>84</v>
      </c>
      <c r="AY132" s="214" t="s">
        <v>137</v>
      </c>
      <c r="BK132" s="216">
        <f>SUM(BK133:BK160)</f>
        <v>0</v>
      </c>
    </row>
    <row r="133" spans="2:65" s="1" customFormat="1" ht="25.5" customHeight="1">
      <c r="B133" s="44"/>
      <c r="C133" s="219" t="s">
        <v>212</v>
      </c>
      <c r="D133" s="219" t="s">
        <v>140</v>
      </c>
      <c r="E133" s="220" t="s">
        <v>717</v>
      </c>
      <c r="F133" s="221" t="s">
        <v>718</v>
      </c>
      <c r="G133" s="222" t="s">
        <v>203</v>
      </c>
      <c r="H133" s="223">
        <v>16.8</v>
      </c>
      <c r="I133" s="224"/>
      <c r="J133" s="225">
        <f>ROUND(I133*H133,2)</f>
        <v>0</v>
      </c>
      <c r="K133" s="221" t="s">
        <v>144</v>
      </c>
      <c r="L133" s="70"/>
      <c r="M133" s="226" t="s">
        <v>21</v>
      </c>
      <c r="N133" s="227" t="s">
        <v>47</v>
      </c>
      <c r="O133" s="45"/>
      <c r="P133" s="228">
        <f>O133*H133</f>
        <v>0</v>
      </c>
      <c r="Q133" s="228">
        <v>0</v>
      </c>
      <c r="R133" s="228">
        <f>Q133*H133</f>
        <v>0</v>
      </c>
      <c r="S133" s="228">
        <v>0.03065</v>
      </c>
      <c r="T133" s="229">
        <f>S133*H133</f>
        <v>0.51492</v>
      </c>
      <c r="AR133" s="22" t="s">
        <v>221</v>
      </c>
      <c r="AT133" s="22" t="s">
        <v>140</v>
      </c>
      <c r="AU133" s="22" t="s">
        <v>86</v>
      </c>
      <c r="AY133" s="22" t="s">
        <v>137</v>
      </c>
      <c r="BE133" s="230">
        <f>IF(N133="základní",J133,0)</f>
        <v>0</v>
      </c>
      <c r="BF133" s="230">
        <f>IF(N133="snížená",J133,0)</f>
        <v>0</v>
      </c>
      <c r="BG133" s="230">
        <f>IF(N133="zákl. přenesená",J133,0)</f>
        <v>0</v>
      </c>
      <c r="BH133" s="230">
        <f>IF(N133="sníž. přenesená",J133,0)</f>
        <v>0</v>
      </c>
      <c r="BI133" s="230">
        <f>IF(N133="nulová",J133,0)</f>
        <v>0</v>
      </c>
      <c r="BJ133" s="22" t="s">
        <v>84</v>
      </c>
      <c r="BK133" s="230">
        <f>ROUND(I133*H133,2)</f>
        <v>0</v>
      </c>
      <c r="BL133" s="22" t="s">
        <v>221</v>
      </c>
      <c r="BM133" s="22" t="s">
        <v>719</v>
      </c>
    </row>
    <row r="134" spans="2:51" s="11" customFormat="1" ht="13.5">
      <c r="B134" s="231"/>
      <c r="C134" s="232"/>
      <c r="D134" s="233" t="s">
        <v>147</v>
      </c>
      <c r="E134" s="234" t="s">
        <v>21</v>
      </c>
      <c r="F134" s="235" t="s">
        <v>720</v>
      </c>
      <c r="G134" s="232"/>
      <c r="H134" s="236">
        <v>12</v>
      </c>
      <c r="I134" s="237"/>
      <c r="J134" s="232"/>
      <c r="K134" s="232"/>
      <c r="L134" s="238"/>
      <c r="M134" s="239"/>
      <c r="N134" s="240"/>
      <c r="O134" s="240"/>
      <c r="P134" s="240"/>
      <c r="Q134" s="240"/>
      <c r="R134" s="240"/>
      <c r="S134" s="240"/>
      <c r="T134" s="241"/>
      <c r="AT134" s="242" t="s">
        <v>147</v>
      </c>
      <c r="AU134" s="242" t="s">
        <v>86</v>
      </c>
      <c r="AV134" s="11" t="s">
        <v>86</v>
      </c>
      <c r="AW134" s="11" t="s">
        <v>39</v>
      </c>
      <c r="AX134" s="11" t="s">
        <v>76</v>
      </c>
      <c r="AY134" s="242" t="s">
        <v>137</v>
      </c>
    </row>
    <row r="135" spans="2:51" s="11" customFormat="1" ht="13.5">
      <c r="B135" s="231"/>
      <c r="C135" s="232"/>
      <c r="D135" s="233" t="s">
        <v>147</v>
      </c>
      <c r="E135" s="234" t="s">
        <v>21</v>
      </c>
      <c r="F135" s="235" t="s">
        <v>721</v>
      </c>
      <c r="G135" s="232"/>
      <c r="H135" s="236">
        <v>4.8</v>
      </c>
      <c r="I135" s="237"/>
      <c r="J135" s="232"/>
      <c r="K135" s="232"/>
      <c r="L135" s="238"/>
      <c r="M135" s="239"/>
      <c r="N135" s="240"/>
      <c r="O135" s="240"/>
      <c r="P135" s="240"/>
      <c r="Q135" s="240"/>
      <c r="R135" s="240"/>
      <c r="S135" s="240"/>
      <c r="T135" s="241"/>
      <c r="AT135" s="242" t="s">
        <v>147</v>
      </c>
      <c r="AU135" s="242" t="s">
        <v>86</v>
      </c>
      <c r="AV135" s="11" t="s">
        <v>86</v>
      </c>
      <c r="AW135" s="11" t="s">
        <v>39</v>
      </c>
      <c r="AX135" s="11" t="s">
        <v>76</v>
      </c>
      <c r="AY135" s="242" t="s">
        <v>137</v>
      </c>
    </row>
    <row r="136" spans="2:51" s="12" customFormat="1" ht="13.5">
      <c r="B136" s="243"/>
      <c r="C136" s="244"/>
      <c r="D136" s="233" t="s">
        <v>147</v>
      </c>
      <c r="E136" s="245" t="s">
        <v>21</v>
      </c>
      <c r="F136" s="246" t="s">
        <v>149</v>
      </c>
      <c r="G136" s="244"/>
      <c r="H136" s="247">
        <v>16.8</v>
      </c>
      <c r="I136" s="248"/>
      <c r="J136" s="244"/>
      <c r="K136" s="244"/>
      <c r="L136" s="249"/>
      <c r="M136" s="250"/>
      <c r="N136" s="251"/>
      <c r="O136" s="251"/>
      <c r="P136" s="251"/>
      <c r="Q136" s="251"/>
      <c r="R136" s="251"/>
      <c r="S136" s="251"/>
      <c r="T136" s="252"/>
      <c r="AT136" s="253" t="s">
        <v>147</v>
      </c>
      <c r="AU136" s="253" t="s">
        <v>86</v>
      </c>
      <c r="AV136" s="12" t="s">
        <v>145</v>
      </c>
      <c r="AW136" s="12" t="s">
        <v>39</v>
      </c>
      <c r="AX136" s="12" t="s">
        <v>84</v>
      </c>
      <c r="AY136" s="253" t="s">
        <v>137</v>
      </c>
    </row>
    <row r="137" spans="2:65" s="1" customFormat="1" ht="16.5" customHeight="1">
      <c r="B137" s="44"/>
      <c r="C137" s="219" t="s">
        <v>10</v>
      </c>
      <c r="D137" s="219" t="s">
        <v>140</v>
      </c>
      <c r="E137" s="220" t="s">
        <v>722</v>
      </c>
      <c r="F137" s="221" t="s">
        <v>723</v>
      </c>
      <c r="G137" s="222" t="s">
        <v>203</v>
      </c>
      <c r="H137" s="223">
        <v>5.4</v>
      </c>
      <c r="I137" s="224"/>
      <c r="J137" s="225">
        <f>ROUND(I137*H137,2)</f>
        <v>0</v>
      </c>
      <c r="K137" s="221" t="s">
        <v>144</v>
      </c>
      <c r="L137" s="70"/>
      <c r="M137" s="226" t="s">
        <v>21</v>
      </c>
      <c r="N137" s="227" t="s">
        <v>47</v>
      </c>
      <c r="O137" s="45"/>
      <c r="P137" s="228">
        <f>O137*H137</f>
        <v>0</v>
      </c>
      <c r="Q137" s="228">
        <v>0.00371</v>
      </c>
      <c r="R137" s="228">
        <f>Q137*H137</f>
        <v>0.020034000000000003</v>
      </c>
      <c r="S137" s="228">
        <v>0</v>
      </c>
      <c r="T137" s="229">
        <f>S137*H137</f>
        <v>0</v>
      </c>
      <c r="AR137" s="22" t="s">
        <v>221</v>
      </c>
      <c r="AT137" s="22" t="s">
        <v>140</v>
      </c>
      <c r="AU137" s="22" t="s">
        <v>86</v>
      </c>
      <c r="AY137" s="22" t="s">
        <v>137</v>
      </c>
      <c r="BE137" s="230">
        <f>IF(N137="základní",J137,0)</f>
        <v>0</v>
      </c>
      <c r="BF137" s="230">
        <f>IF(N137="snížená",J137,0)</f>
        <v>0</v>
      </c>
      <c r="BG137" s="230">
        <f>IF(N137="zákl. přenesená",J137,0)</f>
        <v>0</v>
      </c>
      <c r="BH137" s="230">
        <f>IF(N137="sníž. přenesená",J137,0)</f>
        <v>0</v>
      </c>
      <c r="BI137" s="230">
        <f>IF(N137="nulová",J137,0)</f>
        <v>0</v>
      </c>
      <c r="BJ137" s="22" t="s">
        <v>84</v>
      </c>
      <c r="BK137" s="230">
        <f>ROUND(I137*H137,2)</f>
        <v>0</v>
      </c>
      <c r="BL137" s="22" t="s">
        <v>221</v>
      </c>
      <c r="BM137" s="22" t="s">
        <v>724</v>
      </c>
    </row>
    <row r="138" spans="2:47" s="1" customFormat="1" ht="13.5">
      <c r="B138" s="44"/>
      <c r="C138" s="72"/>
      <c r="D138" s="233" t="s">
        <v>153</v>
      </c>
      <c r="E138" s="72"/>
      <c r="F138" s="254" t="s">
        <v>725</v>
      </c>
      <c r="G138" s="72"/>
      <c r="H138" s="72"/>
      <c r="I138" s="189"/>
      <c r="J138" s="72"/>
      <c r="K138" s="72"/>
      <c r="L138" s="70"/>
      <c r="M138" s="255"/>
      <c r="N138" s="45"/>
      <c r="O138" s="45"/>
      <c r="P138" s="45"/>
      <c r="Q138" s="45"/>
      <c r="R138" s="45"/>
      <c r="S138" s="45"/>
      <c r="T138" s="93"/>
      <c r="AT138" s="22" t="s">
        <v>153</v>
      </c>
      <c r="AU138" s="22" t="s">
        <v>86</v>
      </c>
    </row>
    <row r="139" spans="2:51" s="11" customFormat="1" ht="13.5">
      <c r="B139" s="231"/>
      <c r="C139" s="232"/>
      <c r="D139" s="233" t="s">
        <v>147</v>
      </c>
      <c r="E139" s="234" t="s">
        <v>21</v>
      </c>
      <c r="F139" s="235" t="s">
        <v>726</v>
      </c>
      <c r="G139" s="232"/>
      <c r="H139" s="236">
        <v>5.4</v>
      </c>
      <c r="I139" s="237"/>
      <c r="J139" s="232"/>
      <c r="K139" s="232"/>
      <c r="L139" s="238"/>
      <c r="M139" s="239"/>
      <c r="N139" s="240"/>
      <c r="O139" s="240"/>
      <c r="P139" s="240"/>
      <c r="Q139" s="240"/>
      <c r="R139" s="240"/>
      <c r="S139" s="240"/>
      <c r="T139" s="241"/>
      <c r="AT139" s="242" t="s">
        <v>147</v>
      </c>
      <c r="AU139" s="242" t="s">
        <v>86</v>
      </c>
      <c r="AV139" s="11" t="s">
        <v>86</v>
      </c>
      <c r="AW139" s="11" t="s">
        <v>39</v>
      </c>
      <c r="AX139" s="11" t="s">
        <v>76</v>
      </c>
      <c r="AY139" s="242" t="s">
        <v>137</v>
      </c>
    </row>
    <row r="140" spans="2:51" s="12" customFormat="1" ht="13.5">
      <c r="B140" s="243"/>
      <c r="C140" s="244"/>
      <c r="D140" s="233" t="s">
        <v>147</v>
      </c>
      <c r="E140" s="245" t="s">
        <v>21</v>
      </c>
      <c r="F140" s="246" t="s">
        <v>149</v>
      </c>
      <c r="G140" s="244"/>
      <c r="H140" s="247">
        <v>5.4</v>
      </c>
      <c r="I140" s="248"/>
      <c r="J140" s="244"/>
      <c r="K140" s="244"/>
      <c r="L140" s="249"/>
      <c r="M140" s="250"/>
      <c r="N140" s="251"/>
      <c r="O140" s="251"/>
      <c r="P140" s="251"/>
      <c r="Q140" s="251"/>
      <c r="R140" s="251"/>
      <c r="S140" s="251"/>
      <c r="T140" s="252"/>
      <c r="AT140" s="253" t="s">
        <v>147</v>
      </c>
      <c r="AU140" s="253" t="s">
        <v>86</v>
      </c>
      <c r="AV140" s="12" t="s">
        <v>145</v>
      </c>
      <c r="AW140" s="12" t="s">
        <v>39</v>
      </c>
      <c r="AX140" s="12" t="s">
        <v>84</v>
      </c>
      <c r="AY140" s="253" t="s">
        <v>137</v>
      </c>
    </row>
    <row r="141" spans="2:65" s="1" customFormat="1" ht="16.5" customHeight="1">
      <c r="B141" s="44"/>
      <c r="C141" s="219" t="s">
        <v>221</v>
      </c>
      <c r="D141" s="219" t="s">
        <v>140</v>
      </c>
      <c r="E141" s="220" t="s">
        <v>727</v>
      </c>
      <c r="F141" s="221" t="s">
        <v>728</v>
      </c>
      <c r="G141" s="222" t="s">
        <v>203</v>
      </c>
      <c r="H141" s="223">
        <v>16.8</v>
      </c>
      <c r="I141" s="224"/>
      <c r="J141" s="225">
        <f>ROUND(I141*H141,2)</f>
        <v>0</v>
      </c>
      <c r="K141" s="221" t="s">
        <v>144</v>
      </c>
      <c r="L141" s="70"/>
      <c r="M141" s="226" t="s">
        <v>21</v>
      </c>
      <c r="N141" s="227" t="s">
        <v>47</v>
      </c>
      <c r="O141" s="45"/>
      <c r="P141" s="228">
        <f>O141*H141</f>
        <v>0</v>
      </c>
      <c r="Q141" s="228">
        <v>0.00208</v>
      </c>
      <c r="R141" s="228">
        <f>Q141*H141</f>
        <v>0.034943999999999996</v>
      </c>
      <c r="S141" s="228">
        <v>0</v>
      </c>
      <c r="T141" s="229">
        <f>S141*H141</f>
        <v>0</v>
      </c>
      <c r="AR141" s="22" t="s">
        <v>221</v>
      </c>
      <c r="AT141" s="22" t="s">
        <v>140</v>
      </c>
      <c r="AU141" s="22" t="s">
        <v>86</v>
      </c>
      <c r="AY141" s="22" t="s">
        <v>137</v>
      </c>
      <c r="BE141" s="230">
        <f>IF(N141="základní",J141,0)</f>
        <v>0</v>
      </c>
      <c r="BF141" s="230">
        <f>IF(N141="snížená",J141,0)</f>
        <v>0</v>
      </c>
      <c r="BG141" s="230">
        <f>IF(N141="zákl. přenesená",J141,0)</f>
        <v>0</v>
      </c>
      <c r="BH141" s="230">
        <f>IF(N141="sníž. přenesená",J141,0)</f>
        <v>0</v>
      </c>
      <c r="BI141" s="230">
        <f>IF(N141="nulová",J141,0)</f>
        <v>0</v>
      </c>
      <c r="BJ141" s="22" t="s">
        <v>84</v>
      </c>
      <c r="BK141" s="230">
        <f>ROUND(I141*H141,2)</f>
        <v>0</v>
      </c>
      <c r="BL141" s="22" t="s">
        <v>221</v>
      </c>
      <c r="BM141" s="22" t="s">
        <v>729</v>
      </c>
    </row>
    <row r="142" spans="2:47" s="1" customFormat="1" ht="13.5">
      <c r="B142" s="44"/>
      <c r="C142" s="72"/>
      <c r="D142" s="233" t="s">
        <v>153</v>
      </c>
      <c r="E142" s="72"/>
      <c r="F142" s="254" t="s">
        <v>725</v>
      </c>
      <c r="G142" s="72"/>
      <c r="H142" s="72"/>
      <c r="I142" s="189"/>
      <c r="J142" s="72"/>
      <c r="K142" s="72"/>
      <c r="L142" s="70"/>
      <c r="M142" s="255"/>
      <c r="N142" s="45"/>
      <c r="O142" s="45"/>
      <c r="P142" s="45"/>
      <c r="Q142" s="45"/>
      <c r="R142" s="45"/>
      <c r="S142" s="45"/>
      <c r="T142" s="93"/>
      <c r="AT142" s="22" t="s">
        <v>153</v>
      </c>
      <c r="AU142" s="22" t="s">
        <v>86</v>
      </c>
    </row>
    <row r="143" spans="2:51" s="11" customFormat="1" ht="13.5">
      <c r="B143" s="231"/>
      <c r="C143" s="232"/>
      <c r="D143" s="233" t="s">
        <v>147</v>
      </c>
      <c r="E143" s="234" t="s">
        <v>21</v>
      </c>
      <c r="F143" s="235" t="s">
        <v>720</v>
      </c>
      <c r="G143" s="232"/>
      <c r="H143" s="236">
        <v>12</v>
      </c>
      <c r="I143" s="237"/>
      <c r="J143" s="232"/>
      <c r="K143" s="232"/>
      <c r="L143" s="238"/>
      <c r="M143" s="239"/>
      <c r="N143" s="240"/>
      <c r="O143" s="240"/>
      <c r="P143" s="240"/>
      <c r="Q143" s="240"/>
      <c r="R143" s="240"/>
      <c r="S143" s="240"/>
      <c r="T143" s="241"/>
      <c r="AT143" s="242" t="s">
        <v>147</v>
      </c>
      <c r="AU143" s="242" t="s">
        <v>86</v>
      </c>
      <c r="AV143" s="11" t="s">
        <v>86</v>
      </c>
      <c r="AW143" s="11" t="s">
        <v>39</v>
      </c>
      <c r="AX143" s="11" t="s">
        <v>76</v>
      </c>
      <c r="AY143" s="242" t="s">
        <v>137</v>
      </c>
    </row>
    <row r="144" spans="2:51" s="11" customFormat="1" ht="13.5">
      <c r="B144" s="231"/>
      <c r="C144" s="232"/>
      <c r="D144" s="233" t="s">
        <v>147</v>
      </c>
      <c r="E144" s="234" t="s">
        <v>21</v>
      </c>
      <c r="F144" s="235" t="s">
        <v>721</v>
      </c>
      <c r="G144" s="232"/>
      <c r="H144" s="236">
        <v>4.8</v>
      </c>
      <c r="I144" s="237"/>
      <c r="J144" s="232"/>
      <c r="K144" s="232"/>
      <c r="L144" s="238"/>
      <c r="M144" s="239"/>
      <c r="N144" s="240"/>
      <c r="O144" s="240"/>
      <c r="P144" s="240"/>
      <c r="Q144" s="240"/>
      <c r="R144" s="240"/>
      <c r="S144" s="240"/>
      <c r="T144" s="241"/>
      <c r="AT144" s="242" t="s">
        <v>147</v>
      </c>
      <c r="AU144" s="242" t="s">
        <v>86</v>
      </c>
      <c r="AV144" s="11" t="s">
        <v>86</v>
      </c>
      <c r="AW144" s="11" t="s">
        <v>39</v>
      </c>
      <c r="AX144" s="11" t="s">
        <v>76</v>
      </c>
      <c r="AY144" s="242" t="s">
        <v>137</v>
      </c>
    </row>
    <row r="145" spans="2:51" s="12" customFormat="1" ht="13.5">
      <c r="B145" s="243"/>
      <c r="C145" s="244"/>
      <c r="D145" s="233" t="s">
        <v>147</v>
      </c>
      <c r="E145" s="245" t="s">
        <v>21</v>
      </c>
      <c r="F145" s="246" t="s">
        <v>149</v>
      </c>
      <c r="G145" s="244"/>
      <c r="H145" s="247">
        <v>16.8</v>
      </c>
      <c r="I145" s="248"/>
      <c r="J145" s="244"/>
      <c r="K145" s="244"/>
      <c r="L145" s="249"/>
      <c r="M145" s="250"/>
      <c r="N145" s="251"/>
      <c r="O145" s="251"/>
      <c r="P145" s="251"/>
      <c r="Q145" s="251"/>
      <c r="R145" s="251"/>
      <c r="S145" s="251"/>
      <c r="T145" s="252"/>
      <c r="AT145" s="253" t="s">
        <v>147</v>
      </c>
      <c r="AU145" s="253" t="s">
        <v>86</v>
      </c>
      <c r="AV145" s="12" t="s">
        <v>145</v>
      </c>
      <c r="AW145" s="12" t="s">
        <v>39</v>
      </c>
      <c r="AX145" s="12" t="s">
        <v>84</v>
      </c>
      <c r="AY145" s="253" t="s">
        <v>137</v>
      </c>
    </row>
    <row r="146" spans="2:65" s="1" customFormat="1" ht="25.5" customHeight="1">
      <c r="B146" s="44"/>
      <c r="C146" s="219" t="s">
        <v>227</v>
      </c>
      <c r="D146" s="219" t="s">
        <v>140</v>
      </c>
      <c r="E146" s="220" t="s">
        <v>730</v>
      </c>
      <c r="F146" s="221" t="s">
        <v>731</v>
      </c>
      <c r="G146" s="222" t="s">
        <v>191</v>
      </c>
      <c r="H146" s="223">
        <v>2</v>
      </c>
      <c r="I146" s="224"/>
      <c r="J146" s="225">
        <f>ROUND(I146*H146,2)</f>
        <v>0</v>
      </c>
      <c r="K146" s="221" t="s">
        <v>144</v>
      </c>
      <c r="L146" s="70"/>
      <c r="M146" s="226" t="s">
        <v>21</v>
      </c>
      <c r="N146" s="227" t="s">
        <v>47</v>
      </c>
      <c r="O146" s="45"/>
      <c r="P146" s="228">
        <f>O146*H146</f>
        <v>0</v>
      </c>
      <c r="Q146" s="228">
        <v>0</v>
      </c>
      <c r="R146" s="228">
        <f>Q146*H146</f>
        <v>0</v>
      </c>
      <c r="S146" s="228">
        <v>0</v>
      </c>
      <c r="T146" s="229">
        <f>S146*H146</f>
        <v>0</v>
      </c>
      <c r="AR146" s="22" t="s">
        <v>221</v>
      </c>
      <c r="AT146" s="22" t="s">
        <v>140</v>
      </c>
      <c r="AU146" s="22" t="s">
        <v>86</v>
      </c>
      <c r="AY146" s="22" t="s">
        <v>137</v>
      </c>
      <c r="BE146" s="230">
        <f>IF(N146="základní",J146,0)</f>
        <v>0</v>
      </c>
      <c r="BF146" s="230">
        <f>IF(N146="snížená",J146,0)</f>
        <v>0</v>
      </c>
      <c r="BG146" s="230">
        <f>IF(N146="zákl. přenesená",J146,0)</f>
        <v>0</v>
      </c>
      <c r="BH146" s="230">
        <f>IF(N146="sníž. přenesená",J146,0)</f>
        <v>0</v>
      </c>
      <c r="BI146" s="230">
        <f>IF(N146="nulová",J146,0)</f>
        <v>0</v>
      </c>
      <c r="BJ146" s="22" t="s">
        <v>84</v>
      </c>
      <c r="BK146" s="230">
        <f>ROUND(I146*H146,2)</f>
        <v>0</v>
      </c>
      <c r="BL146" s="22" t="s">
        <v>221</v>
      </c>
      <c r="BM146" s="22" t="s">
        <v>732</v>
      </c>
    </row>
    <row r="147" spans="2:47" s="1" customFormat="1" ht="13.5">
      <c r="B147" s="44"/>
      <c r="C147" s="72"/>
      <c r="D147" s="233" t="s">
        <v>153</v>
      </c>
      <c r="E147" s="72"/>
      <c r="F147" s="254" t="s">
        <v>733</v>
      </c>
      <c r="G147" s="72"/>
      <c r="H147" s="72"/>
      <c r="I147" s="189"/>
      <c r="J147" s="72"/>
      <c r="K147" s="72"/>
      <c r="L147" s="70"/>
      <c r="M147" s="255"/>
      <c r="N147" s="45"/>
      <c r="O147" s="45"/>
      <c r="P147" s="45"/>
      <c r="Q147" s="45"/>
      <c r="R147" s="45"/>
      <c r="S147" s="45"/>
      <c r="T147" s="93"/>
      <c r="AT147" s="22" t="s">
        <v>153</v>
      </c>
      <c r="AU147" s="22" t="s">
        <v>86</v>
      </c>
    </row>
    <row r="148" spans="2:65" s="1" customFormat="1" ht="16.5" customHeight="1">
      <c r="B148" s="44"/>
      <c r="C148" s="219" t="s">
        <v>233</v>
      </c>
      <c r="D148" s="219" t="s">
        <v>140</v>
      </c>
      <c r="E148" s="220" t="s">
        <v>734</v>
      </c>
      <c r="F148" s="221" t="s">
        <v>735</v>
      </c>
      <c r="G148" s="222" t="s">
        <v>191</v>
      </c>
      <c r="H148" s="223">
        <v>1</v>
      </c>
      <c r="I148" s="224"/>
      <c r="J148" s="225">
        <f>ROUND(I148*H148,2)</f>
        <v>0</v>
      </c>
      <c r="K148" s="221" t="s">
        <v>144</v>
      </c>
      <c r="L148" s="70"/>
      <c r="M148" s="226" t="s">
        <v>21</v>
      </c>
      <c r="N148" s="227" t="s">
        <v>47</v>
      </c>
      <c r="O148" s="45"/>
      <c r="P148" s="228">
        <f>O148*H148</f>
        <v>0</v>
      </c>
      <c r="Q148" s="228">
        <v>0.00029</v>
      </c>
      <c r="R148" s="228">
        <f>Q148*H148</f>
        <v>0.00029</v>
      </c>
      <c r="S148" s="228">
        <v>0</v>
      </c>
      <c r="T148" s="229">
        <f>S148*H148</f>
        <v>0</v>
      </c>
      <c r="AR148" s="22" t="s">
        <v>221</v>
      </c>
      <c r="AT148" s="22" t="s">
        <v>140</v>
      </c>
      <c r="AU148" s="22" t="s">
        <v>86</v>
      </c>
      <c r="AY148" s="22" t="s">
        <v>137</v>
      </c>
      <c r="BE148" s="230">
        <f>IF(N148="základní",J148,0)</f>
        <v>0</v>
      </c>
      <c r="BF148" s="230">
        <f>IF(N148="snížená",J148,0)</f>
        <v>0</v>
      </c>
      <c r="BG148" s="230">
        <f>IF(N148="zákl. přenesená",J148,0)</f>
        <v>0</v>
      </c>
      <c r="BH148" s="230">
        <f>IF(N148="sníž. přenesená",J148,0)</f>
        <v>0</v>
      </c>
      <c r="BI148" s="230">
        <f>IF(N148="nulová",J148,0)</f>
        <v>0</v>
      </c>
      <c r="BJ148" s="22" t="s">
        <v>84</v>
      </c>
      <c r="BK148" s="230">
        <f>ROUND(I148*H148,2)</f>
        <v>0</v>
      </c>
      <c r="BL148" s="22" t="s">
        <v>221</v>
      </c>
      <c r="BM148" s="22" t="s">
        <v>736</v>
      </c>
    </row>
    <row r="149" spans="2:65" s="1" customFormat="1" ht="16.5" customHeight="1">
      <c r="B149" s="44"/>
      <c r="C149" s="219" t="s">
        <v>238</v>
      </c>
      <c r="D149" s="219" t="s">
        <v>140</v>
      </c>
      <c r="E149" s="220" t="s">
        <v>737</v>
      </c>
      <c r="F149" s="221" t="s">
        <v>738</v>
      </c>
      <c r="G149" s="222" t="s">
        <v>203</v>
      </c>
      <c r="H149" s="223">
        <v>22.2</v>
      </c>
      <c r="I149" s="224"/>
      <c r="J149" s="225">
        <f>ROUND(I149*H149,2)</f>
        <v>0</v>
      </c>
      <c r="K149" s="221" t="s">
        <v>144</v>
      </c>
      <c r="L149" s="70"/>
      <c r="M149" s="226" t="s">
        <v>21</v>
      </c>
      <c r="N149" s="227" t="s">
        <v>47</v>
      </c>
      <c r="O149" s="45"/>
      <c r="P149" s="228">
        <f>O149*H149</f>
        <v>0</v>
      </c>
      <c r="Q149" s="228">
        <v>0</v>
      </c>
      <c r="R149" s="228">
        <f>Q149*H149</f>
        <v>0</v>
      </c>
      <c r="S149" s="228">
        <v>0</v>
      </c>
      <c r="T149" s="229">
        <f>S149*H149</f>
        <v>0</v>
      </c>
      <c r="AR149" s="22" t="s">
        <v>221</v>
      </c>
      <c r="AT149" s="22" t="s">
        <v>140</v>
      </c>
      <c r="AU149" s="22" t="s">
        <v>86</v>
      </c>
      <c r="AY149" s="22" t="s">
        <v>137</v>
      </c>
      <c r="BE149" s="230">
        <f>IF(N149="základní",J149,0)</f>
        <v>0</v>
      </c>
      <c r="BF149" s="230">
        <f>IF(N149="snížená",J149,0)</f>
        <v>0</v>
      </c>
      <c r="BG149" s="230">
        <f>IF(N149="zákl. přenesená",J149,0)</f>
        <v>0</v>
      </c>
      <c r="BH149" s="230">
        <f>IF(N149="sníž. přenesená",J149,0)</f>
        <v>0</v>
      </c>
      <c r="BI149" s="230">
        <f>IF(N149="nulová",J149,0)</f>
        <v>0</v>
      </c>
      <c r="BJ149" s="22" t="s">
        <v>84</v>
      </c>
      <c r="BK149" s="230">
        <f>ROUND(I149*H149,2)</f>
        <v>0</v>
      </c>
      <c r="BL149" s="22" t="s">
        <v>221</v>
      </c>
      <c r="BM149" s="22" t="s">
        <v>739</v>
      </c>
    </row>
    <row r="150" spans="2:47" s="1" customFormat="1" ht="13.5">
      <c r="B150" s="44"/>
      <c r="C150" s="72"/>
      <c r="D150" s="233" t="s">
        <v>153</v>
      </c>
      <c r="E150" s="72"/>
      <c r="F150" s="254" t="s">
        <v>740</v>
      </c>
      <c r="G150" s="72"/>
      <c r="H150" s="72"/>
      <c r="I150" s="189"/>
      <c r="J150" s="72"/>
      <c r="K150" s="72"/>
      <c r="L150" s="70"/>
      <c r="M150" s="255"/>
      <c r="N150" s="45"/>
      <c r="O150" s="45"/>
      <c r="P150" s="45"/>
      <c r="Q150" s="45"/>
      <c r="R150" s="45"/>
      <c r="S150" s="45"/>
      <c r="T150" s="93"/>
      <c r="AT150" s="22" t="s">
        <v>153</v>
      </c>
      <c r="AU150" s="22" t="s">
        <v>86</v>
      </c>
    </row>
    <row r="151" spans="2:51" s="11" customFormat="1" ht="13.5">
      <c r="B151" s="231"/>
      <c r="C151" s="232"/>
      <c r="D151" s="233" t="s">
        <v>147</v>
      </c>
      <c r="E151" s="234" t="s">
        <v>21</v>
      </c>
      <c r="F151" s="235" t="s">
        <v>726</v>
      </c>
      <c r="G151" s="232"/>
      <c r="H151" s="236">
        <v>5.4</v>
      </c>
      <c r="I151" s="237"/>
      <c r="J151" s="232"/>
      <c r="K151" s="232"/>
      <c r="L151" s="238"/>
      <c r="M151" s="239"/>
      <c r="N151" s="240"/>
      <c r="O151" s="240"/>
      <c r="P151" s="240"/>
      <c r="Q151" s="240"/>
      <c r="R151" s="240"/>
      <c r="S151" s="240"/>
      <c r="T151" s="241"/>
      <c r="AT151" s="242" t="s">
        <v>147</v>
      </c>
      <c r="AU151" s="242" t="s">
        <v>86</v>
      </c>
      <c r="AV151" s="11" t="s">
        <v>86</v>
      </c>
      <c r="AW151" s="11" t="s">
        <v>39</v>
      </c>
      <c r="AX151" s="11" t="s">
        <v>76</v>
      </c>
      <c r="AY151" s="242" t="s">
        <v>137</v>
      </c>
    </row>
    <row r="152" spans="2:51" s="11" customFormat="1" ht="13.5">
      <c r="B152" s="231"/>
      <c r="C152" s="232"/>
      <c r="D152" s="233" t="s">
        <v>147</v>
      </c>
      <c r="E152" s="234" t="s">
        <v>21</v>
      </c>
      <c r="F152" s="235" t="s">
        <v>720</v>
      </c>
      <c r="G152" s="232"/>
      <c r="H152" s="236">
        <v>12</v>
      </c>
      <c r="I152" s="237"/>
      <c r="J152" s="232"/>
      <c r="K152" s="232"/>
      <c r="L152" s="238"/>
      <c r="M152" s="239"/>
      <c r="N152" s="240"/>
      <c r="O152" s="240"/>
      <c r="P152" s="240"/>
      <c r="Q152" s="240"/>
      <c r="R152" s="240"/>
      <c r="S152" s="240"/>
      <c r="T152" s="241"/>
      <c r="AT152" s="242" t="s">
        <v>147</v>
      </c>
      <c r="AU152" s="242" t="s">
        <v>86</v>
      </c>
      <c r="AV152" s="11" t="s">
        <v>86</v>
      </c>
      <c r="AW152" s="11" t="s">
        <v>39</v>
      </c>
      <c r="AX152" s="11" t="s">
        <v>76</v>
      </c>
      <c r="AY152" s="242" t="s">
        <v>137</v>
      </c>
    </row>
    <row r="153" spans="2:51" s="11" customFormat="1" ht="13.5">
      <c r="B153" s="231"/>
      <c r="C153" s="232"/>
      <c r="D153" s="233" t="s">
        <v>147</v>
      </c>
      <c r="E153" s="234" t="s">
        <v>21</v>
      </c>
      <c r="F153" s="235" t="s">
        <v>721</v>
      </c>
      <c r="G153" s="232"/>
      <c r="H153" s="236">
        <v>4.8</v>
      </c>
      <c r="I153" s="237"/>
      <c r="J153" s="232"/>
      <c r="K153" s="232"/>
      <c r="L153" s="238"/>
      <c r="M153" s="239"/>
      <c r="N153" s="240"/>
      <c r="O153" s="240"/>
      <c r="P153" s="240"/>
      <c r="Q153" s="240"/>
      <c r="R153" s="240"/>
      <c r="S153" s="240"/>
      <c r="T153" s="241"/>
      <c r="AT153" s="242" t="s">
        <v>147</v>
      </c>
      <c r="AU153" s="242" t="s">
        <v>86</v>
      </c>
      <c r="AV153" s="11" t="s">
        <v>86</v>
      </c>
      <c r="AW153" s="11" t="s">
        <v>39</v>
      </c>
      <c r="AX153" s="11" t="s">
        <v>76</v>
      </c>
      <c r="AY153" s="242" t="s">
        <v>137</v>
      </c>
    </row>
    <row r="154" spans="2:51" s="12" customFormat="1" ht="13.5">
      <c r="B154" s="243"/>
      <c r="C154" s="244"/>
      <c r="D154" s="233" t="s">
        <v>147</v>
      </c>
      <c r="E154" s="245" t="s">
        <v>21</v>
      </c>
      <c r="F154" s="246" t="s">
        <v>149</v>
      </c>
      <c r="G154" s="244"/>
      <c r="H154" s="247">
        <v>22.2</v>
      </c>
      <c r="I154" s="248"/>
      <c r="J154" s="244"/>
      <c r="K154" s="244"/>
      <c r="L154" s="249"/>
      <c r="M154" s="250"/>
      <c r="N154" s="251"/>
      <c r="O154" s="251"/>
      <c r="P154" s="251"/>
      <c r="Q154" s="251"/>
      <c r="R154" s="251"/>
      <c r="S154" s="251"/>
      <c r="T154" s="252"/>
      <c r="AT154" s="253" t="s">
        <v>147</v>
      </c>
      <c r="AU154" s="253" t="s">
        <v>86</v>
      </c>
      <c r="AV154" s="12" t="s">
        <v>145</v>
      </c>
      <c r="AW154" s="12" t="s">
        <v>39</v>
      </c>
      <c r="AX154" s="12" t="s">
        <v>84</v>
      </c>
      <c r="AY154" s="253" t="s">
        <v>137</v>
      </c>
    </row>
    <row r="155" spans="2:65" s="1" customFormat="1" ht="25.5" customHeight="1">
      <c r="B155" s="44"/>
      <c r="C155" s="219" t="s">
        <v>243</v>
      </c>
      <c r="D155" s="219" t="s">
        <v>140</v>
      </c>
      <c r="E155" s="220" t="s">
        <v>741</v>
      </c>
      <c r="F155" s="221" t="s">
        <v>742</v>
      </c>
      <c r="G155" s="222" t="s">
        <v>279</v>
      </c>
      <c r="H155" s="223">
        <v>0.15</v>
      </c>
      <c r="I155" s="224"/>
      <c r="J155" s="225">
        <f>ROUND(I155*H155,2)</f>
        <v>0</v>
      </c>
      <c r="K155" s="221" t="s">
        <v>144</v>
      </c>
      <c r="L155" s="70"/>
      <c r="M155" s="226" t="s">
        <v>21</v>
      </c>
      <c r="N155" s="227" t="s">
        <v>47</v>
      </c>
      <c r="O155" s="45"/>
      <c r="P155" s="228">
        <f>O155*H155</f>
        <v>0</v>
      </c>
      <c r="Q155" s="228">
        <v>0</v>
      </c>
      <c r="R155" s="228">
        <f>Q155*H155</f>
        <v>0</v>
      </c>
      <c r="S155" s="228">
        <v>0</v>
      </c>
      <c r="T155" s="229">
        <f>S155*H155</f>
        <v>0</v>
      </c>
      <c r="AR155" s="22" t="s">
        <v>221</v>
      </c>
      <c r="AT155" s="22" t="s">
        <v>140</v>
      </c>
      <c r="AU155" s="22" t="s">
        <v>86</v>
      </c>
      <c r="AY155" s="22" t="s">
        <v>137</v>
      </c>
      <c r="BE155" s="230">
        <f>IF(N155="základní",J155,0)</f>
        <v>0</v>
      </c>
      <c r="BF155" s="230">
        <f>IF(N155="snížená",J155,0)</f>
        <v>0</v>
      </c>
      <c r="BG155" s="230">
        <f>IF(N155="zákl. přenesená",J155,0)</f>
        <v>0</v>
      </c>
      <c r="BH155" s="230">
        <f>IF(N155="sníž. přenesená",J155,0)</f>
        <v>0</v>
      </c>
      <c r="BI155" s="230">
        <f>IF(N155="nulová",J155,0)</f>
        <v>0</v>
      </c>
      <c r="BJ155" s="22" t="s">
        <v>84</v>
      </c>
      <c r="BK155" s="230">
        <f>ROUND(I155*H155,2)</f>
        <v>0</v>
      </c>
      <c r="BL155" s="22" t="s">
        <v>221</v>
      </c>
      <c r="BM155" s="22" t="s">
        <v>743</v>
      </c>
    </row>
    <row r="156" spans="2:51" s="11" customFormat="1" ht="13.5">
      <c r="B156" s="231"/>
      <c r="C156" s="232"/>
      <c r="D156" s="233" t="s">
        <v>147</v>
      </c>
      <c r="E156" s="234" t="s">
        <v>21</v>
      </c>
      <c r="F156" s="235" t="s">
        <v>744</v>
      </c>
      <c r="G156" s="232"/>
      <c r="H156" s="236">
        <v>0.15</v>
      </c>
      <c r="I156" s="237"/>
      <c r="J156" s="232"/>
      <c r="K156" s="232"/>
      <c r="L156" s="238"/>
      <c r="M156" s="239"/>
      <c r="N156" s="240"/>
      <c r="O156" s="240"/>
      <c r="P156" s="240"/>
      <c r="Q156" s="240"/>
      <c r="R156" s="240"/>
      <c r="S156" s="240"/>
      <c r="T156" s="241"/>
      <c r="AT156" s="242" t="s">
        <v>147</v>
      </c>
      <c r="AU156" s="242" t="s">
        <v>86</v>
      </c>
      <c r="AV156" s="11" t="s">
        <v>86</v>
      </c>
      <c r="AW156" s="11" t="s">
        <v>39</v>
      </c>
      <c r="AX156" s="11" t="s">
        <v>84</v>
      </c>
      <c r="AY156" s="242" t="s">
        <v>137</v>
      </c>
    </row>
    <row r="157" spans="2:65" s="1" customFormat="1" ht="38.25" customHeight="1">
      <c r="B157" s="44"/>
      <c r="C157" s="219" t="s">
        <v>9</v>
      </c>
      <c r="D157" s="219" t="s">
        <v>140</v>
      </c>
      <c r="E157" s="220" t="s">
        <v>745</v>
      </c>
      <c r="F157" s="221" t="s">
        <v>746</v>
      </c>
      <c r="G157" s="222" t="s">
        <v>279</v>
      </c>
      <c r="H157" s="223">
        <v>0.055</v>
      </c>
      <c r="I157" s="224"/>
      <c r="J157" s="225">
        <f>ROUND(I157*H157,2)</f>
        <v>0</v>
      </c>
      <c r="K157" s="221" t="s">
        <v>144</v>
      </c>
      <c r="L157" s="70"/>
      <c r="M157" s="226" t="s">
        <v>21</v>
      </c>
      <c r="N157" s="227" t="s">
        <v>47</v>
      </c>
      <c r="O157" s="45"/>
      <c r="P157" s="228">
        <f>O157*H157</f>
        <v>0</v>
      </c>
      <c r="Q157" s="228">
        <v>0</v>
      </c>
      <c r="R157" s="228">
        <f>Q157*H157</f>
        <v>0</v>
      </c>
      <c r="S157" s="228">
        <v>0</v>
      </c>
      <c r="T157" s="229">
        <f>S157*H157</f>
        <v>0</v>
      </c>
      <c r="AR157" s="22" t="s">
        <v>221</v>
      </c>
      <c r="AT157" s="22" t="s">
        <v>140</v>
      </c>
      <c r="AU157" s="22" t="s">
        <v>86</v>
      </c>
      <c r="AY157" s="22" t="s">
        <v>137</v>
      </c>
      <c r="BE157" s="230">
        <f>IF(N157="základní",J157,0)</f>
        <v>0</v>
      </c>
      <c r="BF157" s="230">
        <f>IF(N157="snížená",J157,0)</f>
        <v>0</v>
      </c>
      <c r="BG157" s="230">
        <f>IF(N157="zákl. přenesená",J157,0)</f>
        <v>0</v>
      </c>
      <c r="BH157" s="230">
        <f>IF(N157="sníž. přenesená",J157,0)</f>
        <v>0</v>
      </c>
      <c r="BI157" s="230">
        <f>IF(N157="nulová",J157,0)</f>
        <v>0</v>
      </c>
      <c r="BJ157" s="22" t="s">
        <v>84</v>
      </c>
      <c r="BK157" s="230">
        <f>ROUND(I157*H157,2)</f>
        <v>0</v>
      </c>
      <c r="BL157" s="22" t="s">
        <v>221</v>
      </c>
      <c r="BM157" s="22" t="s">
        <v>747</v>
      </c>
    </row>
    <row r="158" spans="2:47" s="1" customFormat="1" ht="13.5">
      <c r="B158" s="44"/>
      <c r="C158" s="72"/>
      <c r="D158" s="233" t="s">
        <v>153</v>
      </c>
      <c r="E158" s="72"/>
      <c r="F158" s="254" t="s">
        <v>748</v>
      </c>
      <c r="G158" s="72"/>
      <c r="H158" s="72"/>
      <c r="I158" s="189"/>
      <c r="J158" s="72"/>
      <c r="K158" s="72"/>
      <c r="L158" s="70"/>
      <c r="M158" s="255"/>
      <c r="N158" s="45"/>
      <c r="O158" s="45"/>
      <c r="P158" s="45"/>
      <c r="Q158" s="45"/>
      <c r="R158" s="45"/>
      <c r="S158" s="45"/>
      <c r="T158" s="93"/>
      <c r="AT158" s="22" t="s">
        <v>153</v>
      </c>
      <c r="AU158" s="22" t="s">
        <v>86</v>
      </c>
    </row>
    <row r="159" spans="2:65" s="1" customFormat="1" ht="38.25" customHeight="1">
      <c r="B159" s="44"/>
      <c r="C159" s="219" t="s">
        <v>255</v>
      </c>
      <c r="D159" s="219" t="s">
        <v>140</v>
      </c>
      <c r="E159" s="220" t="s">
        <v>749</v>
      </c>
      <c r="F159" s="221" t="s">
        <v>750</v>
      </c>
      <c r="G159" s="222" t="s">
        <v>279</v>
      </c>
      <c r="H159" s="223">
        <v>0.055</v>
      </c>
      <c r="I159" s="224"/>
      <c r="J159" s="225">
        <f>ROUND(I159*H159,2)</f>
        <v>0</v>
      </c>
      <c r="K159" s="221" t="s">
        <v>144</v>
      </c>
      <c r="L159" s="70"/>
      <c r="M159" s="226" t="s">
        <v>21</v>
      </c>
      <c r="N159" s="227" t="s">
        <v>47</v>
      </c>
      <c r="O159" s="45"/>
      <c r="P159" s="228">
        <f>O159*H159</f>
        <v>0</v>
      </c>
      <c r="Q159" s="228">
        <v>0</v>
      </c>
      <c r="R159" s="228">
        <f>Q159*H159</f>
        <v>0</v>
      </c>
      <c r="S159" s="228">
        <v>0</v>
      </c>
      <c r="T159" s="229">
        <f>S159*H159</f>
        <v>0</v>
      </c>
      <c r="AR159" s="22" t="s">
        <v>221</v>
      </c>
      <c r="AT159" s="22" t="s">
        <v>140</v>
      </c>
      <c r="AU159" s="22" t="s">
        <v>86</v>
      </c>
      <c r="AY159" s="22" t="s">
        <v>137</v>
      </c>
      <c r="BE159" s="230">
        <f>IF(N159="základní",J159,0)</f>
        <v>0</v>
      </c>
      <c r="BF159" s="230">
        <f>IF(N159="snížená",J159,0)</f>
        <v>0</v>
      </c>
      <c r="BG159" s="230">
        <f>IF(N159="zákl. přenesená",J159,0)</f>
        <v>0</v>
      </c>
      <c r="BH159" s="230">
        <f>IF(N159="sníž. přenesená",J159,0)</f>
        <v>0</v>
      </c>
      <c r="BI159" s="230">
        <f>IF(N159="nulová",J159,0)</f>
        <v>0</v>
      </c>
      <c r="BJ159" s="22" t="s">
        <v>84</v>
      </c>
      <c r="BK159" s="230">
        <f>ROUND(I159*H159,2)</f>
        <v>0</v>
      </c>
      <c r="BL159" s="22" t="s">
        <v>221</v>
      </c>
      <c r="BM159" s="22" t="s">
        <v>751</v>
      </c>
    </row>
    <row r="160" spans="2:47" s="1" customFormat="1" ht="13.5">
      <c r="B160" s="44"/>
      <c r="C160" s="72"/>
      <c r="D160" s="233" t="s">
        <v>153</v>
      </c>
      <c r="E160" s="72"/>
      <c r="F160" s="254" t="s">
        <v>748</v>
      </c>
      <c r="G160" s="72"/>
      <c r="H160" s="72"/>
      <c r="I160" s="189"/>
      <c r="J160" s="72"/>
      <c r="K160" s="72"/>
      <c r="L160" s="70"/>
      <c r="M160" s="255"/>
      <c r="N160" s="45"/>
      <c r="O160" s="45"/>
      <c r="P160" s="45"/>
      <c r="Q160" s="45"/>
      <c r="R160" s="45"/>
      <c r="S160" s="45"/>
      <c r="T160" s="93"/>
      <c r="AT160" s="22" t="s">
        <v>153</v>
      </c>
      <c r="AU160" s="22" t="s">
        <v>86</v>
      </c>
    </row>
    <row r="161" spans="2:63" s="10" customFormat="1" ht="29.85" customHeight="1">
      <c r="B161" s="203"/>
      <c r="C161" s="204"/>
      <c r="D161" s="205" t="s">
        <v>75</v>
      </c>
      <c r="E161" s="217" t="s">
        <v>752</v>
      </c>
      <c r="F161" s="217" t="s">
        <v>753</v>
      </c>
      <c r="G161" s="204"/>
      <c r="H161" s="204"/>
      <c r="I161" s="207"/>
      <c r="J161" s="218">
        <f>BK161</f>
        <v>0</v>
      </c>
      <c r="K161" s="204"/>
      <c r="L161" s="209"/>
      <c r="M161" s="210"/>
      <c r="N161" s="211"/>
      <c r="O161" s="211"/>
      <c r="P161" s="212">
        <f>SUM(P162:P197)</f>
        <v>0</v>
      </c>
      <c r="Q161" s="211"/>
      <c r="R161" s="212">
        <f>SUM(R162:R197)</f>
        <v>0.045828</v>
      </c>
      <c r="S161" s="211"/>
      <c r="T161" s="213">
        <f>SUM(T162:T197)</f>
        <v>0.060528</v>
      </c>
      <c r="AR161" s="214" t="s">
        <v>86</v>
      </c>
      <c r="AT161" s="215" t="s">
        <v>75</v>
      </c>
      <c r="AU161" s="215" t="s">
        <v>84</v>
      </c>
      <c r="AY161" s="214" t="s">
        <v>137</v>
      </c>
      <c r="BK161" s="216">
        <f>SUM(BK162:BK197)</f>
        <v>0</v>
      </c>
    </row>
    <row r="162" spans="2:65" s="1" customFormat="1" ht="16.5" customHeight="1">
      <c r="B162" s="44"/>
      <c r="C162" s="219" t="s">
        <v>260</v>
      </c>
      <c r="D162" s="219" t="s">
        <v>140</v>
      </c>
      <c r="E162" s="220" t="s">
        <v>754</v>
      </c>
      <c r="F162" s="221" t="s">
        <v>755</v>
      </c>
      <c r="G162" s="222" t="s">
        <v>203</v>
      </c>
      <c r="H162" s="223">
        <v>27.6</v>
      </c>
      <c r="I162" s="224"/>
      <c r="J162" s="225">
        <f>ROUND(I162*H162,2)</f>
        <v>0</v>
      </c>
      <c r="K162" s="221" t="s">
        <v>144</v>
      </c>
      <c r="L162" s="70"/>
      <c r="M162" s="226" t="s">
        <v>21</v>
      </c>
      <c r="N162" s="227" t="s">
        <v>47</v>
      </c>
      <c r="O162" s="45"/>
      <c r="P162" s="228">
        <f>O162*H162</f>
        <v>0</v>
      </c>
      <c r="Q162" s="228">
        <v>0</v>
      </c>
      <c r="R162" s="228">
        <f>Q162*H162</f>
        <v>0</v>
      </c>
      <c r="S162" s="228">
        <v>0.00213</v>
      </c>
      <c r="T162" s="229">
        <f>S162*H162</f>
        <v>0.058788</v>
      </c>
      <c r="AR162" s="22" t="s">
        <v>221</v>
      </c>
      <c r="AT162" s="22" t="s">
        <v>140</v>
      </c>
      <c r="AU162" s="22" t="s">
        <v>86</v>
      </c>
      <c r="AY162" s="22" t="s">
        <v>137</v>
      </c>
      <c r="BE162" s="230">
        <f>IF(N162="základní",J162,0)</f>
        <v>0</v>
      </c>
      <c r="BF162" s="230">
        <f>IF(N162="snížená",J162,0)</f>
        <v>0</v>
      </c>
      <c r="BG162" s="230">
        <f>IF(N162="zákl. přenesená",J162,0)</f>
        <v>0</v>
      </c>
      <c r="BH162" s="230">
        <f>IF(N162="sníž. přenesená",J162,0)</f>
        <v>0</v>
      </c>
      <c r="BI162" s="230">
        <f>IF(N162="nulová",J162,0)</f>
        <v>0</v>
      </c>
      <c r="BJ162" s="22" t="s">
        <v>84</v>
      </c>
      <c r="BK162" s="230">
        <f>ROUND(I162*H162,2)</f>
        <v>0</v>
      </c>
      <c r="BL162" s="22" t="s">
        <v>221</v>
      </c>
      <c r="BM162" s="22" t="s">
        <v>756</v>
      </c>
    </row>
    <row r="163" spans="2:51" s="11" customFormat="1" ht="13.5">
      <c r="B163" s="231"/>
      <c r="C163" s="232"/>
      <c r="D163" s="233" t="s">
        <v>147</v>
      </c>
      <c r="E163" s="234" t="s">
        <v>21</v>
      </c>
      <c r="F163" s="235" t="s">
        <v>757</v>
      </c>
      <c r="G163" s="232"/>
      <c r="H163" s="236">
        <v>27.6</v>
      </c>
      <c r="I163" s="237"/>
      <c r="J163" s="232"/>
      <c r="K163" s="232"/>
      <c r="L163" s="238"/>
      <c r="M163" s="239"/>
      <c r="N163" s="240"/>
      <c r="O163" s="240"/>
      <c r="P163" s="240"/>
      <c r="Q163" s="240"/>
      <c r="R163" s="240"/>
      <c r="S163" s="240"/>
      <c r="T163" s="241"/>
      <c r="AT163" s="242" t="s">
        <v>147</v>
      </c>
      <c r="AU163" s="242" t="s">
        <v>86</v>
      </c>
      <c r="AV163" s="11" t="s">
        <v>86</v>
      </c>
      <c r="AW163" s="11" t="s">
        <v>39</v>
      </c>
      <c r="AX163" s="11" t="s">
        <v>76</v>
      </c>
      <c r="AY163" s="242" t="s">
        <v>137</v>
      </c>
    </row>
    <row r="164" spans="2:51" s="12" customFormat="1" ht="13.5">
      <c r="B164" s="243"/>
      <c r="C164" s="244"/>
      <c r="D164" s="233" t="s">
        <v>147</v>
      </c>
      <c r="E164" s="245" t="s">
        <v>21</v>
      </c>
      <c r="F164" s="246" t="s">
        <v>149</v>
      </c>
      <c r="G164" s="244"/>
      <c r="H164" s="247">
        <v>27.6</v>
      </c>
      <c r="I164" s="248"/>
      <c r="J164" s="244"/>
      <c r="K164" s="244"/>
      <c r="L164" s="249"/>
      <c r="M164" s="250"/>
      <c r="N164" s="251"/>
      <c r="O164" s="251"/>
      <c r="P164" s="251"/>
      <c r="Q164" s="251"/>
      <c r="R164" s="251"/>
      <c r="S164" s="251"/>
      <c r="T164" s="252"/>
      <c r="AT164" s="253" t="s">
        <v>147</v>
      </c>
      <c r="AU164" s="253" t="s">
        <v>86</v>
      </c>
      <c r="AV164" s="12" t="s">
        <v>145</v>
      </c>
      <c r="AW164" s="12" t="s">
        <v>39</v>
      </c>
      <c r="AX164" s="12" t="s">
        <v>84</v>
      </c>
      <c r="AY164" s="253" t="s">
        <v>137</v>
      </c>
    </row>
    <row r="165" spans="2:65" s="1" customFormat="1" ht="16.5" customHeight="1">
      <c r="B165" s="44"/>
      <c r="C165" s="219" t="s">
        <v>265</v>
      </c>
      <c r="D165" s="219" t="s">
        <v>140</v>
      </c>
      <c r="E165" s="220" t="s">
        <v>758</v>
      </c>
      <c r="F165" s="221" t="s">
        <v>759</v>
      </c>
      <c r="G165" s="222" t="s">
        <v>191</v>
      </c>
      <c r="H165" s="223">
        <v>2</v>
      </c>
      <c r="I165" s="224"/>
      <c r="J165" s="225">
        <f>ROUND(I165*H165,2)</f>
        <v>0</v>
      </c>
      <c r="K165" s="221" t="s">
        <v>144</v>
      </c>
      <c r="L165" s="70"/>
      <c r="M165" s="226" t="s">
        <v>21</v>
      </c>
      <c r="N165" s="227" t="s">
        <v>47</v>
      </c>
      <c r="O165" s="45"/>
      <c r="P165" s="228">
        <f>O165*H165</f>
        <v>0</v>
      </c>
      <c r="Q165" s="228">
        <v>0</v>
      </c>
      <c r="R165" s="228">
        <f>Q165*H165</f>
        <v>0</v>
      </c>
      <c r="S165" s="228">
        <v>0.00087</v>
      </c>
      <c r="T165" s="229">
        <f>S165*H165</f>
        <v>0.00174</v>
      </c>
      <c r="AR165" s="22" t="s">
        <v>221</v>
      </c>
      <c r="AT165" s="22" t="s">
        <v>140</v>
      </c>
      <c r="AU165" s="22" t="s">
        <v>86</v>
      </c>
      <c r="AY165" s="22" t="s">
        <v>137</v>
      </c>
      <c r="BE165" s="230">
        <f>IF(N165="základní",J165,0)</f>
        <v>0</v>
      </c>
      <c r="BF165" s="230">
        <f>IF(N165="snížená",J165,0)</f>
        <v>0</v>
      </c>
      <c r="BG165" s="230">
        <f>IF(N165="zákl. přenesená",J165,0)</f>
        <v>0</v>
      </c>
      <c r="BH165" s="230">
        <f>IF(N165="sníž. přenesená",J165,0)</f>
        <v>0</v>
      </c>
      <c r="BI165" s="230">
        <f>IF(N165="nulová",J165,0)</f>
        <v>0</v>
      </c>
      <c r="BJ165" s="22" t="s">
        <v>84</v>
      </c>
      <c r="BK165" s="230">
        <f>ROUND(I165*H165,2)</f>
        <v>0</v>
      </c>
      <c r="BL165" s="22" t="s">
        <v>221</v>
      </c>
      <c r="BM165" s="22" t="s">
        <v>760</v>
      </c>
    </row>
    <row r="166" spans="2:65" s="1" customFormat="1" ht="25.5" customHeight="1">
      <c r="B166" s="44"/>
      <c r="C166" s="219" t="s">
        <v>270</v>
      </c>
      <c r="D166" s="219" t="s">
        <v>140</v>
      </c>
      <c r="E166" s="220" t="s">
        <v>761</v>
      </c>
      <c r="F166" s="221" t="s">
        <v>762</v>
      </c>
      <c r="G166" s="222" t="s">
        <v>191</v>
      </c>
      <c r="H166" s="223">
        <v>2</v>
      </c>
      <c r="I166" s="224"/>
      <c r="J166" s="225">
        <f>ROUND(I166*H166,2)</f>
        <v>0</v>
      </c>
      <c r="K166" s="221" t="s">
        <v>144</v>
      </c>
      <c r="L166" s="70"/>
      <c r="M166" s="226" t="s">
        <v>21</v>
      </c>
      <c r="N166" s="227" t="s">
        <v>47</v>
      </c>
      <c r="O166" s="45"/>
      <c r="P166" s="228">
        <f>O166*H166</f>
        <v>0</v>
      </c>
      <c r="Q166" s="228">
        <v>3E-05</v>
      </c>
      <c r="R166" s="228">
        <f>Q166*H166</f>
        <v>6E-05</v>
      </c>
      <c r="S166" s="228">
        <v>0</v>
      </c>
      <c r="T166" s="229">
        <f>S166*H166</f>
        <v>0</v>
      </c>
      <c r="AR166" s="22" t="s">
        <v>221</v>
      </c>
      <c r="AT166" s="22" t="s">
        <v>140</v>
      </c>
      <c r="AU166" s="22" t="s">
        <v>86</v>
      </c>
      <c r="AY166" s="22" t="s">
        <v>137</v>
      </c>
      <c r="BE166" s="230">
        <f>IF(N166="základní",J166,0)</f>
        <v>0</v>
      </c>
      <c r="BF166" s="230">
        <f>IF(N166="snížená",J166,0)</f>
        <v>0</v>
      </c>
      <c r="BG166" s="230">
        <f>IF(N166="zákl. přenesená",J166,0)</f>
        <v>0</v>
      </c>
      <c r="BH166" s="230">
        <f>IF(N166="sníž. přenesená",J166,0)</f>
        <v>0</v>
      </c>
      <c r="BI166" s="230">
        <f>IF(N166="nulová",J166,0)</f>
        <v>0</v>
      </c>
      <c r="BJ166" s="22" t="s">
        <v>84</v>
      </c>
      <c r="BK166" s="230">
        <f>ROUND(I166*H166,2)</f>
        <v>0</v>
      </c>
      <c r="BL166" s="22" t="s">
        <v>221</v>
      </c>
      <c r="BM166" s="22" t="s">
        <v>763</v>
      </c>
    </row>
    <row r="167" spans="2:47" s="1" customFormat="1" ht="13.5">
      <c r="B167" s="44"/>
      <c r="C167" s="72"/>
      <c r="D167" s="233" t="s">
        <v>153</v>
      </c>
      <c r="E167" s="72"/>
      <c r="F167" s="254" t="s">
        <v>764</v>
      </c>
      <c r="G167" s="72"/>
      <c r="H167" s="72"/>
      <c r="I167" s="189"/>
      <c r="J167" s="72"/>
      <c r="K167" s="72"/>
      <c r="L167" s="70"/>
      <c r="M167" s="255"/>
      <c r="N167" s="45"/>
      <c r="O167" s="45"/>
      <c r="P167" s="45"/>
      <c r="Q167" s="45"/>
      <c r="R167" s="45"/>
      <c r="S167" s="45"/>
      <c r="T167" s="93"/>
      <c r="AT167" s="22" t="s">
        <v>153</v>
      </c>
      <c r="AU167" s="22" t="s">
        <v>86</v>
      </c>
    </row>
    <row r="168" spans="2:51" s="11" customFormat="1" ht="13.5">
      <c r="B168" s="231"/>
      <c r="C168" s="232"/>
      <c r="D168" s="233" t="s">
        <v>147</v>
      </c>
      <c r="E168" s="234" t="s">
        <v>21</v>
      </c>
      <c r="F168" s="235" t="s">
        <v>86</v>
      </c>
      <c r="G168" s="232"/>
      <c r="H168" s="236">
        <v>2</v>
      </c>
      <c r="I168" s="237"/>
      <c r="J168" s="232"/>
      <c r="K168" s="232"/>
      <c r="L168" s="238"/>
      <c r="M168" s="239"/>
      <c r="N168" s="240"/>
      <c r="O168" s="240"/>
      <c r="P168" s="240"/>
      <c r="Q168" s="240"/>
      <c r="R168" s="240"/>
      <c r="S168" s="240"/>
      <c r="T168" s="241"/>
      <c r="AT168" s="242" t="s">
        <v>147</v>
      </c>
      <c r="AU168" s="242" t="s">
        <v>86</v>
      </c>
      <c r="AV168" s="11" t="s">
        <v>86</v>
      </c>
      <c r="AW168" s="11" t="s">
        <v>39</v>
      </c>
      <c r="AX168" s="11" t="s">
        <v>76</v>
      </c>
      <c r="AY168" s="242" t="s">
        <v>137</v>
      </c>
    </row>
    <row r="169" spans="2:51" s="12" customFormat="1" ht="13.5">
      <c r="B169" s="243"/>
      <c r="C169" s="244"/>
      <c r="D169" s="233" t="s">
        <v>147</v>
      </c>
      <c r="E169" s="245" t="s">
        <v>21</v>
      </c>
      <c r="F169" s="246" t="s">
        <v>149</v>
      </c>
      <c r="G169" s="244"/>
      <c r="H169" s="247">
        <v>2</v>
      </c>
      <c r="I169" s="248"/>
      <c r="J169" s="244"/>
      <c r="K169" s="244"/>
      <c r="L169" s="249"/>
      <c r="M169" s="250"/>
      <c r="N169" s="251"/>
      <c r="O169" s="251"/>
      <c r="P169" s="251"/>
      <c r="Q169" s="251"/>
      <c r="R169" s="251"/>
      <c r="S169" s="251"/>
      <c r="T169" s="252"/>
      <c r="AT169" s="253" t="s">
        <v>147</v>
      </c>
      <c r="AU169" s="253" t="s">
        <v>86</v>
      </c>
      <c r="AV169" s="12" t="s">
        <v>145</v>
      </c>
      <c r="AW169" s="12" t="s">
        <v>39</v>
      </c>
      <c r="AX169" s="12" t="s">
        <v>84</v>
      </c>
      <c r="AY169" s="253" t="s">
        <v>137</v>
      </c>
    </row>
    <row r="170" spans="2:65" s="1" customFormat="1" ht="16.5" customHeight="1">
      <c r="B170" s="44"/>
      <c r="C170" s="256" t="s">
        <v>276</v>
      </c>
      <c r="D170" s="256" t="s">
        <v>213</v>
      </c>
      <c r="E170" s="257" t="s">
        <v>765</v>
      </c>
      <c r="F170" s="258" t="s">
        <v>766</v>
      </c>
      <c r="G170" s="259" t="s">
        <v>203</v>
      </c>
      <c r="H170" s="260">
        <v>2</v>
      </c>
      <c r="I170" s="261"/>
      <c r="J170" s="262">
        <f>ROUND(I170*H170,2)</f>
        <v>0</v>
      </c>
      <c r="K170" s="258" t="s">
        <v>144</v>
      </c>
      <c r="L170" s="263"/>
      <c r="M170" s="264" t="s">
        <v>21</v>
      </c>
      <c r="N170" s="265" t="s">
        <v>47</v>
      </c>
      <c r="O170" s="45"/>
      <c r="P170" s="228">
        <f>O170*H170</f>
        <v>0</v>
      </c>
      <c r="Q170" s="228">
        <v>0.00043</v>
      </c>
      <c r="R170" s="228">
        <f>Q170*H170</f>
        <v>0.00086</v>
      </c>
      <c r="S170" s="228">
        <v>0</v>
      </c>
      <c r="T170" s="229">
        <f>S170*H170</f>
        <v>0</v>
      </c>
      <c r="AR170" s="22" t="s">
        <v>308</v>
      </c>
      <c r="AT170" s="22" t="s">
        <v>213</v>
      </c>
      <c r="AU170" s="22" t="s">
        <v>86</v>
      </c>
      <c r="AY170" s="22" t="s">
        <v>137</v>
      </c>
      <c r="BE170" s="230">
        <f>IF(N170="základní",J170,0)</f>
        <v>0</v>
      </c>
      <c r="BF170" s="230">
        <f>IF(N170="snížená",J170,0)</f>
        <v>0</v>
      </c>
      <c r="BG170" s="230">
        <f>IF(N170="zákl. přenesená",J170,0)</f>
        <v>0</v>
      </c>
      <c r="BH170" s="230">
        <f>IF(N170="sníž. přenesená",J170,0)</f>
        <v>0</v>
      </c>
      <c r="BI170" s="230">
        <f>IF(N170="nulová",J170,0)</f>
        <v>0</v>
      </c>
      <c r="BJ170" s="22" t="s">
        <v>84</v>
      </c>
      <c r="BK170" s="230">
        <f>ROUND(I170*H170,2)</f>
        <v>0</v>
      </c>
      <c r="BL170" s="22" t="s">
        <v>221</v>
      </c>
      <c r="BM170" s="22" t="s">
        <v>767</v>
      </c>
    </row>
    <row r="171" spans="2:65" s="1" customFormat="1" ht="25.5" customHeight="1">
      <c r="B171" s="44"/>
      <c r="C171" s="219" t="s">
        <v>282</v>
      </c>
      <c r="D171" s="219" t="s">
        <v>140</v>
      </c>
      <c r="E171" s="220" t="s">
        <v>768</v>
      </c>
      <c r="F171" s="221" t="s">
        <v>769</v>
      </c>
      <c r="G171" s="222" t="s">
        <v>203</v>
      </c>
      <c r="H171" s="223">
        <v>27.6</v>
      </c>
      <c r="I171" s="224"/>
      <c r="J171" s="225">
        <f>ROUND(I171*H171,2)</f>
        <v>0</v>
      </c>
      <c r="K171" s="221" t="s">
        <v>144</v>
      </c>
      <c r="L171" s="70"/>
      <c r="M171" s="226" t="s">
        <v>21</v>
      </c>
      <c r="N171" s="227" t="s">
        <v>47</v>
      </c>
      <c r="O171" s="45"/>
      <c r="P171" s="228">
        <f>O171*H171</f>
        <v>0</v>
      </c>
      <c r="Q171" s="228">
        <v>0.00078</v>
      </c>
      <c r="R171" s="228">
        <f>Q171*H171</f>
        <v>0.021528000000000002</v>
      </c>
      <c r="S171" s="228">
        <v>0</v>
      </c>
      <c r="T171" s="229">
        <f>S171*H171</f>
        <v>0</v>
      </c>
      <c r="AR171" s="22" t="s">
        <v>221</v>
      </c>
      <c r="AT171" s="22" t="s">
        <v>140</v>
      </c>
      <c r="AU171" s="22" t="s">
        <v>86</v>
      </c>
      <c r="AY171" s="22" t="s">
        <v>137</v>
      </c>
      <c r="BE171" s="230">
        <f>IF(N171="základní",J171,0)</f>
        <v>0</v>
      </c>
      <c r="BF171" s="230">
        <f>IF(N171="snížená",J171,0)</f>
        <v>0</v>
      </c>
      <c r="BG171" s="230">
        <f>IF(N171="zákl. přenesená",J171,0)</f>
        <v>0</v>
      </c>
      <c r="BH171" s="230">
        <f>IF(N171="sníž. přenesená",J171,0)</f>
        <v>0</v>
      </c>
      <c r="BI171" s="230">
        <f>IF(N171="nulová",J171,0)</f>
        <v>0</v>
      </c>
      <c r="BJ171" s="22" t="s">
        <v>84</v>
      </c>
      <c r="BK171" s="230">
        <f>ROUND(I171*H171,2)</f>
        <v>0</v>
      </c>
      <c r="BL171" s="22" t="s">
        <v>221</v>
      </c>
      <c r="BM171" s="22" t="s">
        <v>770</v>
      </c>
    </row>
    <row r="172" spans="2:47" s="1" customFormat="1" ht="13.5">
      <c r="B172" s="44"/>
      <c r="C172" s="72"/>
      <c r="D172" s="233" t="s">
        <v>153</v>
      </c>
      <c r="E172" s="72"/>
      <c r="F172" s="254" t="s">
        <v>771</v>
      </c>
      <c r="G172" s="72"/>
      <c r="H172" s="72"/>
      <c r="I172" s="189"/>
      <c r="J172" s="72"/>
      <c r="K172" s="72"/>
      <c r="L172" s="70"/>
      <c r="M172" s="255"/>
      <c r="N172" s="45"/>
      <c r="O172" s="45"/>
      <c r="P172" s="45"/>
      <c r="Q172" s="45"/>
      <c r="R172" s="45"/>
      <c r="S172" s="45"/>
      <c r="T172" s="93"/>
      <c r="AT172" s="22" t="s">
        <v>153</v>
      </c>
      <c r="AU172" s="22" t="s">
        <v>86</v>
      </c>
    </row>
    <row r="173" spans="2:51" s="11" customFormat="1" ht="13.5">
      <c r="B173" s="231"/>
      <c r="C173" s="232"/>
      <c r="D173" s="233" t="s">
        <v>147</v>
      </c>
      <c r="E173" s="234" t="s">
        <v>21</v>
      </c>
      <c r="F173" s="235" t="s">
        <v>757</v>
      </c>
      <c r="G173" s="232"/>
      <c r="H173" s="236">
        <v>27.6</v>
      </c>
      <c r="I173" s="237"/>
      <c r="J173" s="232"/>
      <c r="K173" s="232"/>
      <c r="L173" s="238"/>
      <c r="M173" s="239"/>
      <c r="N173" s="240"/>
      <c r="O173" s="240"/>
      <c r="P173" s="240"/>
      <c r="Q173" s="240"/>
      <c r="R173" s="240"/>
      <c r="S173" s="240"/>
      <c r="T173" s="241"/>
      <c r="AT173" s="242" t="s">
        <v>147</v>
      </c>
      <c r="AU173" s="242" t="s">
        <v>86</v>
      </c>
      <c r="AV173" s="11" t="s">
        <v>86</v>
      </c>
      <c r="AW173" s="11" t="s">
        <v>39</v>
      </c>
      <c r="AX173" s="11" t="s">
        <v>76</v>
      </c>
      <c r="AY173" s="242" t="s">
        <v>137</v>
      </c>
    </row>
    <row r="174" spans="2:51" s="12" customFormat="1" ht="13.5">
      <c r="B174" s="243"/>
      <c r="C174" s="244"/>
      <c r="D174" s="233" t="s">
        <v>147</v>
      </c>
      <c r="E174" s="245" t="s">
        <v>21</v>
      </c>
      <c r="F174" s="246" t="s">
        <v>149</v>
      </c>
      <c r="G174" s="244"/>
      <c r="H174" s="247">
        <v>27.6</v>
      </c>
      <c r="I174" s="248"/>
      <c r="J174" s="244"/>
      <c r="K174" s="244"/>
      <c r="L174" s="249"/>
      <c r="M174" s="250"/>
      <c r="N174" s="251"/>
      <c r="O174" s="251"/>
      <c r="P174" s="251"/>
      <c r="Q174" s="251"/>
      <c r="R174" s="251"/>
      <c r="S174" s="251"/>
      <c r="T174" s="252"/>
      <c r="AT174" s="253" t="s">
        <v>147</v>
      </c>
      <c r="AU174" s="253" t="s">
        <v>86</v>
      </c>
      <c r="AV174" s="12" t="s">
        <v>145</v>
      </c>
      <c r="AW174" s="12" t="s">
        <v>39</v>
      </c>
      <c r="AX174" s="12" t="s">
        <v>84</v>
      </c>
      <c r="AY174" s="253" t="s">
        <v>137</v>
      </c>
    </row>
    <row r="175" spans="2:65" s="1" customFormat="1" ht="25.5" customHeight="1">
      <c r="B175" s="44"/>
      <c r="C175" s="219" t="s">
        <v>286</v>
      </c>
      <c r="D175" s="219" t="s">
        <v>140</v>
      </c>
      <c r="E175" s="220" t="s">
        <v>772</v>
      </c>
      <c r="F175" s="221" t="s">
        <v>773</v>
      </c>
      <c r="G175" s="222" t="s">
        <v>774</v>
      </c>
      <c r="H175" s="223">
        <v>1</v>
      </c>
      <c r="I175" s="224"/>
      <c r="J175" s="225">
        <f>ROUND(I175*H175,2)</f>
        <v>0</v>
      </c>
      <c r="K175" s="221" t="s">
        <v>144</v>
      </c>
      <c r="L175" s="70"/>
      <c r="M175" s="226" t="s">
        <v>21</v>
      </c>
      <c r="N175" s="227" t="s">
        <v>47</v>
      </c>
      <c r="O175" s="45"/>
      <c r="P175" s="228">
        <f>O175*H175</f>
        <v>0</v>
      </c>
      <c r="Q175" s="228">
        <v>0</v>
      </c>
      <c r="R175" s="228">
        <f>Q175*H175</f>
        <v>0</v>
      </c>
      <c r="S175" s="228">
        <v>0</v>
      </c>
      <c r="T175" s="229">
        <f>S175*H175</f>
        <v>0</v>
      </c>
      <c r="AR175" s="22" t="s">
        <v>221</v>
      </c>
      <c r="AT175" s="22" t="s">
        <v>140</v>
      </c>
      <c r="AU175" s="22" t="s">
        <v>86</v>
      </c>
      <c r="AY175" s="22" t="s">
        <v>137</v>
      </c>
      <c r="BE175" s="230">
        <f>IF(N175="základní",J175,0)</f>
        <v>0</v>
      </c>
      <c r="BF175" s="230">
        <f>IF(N175="snížená",J175,0)</f>
        <v>0</v>
      </c>
      <c r="BG175" s="230">
        <f>IF(N175="zákl. přenesená",J175,0)</f>
        <v>0</v>
      </c>
      <c r="BH175" s="230">
        <f>IF(N175="sníž. přenesená",J175,0)</f>
        <v>0</v>
      </c>
      <c r="BI175" s="230">
        <f>IF(N175="nulová",J175,0)</f>
        <v>0</v>
      </c>
      <c r="BJ175" s="22" t="s">
        <v>84</v>
      </c>
      <c r="BK175" s="230">
        <f>ROUND(I175*H175,2)</f>
        <v>0</v>
      </c>
      <c r="BL175" s="22" t="s">
        <v>221</v>
      </c>
      <c r="BM175" s="22" t="s">
        <v>775</v>
      </c>
    </row>
    <row r="176" spans="2:47" s="1" customFormat="1" ht="13.5">
      <c r="B176" s="44"/>
      <c r="C176" s="72"/>
      <c r="D176" s="233" t="s">
        <v>153</v>
      </c>
      <c r="E176" s="72"/>
      <c r="F176" s="254" t="s">
        <v>776</v>
      </c>
      <c r="G176" s="72"/>
      <c r="H176" s="72"/>
      <c r="I176" s="189"/>
      <c r="J176" s="72"/>
      <c r="K176" s="72"/>
      <c r="L176" s="70"/>
      <c r="M176" s="255"/>
      <c r="N176" s="45"/>
      <c r="O176" s="45"/>
      <c r="P176" s="45"/>
      <c r="Q176" s="45"/>
      <c r="R176" s="45"/>
      <c r="S176" s="45"/>
      <c r="T176" s="93"/>
      <c r="AT176" s="22" t="s">
        <v>153</v>
      </c>
      <c r="AU176" s="22" t="s">
        <v>86</v>
      </c>
    </row>
    <row r="177" spans="2:65" s="1" customFormat="1" ht="38.25" customHeight="1">
      <c r="B177" s="44"/>
      <c r="C177" s="219" t="s">
        <v>291</v>
      </c>
      <c r="D177" s="219" t="s">
        <v>140</v>
      </c>
      <c r="E177" s="220" t="s">
        <v>777</v>
      </c>
      <c r="F177" s="221" t="s">
        <v>778</v>
      </c>
      <c r="G177" s="222" t="s">
        <v>203</v>
      </c>
      <c r="H177" s="223">
        <v>27.6</v>
      </c>
      <c r="I177" s="224"/>
      <c r="J177" s="225">
        <f>ROUND(I177*H177,2)</f>
        <v>0</v>
      </c>
      <c r="K177" s="221" t="s">
        <v>144</v>
      </c>
      <c r="L177" s="70"/>
      <c r="M177" s="226" t="s">
        <v>21</v>
      </c>
      <c r="N177" s="227" t="s">
        <v>47</v>
      </c>
      <c r="O177" s="45"/>
      <c r="P177" s="228">
        <f>O177*H177</f>
        <v>0</v>
      </c>
      <c r="Q177" s="228">
        <v>0.00024</v>
      </c>
      <c r="R177" s="228">
        <f>Q177*H177</f>
        <v>0.0066240000000000005</v>
      </c>
      <c r="S177" s="228">
        <v>0</v>
      </c>
      <c r="T177" s="229">
        <f>S177*H177</f>
        <v>0</v>
      </c>
      <c r="AR177" s="22" t="s">
        <v>221</v>
      </c>
      <c r="AT177" s="22" t="s">
        <v>140</v>
      </c>
      <c r="AU177" s="22" t="s">
        <v>86</v>
      </c>
      <c r="AY177" s="22" t="s">
        <v>137</v>
      </c>
      <c r="BE177" s="230">
        <f>IF(N177="základní",J177,0)</f>
        <v>0</v>
      </c>
      <c r="BF177" s="230">
        <f>IF(N177="snížená",J177,0)</f>
        <v>0</v>
      </c>
      <c r="BG177" s="230">
        <f>IF(N177="zákl. přenesená",J177,0)</f>
        <v>0</v>
      </c>
      <c r="BH177" s="230">
        <f>IF(N177="sníž. přenesená",J177,0)</f>
        <v>0</v>
      </c>
      <c r="BI177" s="230">
        <f>IF(N177="nulová",J177,0)</f>
        <v>0</v>
      </c>
      <c r="BJ177" s="22" t="s">
        <v>84</v>
      </c>
      <c r="BK177" s="230">
        <f>ROUND(I177*H177,2)</f>
        <v>0</v>
      </c>
      <c r="BL177" s="22" t="s">
        <v>221</v>
      </c>
      <c r="BM177" s="22" t="s">
        <v>779</v>
      </c>
    </row>
    <row r="178" spans="2:47" s="1" customFormat="1" ht="13.5">
      <c r="B178" s="44"/>
      <c r="C178" s="72"/>
      <c r="D178" s="233" t="s">
        <v>153</v>
      </c>
      <c r="E178" s="72"/>
      <c r="F178" s="254" t="s">
        <v>333</v>
      </c>
      <c r="G178" s="72"/>
      <c r="H178" s="72"/>
      <c r="I178" s="189"/>
      <c r="J178" s="72"/>
      <c r="K178" s="72"/>
      <c r="L178" s="70"/>
      <c r="M178" s="255"/>
      <c r="N178" s="45"/>
      <c r="O178" s="45"/>
      <c r="P178" s="45"/>
      <c r="Q178" s="45"/>
      <c r="R178" s="45"/>
      <c r="S178" s="45"/>
      <c r="T178" s="93"/>
      <c r="AT178" s="22" t="s">
        <v>153</v>
      </c>
      <c r="AU178" s="22" t="s">
        <v>86</v>
      </c>
    </row>
    <row r="179" spans="2:51" s="11" customFormat="1" ht="13.5">
      <c r="B179" s="231"/>
      <c r="C179" s="232"/>
      <c r="D179" s="233" t="s">
        <v>147</v>
      </c>
      <c r="E179" s="234" t="s">
        <v>21</v>
      </c>
      <c r="F179" s="235" t="s">
        <v>757</v>
      </c>
      <c r="G179" s="232"/>
      <c r="H179" s="236">
        <v>27.6</v>
      </c>
      <c r="I179" s="237"/>
      <c r="J179" s="232"/>
      <c r="K179" s="232"/>
      <c r="L179" s="238"/>
      <c r="M179" s="239"/>
      <c r="N179" s="240"/>
      <c r="O179" s="240"/>
      <c r="P179" s="240"/>
      <c r="Q179" s="240"/>
      <c r="R179" s="240"/>
      <c r="S179" s="240"/>
      <c r="T179" s="241"/>
      <c r="AT179" s="242" t="s">
        <v>147</v>
      </c>
      <c r="AU179" s="242" t="s">
        <v>86</v>
      </c>
      <c r="AV179" s="11" t="s">
        <v>86</v>
      </c>
      <c r="AW179" s="11" t="s">
        <v>39</v>
      </c>
      <c r="AX179" s="11" t="s">
        <v>76</v>
      </c>
      <c r="AY179" s="242" t="s">
        <v>137</v>
      </c>
    </row>
    <row r="180" spans="2:51" s="12" customFormat="1" ht="13.5">
      <c r="B180" s="243"/>
      <c r="C180" s="244"/>
      <c r="D180" s="233" t="s">
        <v>147</v>
      </c>
      <c r="E180" s="245" t="s">
        <v>21</v>
      </c>
      <c r="F180" s="246" t="s">
        <v>149</v>
      </c>
      <c r="G180" s="244"/>
      <c r="H180" s="247">
        <v>27.6</v>
      </c>
      <c r="I180" s="248"/>
      <c r="J180" s="244"/>
      <c r="K180" s="244"/>
      <c r="L180" s="249"/>
      <c r="M180" s="250"/>
      <c r="N180" s="251"/>
      <c r="O180" s="251"/>
      <c r="P180" s="251"/>
      <c r="Q180" s="251"/>
      <c r="R180" s="251"/>
      <c r="S180" s="251"/>
      <c r="T180" s="252"/>
      <c r="AT180" s="253" t="s">
        <v>147</v>
      </c>
      <c r="AU180" s="253" t="s">
        <v>86</v>
      </c>
      <c r="AV180" s="12" t="s">
        <v>145</v>
      </c>
      <c r="AW180" s="12" t="s">
        <v>39</v>
      </c>
      <c r="AX180" s="12" t="s">
        <v>84</v>
      </c>
      <c r="AY180" s="253" t="s">
        <v>137</v>
      </c>
    </row>
    <row r="181" spans="2:65" s="1" customFormat="1" ht="16.5" customHeight="1">
      <c r="B181" s="44"/>
      <c r="C181" s="219" t="s">
        <v>296</v>
      </c>
      <c r="D181" s="219" t="s">
        <v>140</v>
      </c>
      <c r="E181" s="220" t="s">
        <v>780</v>
      </c>
      <c r="F181" s="221" t="s">
        <v>781</v>
      </c>
      <c r="G181" s="222" t="s">
        <v>191</v>
      </c>
      <c r="H181" s="223">
        <v>4</v>
      </c>
      <c r="I181" s="224"/>
      <c r="J181" s="225">
        <f>ROUND(I181*H181,2)</f>
        <v>0</v>
      </c>
      <c r="K181" s="221" t="s">
        <v>144</v>
      </c>
      <c r="L181" s="70"/>
      <c r="M181" s="226" t="s">
        <v>21</v>
      </c>
      <c r="N181" s="227" t="s">
        <v>47</v>
      </c>
      <c r="O181" s="45"/>
      <c r="P181" s="228">
        <f>O181*H181</f>
        <v>0</v>
      </c>
      <c r="Q181" s="228">
        <v>0</v>
      </c>
      <c r="R181" s="228">
        <f>Q181*H181</f>
        <v>0</v>
      </c>
      <c r="S181" s="228">
        <v>0</v>
      </c>
      <c r="T181" s="229">
        <f>S181*H181</f>
        <v>0</v>
      </c>
      <c r="AR181" s="22" t="s">
        <v>221</v>
      </c>
      <c r="AT181" s="22" t="s">
        <v>140</v>
      </c>
      <c r="AU181" s="22" t="s">
        <v>86</v>
      </c>
      <c r="AY181" s="22" t="s">
        <v>137</v>
      </c>
      <c r="BE181" s="230">
        <f>IF(N181="základní",J181,0)</f>
        <v>0</v>
      </c>
      <c r="BF181" s="230">
        <f>IF(N181="snížená",J181,0)</f>
        <v>0</v>
      </c>
      <c r="BG181" s="230">
        <f>IF(N181="zákl. přenesená",J181,0)</f>
        <v>0</v>
      </c>
      <c r="BH181" s="230">
        <f>IF(N181="sníž. přenesená",J181,0)</f>
        <v>0</v>
      </c>
      <c r="BI181" s="230">
        <f>IF(N181="nulová",J181,0)</f>
        <v>0</v>
      </c>
      <c r="BJ181" s="22" t="s">
        <v>84</v>
      </c>
      <c r="BK181" s="230">
        <f>ROUND(I181*H181,2)</f>
        <v>0</v>
      </c>
      <c r="BL181" s="22" t="s">
        <v>221</v>
      </c>
      <c r="BM181" s="22" t="s">
        <v>782</v>
      </c>
    </row>
    <row r="182" spans="2:47" s="1" customFormat="1" ht="13.5">
      <c r="B182" s="44"/>
      <c r="C182" s="72"/>
      <c r="D182" s="233" t="s">
        <v>153</v>
      </c>
      <c r="E182" s="72"/>
      <c r="F182" s="254" t="s">
        <v>783</v>
      </c>
      <c r="G182" s="72"/>
      <c r="H182" s="72"/>
      <c r="I182" s="189"/>
      <c r="J182" s="72"/>
      <c r="K182" s="72"/>
      <c r="L182" s="70"/>
      <c r="M182" s="255"/>
      <c r="N182" s="45"/>
      <c r="O182" s="45"/>
      <c r="P182" s="45"/>
      <c r="Q182" s="45"/>
      <c r="R182" s="45"/>
      <c r="S182" s="45"/>
      <c r="T182" s="93"/>
      <c r="AT182" s="22" t="s">
        <v>153</v>
      </c>
      <c r="AU182" s="22" t="s">
        <v>86</v>
      </c>
    </row>
    <row r="183" spans="2:51" s="11" customFormat="1" ht="13.5">
      <c r="B183" s="231"/>
      <c r="C183" s="232"/>
      <c r="D183" s="233" t="s">
        <v>147</v>
      </c>
      <c r="E183" s="234" t="s">
        <v>21</v>
      </c>
      <c r="F183" s="235" t="s">
        <v>145</v>
      </c>
      <c r="G183" s="232"/>
      <c r="H183" s="236">
        <v>4</v>
      </c>
      <c r="I183" s="237"/>
      <c r="J183" s="232"/>
      <c r="K183" s="232"/>
      <c r="L183" s="238"/>
      <c r="M183" s="239"/>
      <c r="N183" s="240"/>
      <c r="O183" s="240"/>
      <c r="P183" s="240"/>
      <c r="Q183" s="240"/>
      <c r="R183" s="240"/>
      <c r="S183" s="240"/>
      <c r="T183" s="241"/>
      <c r="AT183" s="242" t="s">
        <v>147</v>
      </c>
      <c r="AU183" s="242" t="s">
        <v>86</v>
      </c>
      <c r="AV183" s="11" t="s">
        <v>86</v>
      </c>
      <c r="AW183" s="11" t="s">
        <v>39</v>
      </c>
      <c r="AX183" s="11" t="s">
        <v>84</v>
      </c>
      <c r="AY183" s="242" t="s">
        <v>137</v>
      </c>
    </row>
    <row r="184" spans="2:65" s="1" customFormat="1" ht="25.5" customHeight="1">
      <c r="B184" s="44"/>
      <c r="C184" s="219" t="s">
        <v>303</v>
      </c>
      <c r="D184" s="219" t="s">
        <v>140</v>
      </c>
      <c r="E184" s="220" t="s">
        <v>784</v>
      </c>
      <c r="F184" s="221" t="s">
        <v>785</v>
      </c>
      <c r="G184" s="222" t="s">
        <v>191</v>
      </c>
      <c r="H184" s="223">
        <v>1</v>
      </c>
      <c r="I184" s="224"/>
      <c r="J184" s="225">
        <f>ROUND(I184*H184,2)</f>
        <v>0</v>
      </c>
      <c r="K184" s="221" t="s">
        <v>144</v>
      </c>
      <c r="L184" s="70"/>
      <c r="M184" s="226" t="s">
        <v>21</v>
      </c>
      <c r="N184" s="227" t="s">
        <v>47</v>
      </c>
      <c r="O184" s="45"/>
      <c r="P184" s="228">
        <f>O184*H184</f>
        <v>0</v>
      </c>
      <c r="Q184" s="228">
        <v>0</v>
      </c>
      <c r="R184" s="228">
        <f>Q184*H184</f>
        <v>0</v>
      </c>
      <c r="S184" s="228">
        <v>0</v>
      </c>
      <c r="T184" s="229">
        <f>S184*H184</f>
        <v>0</v>
      </c>
      <c r="AR184" s="22" t="s">
        <v>221</v>
      </c>
      <c r="AT184" s="22" t="s">
        <v>140</v>
      </c>
      <c r="AU184" s="22" t="s">
        <v>86</v>
      </c>
      <c r="AY184" s="22" t="s">
        <v>137</v>
      </c>
      <c r="BE184" s="230">
        <f>IF(N184="základní",J184,0)</f>
        <v>0</v>
      </c>
      <c r="BF184" s="230">
        <f>IF(N184="snížená",J184,0)</f>
        <v>0</v>
      </c>
      <c r="BG184" s="230">
        <f>IF(N184="zákl. přenesená",J184,0)</f>
        <v>0</v>
      </c>
      <c r="BH184" s="230">
        <f>IF(N184="sníž. přenesená",J184,0)</f>
        <v>0</v>
      </c>
      <c r="BI184" s="230">
        <f>IF(N184="nulová",J184,0)</f>
        <v>0</v>
      </c>
      <c r="BJ184" s="22" t="s">
        <v>84</v>
      </c>
      <c r="BK184" s="230">
        <f>ROUND(I184*H184,2)</f>
        <v>0</v>
      </c>
      <c r="BL184" s="22" t="s">
        <v>221</v>
      </c>
      <c r="BM184" s="22" t="s">
        <v>786</v>
      </c>
    </row>
    <row r="185" spans="2:47" s="1" customFormat="1" ht="13.5">
      <c r="B185" s="44"/>
      <c r="C185" s="72"/>
      <c r="D185" s="233" t="s">
        <v>153</v>
      </c>
      <c r="E185" s="72"/>
      <c r="F185" s="254" t="s">
        <v>787</v>
      </c>
      <c r="G185" s="72"/>
      <c r="H185" s="72"/>
      <c r="I185" s="189"/>
      <c r="J185" s="72"/>
      <c r="K185" s="72"/>
      <c r="L185" s="70"/>
      <c r="M185" s="255"/>
      <c r="N185" s="45"/>
      <c r="O185" s="45"/>
      <c r="P185" s="45"/>
      <c r="Q185" s="45"/>
      <c r="R185" s="45"/>
      <c r="S185" s="45"/>
      <c r="T185" s="93"/>
      <c r="AT185" s="22" t="s">
        <v>153</v>
      </c>
      <c r="AU185" s="22" t="s">
        <v>86</v>
      </c>
    </row>
    <row r="186" spans="2:65" s="1" customFormat="1" ht="16.5" customHeight="1">
      <c r="B186" s="44"/>
      <c r="C186" s="219" t="s">
        <v>308</v>
      </c>
      <c r="D186" s="219" t="s">
        <v>140</v>
      </c>
      <c r="E186" s="220" t="s">
        <v>788</v>
      </c>
      <c r="F186" s="221" t="s">
        <v>789</v>
      </c>
      <c r="G186" s="222" t="s">
        <v>191</v>
      </c>
      <c r="H186" s="223">
        <v>4</v>
      </c>
      <c r="I186" s="224"/>
      <c r="J186" s="225">
        <f>ROUND(I186*H186,2)</f>
        <v>0</v>
      </c>
      <c r="K186" s="221" t="s">
        <v>144</v>
      </c>
      <c r="L186" s="70"/>
      <c r="M186" s="226" t="s">
        <v>21</v>
      </c>
      <c r="N186" s="227" t="s">
        <v>47</v>
      </c>
      <c r="O186" s="45"/>
      <c r="P186" s="228">
        <f>O186*H186</f>
        <v>0</v>
      </c>
      <c r="Q186" s="228">
        <v>0.00136</v>
      </c>
      <c r="R186" s="228">
        <f>Q186*H186</f>
        <v>0.00544</v>
      </c>
      <c r="S186" s="228">
        <v>0</v>
      </c>
      <c r="T186" s="229">
        <f>S186*H186</f>
        <v>0</v>
      </c>
      <c r="AR186" s="22" t="s">
        <v>221</v>
      </c>
      <c r="AT186" s="22" t="s">
        <v>140</v>
      </c>
      <c r="AU186" s="22" t="s">
        <v>86</v>
      </c>
      <c r="AY186" s="22" t="s">
        <v>137</v>
      </c>
      <c r="BE186" s="230">
        <f>IF(N186="základní",J186,0)</f>
        <v>0</v>
      </c>
      <c r="BF186" s="230">
        <f>IF(N186="snížená",J186,0)</f>
        <v>0</v>
      </c>
      <c r="BG186" s="230">
        <f>IF(N186="zákl. přenesená",J186,0)</f>
        <v>0</v>
      </c>
      <c r="BH186" s="230">
        <f>IF(N186="sníž. přenesená",J186,0)</f>
        <v>0</v>
      </c>
      <c r="BI186" s="230">
        <f>IF(N186="nulová",J186,0)</f>
        <v>0</v>
      </c>
      <c r="BJ186" s="22" t="s">
        <v>84</v>
      </c>
      <c r="BK186" s="230">
        <f>ROUND(I186*H186,2)</f>
        <v>0</v>
      </c>
      <c r="BL186" s="22" t="s">
        <v>221</v>
      </c>
      <c r="BM186" s="22" t="s">
        <v>790</v>
      </c>
    </row>
    <row r="187" spans="2:65" s="1" customFormat="1" ht="25.5" customHeight="1">
      <c r="B187" s="44"/>
      <c r="C187" s="219" t="s">
        <v>316</v>
      </c>
      <c r="D187" s="219" t="s">
        <v>140</v>
      </c>
      <c r="E187" s="220" t="s">
        <v>791</v>
      </c>
      <c r="F187" s="221" t="s">
        <v>792</v>
      </c>
      <c r="G187" s="222" t="s">
        <v>203</v>
      </c>
      <c r="H187" s="223">
        <v>27.6</v>
      </c>
      <c r="I187" s="224"/>
      <c r="J187" s="225">
        <f>ROUND(I187*H187,2)</f>
        <v>0</v>
      </c>
      <c r="K187" s="221" t="s">
        <v>144</v>
      </c>
      <c r="L187" s="70"/>
      <c r="M187" s="226" t="s">
        <v>21</v>
      </c>
      <c r="N187" s="227" t="s">
        <v>47</v>
      </c>
      <c r="O187" s="45"/>
      <c r="P187" s="228">
        <f>O187*H187</f>
        <v>0</v>
      </c>
      <c r="Q187" s="228">
        <v>0.0004</v>
      </c>
      <c r="R187" s="228">
        <f>Q187*H187</f>
        <v>0.011040000000000001</v>
      </c>
      <c r="S187" s="228">
        <v>0</v>
      </c>
      <c r="T187" s="229">
        <f>S187*H187</f>
        <v>0</v>
      </c>
      <c r="AR187" s="22" t="s">
        <v>221</v>
      </c>
      <c r="AT187" s="22" t="s">
        <v>140</v>
      </c>
      <c r="AU187" s="22" t="s">
        <v>86</v>
      </c>
      <c r="AY187" s="22" t="s">
        <v>137</v>
      </c>
      <c r="BE187" s="230">
        <f>IF(N187="základní",J187,0)</f>
        <v>0</v>
      </c>
      <c r="BF187" s="230">
        <f>IF(N187="snížená",J187,0)</f>
        <v>0</v>
      </c>
      <c r="BG187" s="230">
        <f>IF(N187="zákl. přenesená",J187,0)</f>
        <v>0</v>
      </c>
      <c r="BH187" s="230">
        <f>IF(N187="sníž. přenesená",J187,0)</f>
        <v>0</v>
      </c>
      <c r="BI187" s="230">
        <f>IF(N187="nulová",J187,0)</f>
        <v>0</v>
      </c>
      <c r="BJ187" s="22" t="s">
        <v>84</v>
      </c>
      <c r="BK187" s="230">
        <f>ROUND(I187*H187,2)</f>
        <v>0</v>
      </c>
      <c r="BL187" s="22" t="s">
        <v>221</v>
      </c>
      <c r="BM187" s="22" t="s">
        <v>793</v>
      </c>
    </row>
    <row r="188" spans="2:47" s="1" customFormat="1" ht="13.5">
      <c r="B188" s="44"/>
      <c r="C188" s="72"/>
      <c r="D188" s="233" t="s">
        <v>153</v>
      </c>
      <c r="E188" s="72"/>
      <c r="F188" s="254" t="s">
        <v>794</v>
      </c>
      <c r="G188" s="72"/>
      <c r="H188" s="72"/>
      <c r="I188" s="189"/>
      <c r="J188" s="72"/>
      <c r="K188" s="72"/>
      <c r="L188" s="70"/>
      <c r="M188" s="255"/>
      <c r="N188" s="45"/>
      <c r="O188" s="45"/>
      <c r="P188" s="45"/>
      <c r="Q188" s="45"/>
      <c r="R188" s="45"/>
      <c r="S188" s="45"/>
      <c r="T188" s="93"/>
      <c r="AT188" s="22" t="s">
        <v>153</v>
      </c>
      <c r="AU188" s="22" t="s">
        <v>86</v>
      </c>
    </row>
    <row r="189" spans="2:51" s="11" customFormat="1" ht="13.5">
      <c r="B189" s="231"/>
      <c r="C189" s="232"/>
      <c r="D189" s="233" t="s">
        <v>147</v>
      </c>
      <c r="E189" s="234" t="s">
        <v>21</v>
      </c>
      <c r="F189" s="235" t="s">
        <v>757</v>
      </c>
      <c r="G189" s="232"/>
      <c r="H189" s="236">
        <v>27.6</v>
      </c>
      <c r="I189" s="237"/>
      <c r="J189" s="232"/>
      <c r="K189" s="232"/>
      <c r="L189" s="238"/>
      <c r="M189" s="239"/>
      <c r="N189" s="240"/>
      <c r="O189" s="240"/>
      <c r="P189" s="240"/>
      <c r="Q189" s="240"/>
      <c r="R189" s="240"/>
      <c r="S189" s="240"/>
      <c r="T189" s="241"/>
      <c r="AT189" s="242" t="s">
        <v>147</v>
      </c>
      <c r="AU189" s="242" t="s">
        <v>86</v>
      </c>
      <c r="AV189" s="11" t="s">
        <v>86</v>
      </c>
      <c r="AW189" s="11" t="s">
        <v>39</v>
      </c>
      <c r="AX189" s="11" t="s">
        <v>76</v>
      </c>
      <c r="AY189" s="242" t="s">
        <v>137</v>
      </c>
    </row>
    <row r="190" spans="2:51" s="12" customFormat="1" ht="13.5">
      <c r="B190" s="243"/>
      <c r="C190" s="244"/>
      <c r="D190" s="233" t="s">
        <v>147</v>
      </c>
      <c r="E190" s="245" t="s">
        <v>21</v>
      </c>
      <c r="F190" s="246" t="s">
        <v>149</v>
      </c>
      <c r="G190" s="244"/>
      <c r="H190" s="247">
        <v>27.6</v>
      </c>
      <c r="I190" s="248"/>
      <c r="J190" s="244"/>
      <c r="K190" s="244"/>
      <c r="L190" s="249"/>
      <c r="M190" s="250"/>
      <c r="N190" s="251"/>
      <c r="O190" s="251"/>
      <c r="P190" s="251"/>
      <c r="Q190" s="251"/>
      <c r="R190" s="251"/>
      <c r="S190" s="251"/>
      <c r="T190" s="252"/>
      <c r="AT190" s="253" t="s">
        <v>147</v>
      </c>
      <c r="AU190" s="253" t="s">
        <v>86</v>
      </c>
      <c r="AV190" s="12" t="s">
        <v>145</v>
      </c>
      <c r="AW190" s="12" t="s">
        <v>39</v>
      </c>
      <c r="AX190" s="12" t="s">
        <v>84</v>
      </c>
      <c r="AY190" s="253" t="s">
        <v>137</v>
      </c>
    </row>
    <row r="191" spans="2:65" s="1" customFormat="1" ht="25.5" customHeight="1">
      <c r="B191" s="44"/>
      <c r="C191" s="219" t="s">
        <v>321</v>
      </c>
      <c r="D191" s="219" t="s">
        <v>140</v>
      </c>
      <c r="E191" s="220" t="s">
        <v>795</v>
      </c>
      <c r="F191" s="221" t="s">
        <v>796</v>
      </c>
      <c r="G191" s="222" t="s">
        <v>203</v>
      </c>
      <c r="H191" s="223">
        <v>27.6</v>
      </c>
      <c r="I191" s="224"/>
      <c r="J191" s="225">
        <f>ROUND(I191*H191,2)</f>
        <v>0</v>
      </c>
      <c r="K191" s="221" t="s">
        <v>144</v>
      </c>
      <c r="L191" s="70"/>
      <c r="M191" s="226" t="s">
        <v>21</v>
      </c>
      <c r="N191" s="227" t="s">
        <v>47</v>
      </c>
      <c r="O191" s="45"/>
      <c r="P191" s="228">
        <f>O191*H191</f>
        <v>0</v>
      </c>
      <c r="Q191" s="228">
        <v>1E-05</v>
      </c>
      <c r="R191" s="228">
        <f>Q191*H191</f>
        <v>0.00027600000000000004</v>
      </c>
      <c r="S191" s="228">
        <v>0</v>
      </c>
      <c r="T191" s="229">
        <f>S191*H191</f>
        <v>0</v>
      </c>
      <c r="AR191" s="22" t="s">
        <v>221</v>
      </c>
      <c r="AT191" s="22" t="s">
        <v>140</v>
      </c>
      <c r="AU191" s="22" t="s">
        <v>86</v>
      </c>
      <c r="AY191" s="22" t="s">
        <v>137</v>
      </c>
      <c r="BE191" s="230">
        <f>IF(N191="základní",J191,0)</f>
        <v>0</v>
      </c>
      <c r="BF191" s="230">
        <f>IF(N191="snížená",J191,0)</f>
        <v>0</v>
      </c>
      <c r="BG191" s="230">
        <f>IF(N191="zákl. přenesená",J191,0)</f>
        <v>0</v>
      </c>
      <c r="BH191" s="230">
        <f>IF(N191="sníž. přenesená",J191,0)</f>
        <v>0</v>
      </c>
      <c r="BI191" s="230">
        <f>IF(N191="nulová",J191,0)</f>
        <v>0</v>
      </c>
      <c r="BJ191" s="22" t="s">
        <v>84</v>
      </c>
      <c r="BK191" s="230">
        <f>ROUND(I191*H191,2)</f>
        <v>0</v>
      </c>
      <c r="BL191" s="22" t="s">
        <v>221</v>
      </c>
      <c r="BM191" s="22" t="s">
        <v>797</v>
      </c>
    </row>
    <row r="192" spans="2:47" s="1" customFormat="1" ht="13.5">
      <c r="B192" s="44"/>
      <c r="C192" s="72"/>
      <c r="D192" s="233" t="s">
        <v>153</v>
      </c>
      <c r="E192" s="72"/>
      <c r="F192" s="254" t="s">
        <v>794</v>
      </c>
      <c r="G192" s="72"/>
      <c r="H192" s="72"/>
      <c r="I192" s="189"/>
      <c r="J192" s="72"/>
      <c r="K192" s="72"/>
      <c r="L192" s="70"/>
      <c r="M192" s="255"/>
      <c r="N192" s="45"/>
      <c r="O192" s="45"/>
      <c r="P192" s="45"/>
      <c r="Q192" s="45"/>
      <c r="R192" s="45"/>
      <c r="S192" s="45"/>
      <c r="T192" s="93"/>
      <c r="AT192" s="22" t="s">
        <v>153</v>
      </c>
      <c r="AU192" s="22" t="s">
        <v>86</v>
      </c>
    </row>
    <row r="193" spans="2:65" s="1" customFormat="1" ht="25.5" customHeight="1">
      <c r="B193" s="44"/>
      <c r="C193" s="219" t="s">
        <v>325</v>
      </c>
      <c r="D193" s="219" t="s">
        <v>140</v>
      </c>
      <c r="E193" s="220" t="s">
        <v>798</v>
      </c>
      <c r="F193" s="221" t="s">
        <v>799</v>
      </c>
      <c r="G193" s="222" t="s">
        <v>279</v>
      </c>
      <c r="H193" s="223">
        <v>2.694</v>
      </c>
      <c r="I193" s="224"/>
      <c r="J193" s="225">
        <f>ROUND(I193*H193,2)</f>
        <v>0</v>
      </c>
      <c r="K193" s="221" t="s">
        <v>144</v>
      </c>
      <c r="L193" s="70"/>
      <c r="M193" s="226" t="s">
        <v>21</v>
      </c>
      <c r="N193" s="227" t="s">
        <v>47</v>
      </c>
      <c r="O193" s="45"/>
      <c r="P193" s="228">
        <f>O193*H193</f>
        <v>0</v>
      </c>
      <c r="Q193" s="228">
        <v>0</v>
      </c>
      <c r="R193" s="228">
        <f>Q193*H193</f>
        <v>0</v>
      </c>
      <c r="S193" s="228">
        <v>0</v>
      </c>
      <c r="T193" s="229">
        <f>S193*H193</f>
        <v>0</v>
      </c>
      <c r="AR193" s="22" t="s">
        <v>221</v>
      </c>
      <c r="AT193" s="22" t="s">
        <v>140</v>
      </c>
      <c r="AU193" s="22" t="s">
        <v>86</v>
      </c>
      <c r="AY193" s="22" t="s">
        <v>137</v>
      </c>
      <c r="BE193" s="230">
        <f>IF(N193="základní",J193,0)</f>
        <v>0</v>
      </c>
      <c r="BF193" s="230">
        <f>IF(N193="snížená",J193,0)</f>
        <v>0</v>
      </c>
      <c r="BG193" s="230">
        <f>IF(N193="zákl. přenesená",J193,0)</f>
        <v>0</v>
      </c>
      <c r="BH193" s="230">
        <f>IF(N193="sníž. přenesená",J193,0)</f>
        <v>0</v>
      </c>
      <c r="BI193" s="230">
        <f>IF(N193="nulová",J193,0)</f>
        <v>0</v>
      </c>
      <c r="BJ193" s="22" t="s">
        <v>84</v>
      </c>
      <c r="BK193" s="230">
        <f>ROUND(I193*H193,2)</f>
        <v>0</v>
      </c>
      <c r="BL193" s="22" t="s">
        <v>221</v>
      </c>
      <c r="BM193" s="22" t="s">
        <v>800</v>
      </c>
    </row>
    <row r="194" spans="2:65" s="1" customFormat="1" ht="38.25" customHeight="1">
      <c r="B194" s="44"/>
      <c r="C194" s="219" t="s">
        <v>329</v>
      </c>
      <c r="D194" s="219" t="s">
        <v>140</v>
      </c>
      <c r="E194" s="220" t="s">
        <v>801</v>
      </c>
      <c r="F194" s="221" t="s">
        <v>802</v>
      </c>
      <c r="G194" s="222" t="s">
        <v>279</v>
      </c>
      <c r="H194" s="223">
        <v>0.046</v>
      </c>
      <c r="I194" s="224"/>
      <c r="J194" s="225">
        <f>ROUND(I194*H194,2)</f>
        <v>0</v>
      </c>
      <c r="K194" s="221" t="s">
        <v>144</v>
      </c>
      <c r="L194" s="70"/>
      <c r="M194" s="226" t="s">
        <v>21</v>
      </c>
      <c r="N194" s="227" t="s">
        <v>47</v>
      </c>
      <c r="O194" s="45"/>
      <c r="P194" s="228">
        <f>O194*H194</f>
        <v>0</v>
      </c>
      <c r="Q194" s="228">
        <v>0</v>
      </c>
      <c r="R194" s="228">
        <f>Q194*H194</f>
        <v>0</v>
      </c>
      <c r="S194" s="228">
        <v>0</v>
      </c>
      <c r="T194" s="229">
        <f>S194*H194</f>
        <v>0</v>
      </c>
      <c r="AR194" s="22" t="s">
        <v>221</v>
      </c>
      <c r="AT194" s="22" t="s">
        <v>140</v>
      </c>
      <c r="AU194" s="22" t="s">
        <v>86</v>
      </c>
      <c r="AY194" s="22" t="s">
        <v>137</v>
      </c>
      <c r="BE194" s="230">
        <f>IF(N194="základní",J194,0)</f>
        <v>0</v>
      </c>
      <c r="BF194" s="230">
        <f>IF(N194="snížená",J194,0)</f>
        <v>0</v>
      </c>
      <c r="BG194" s="230">
        <f>IF(N194="zákl. přenesená",J194,0)</f>
        <v>0</v>
      </c>
      <c r="BH194" s="230">
        <f>IF(N194="sníž. přenesená",J194,0)</f>
        <v>0</v>
      </c>
      <c r="BI194" s="230">
        <f>IF(N194="nulová",J194,0)</f>
        <v>0</v>
      </c>
      <c r="BJ194" s="22" t="s">
        <v>84</v>
      </c>
      <c r="BK194" s="230">
        <f>ROUND(I194*H194,2)</f>
        <v>0</v>
      </c>
      <c r="BL194" s="22" t="s">
        <v>221</v>
      </c>
      <c r="BM194" s="22" t="s">
        <v>803</v>
      </c>
    </row>
    <row r="195" spans="2:47" s="1" customFormat="1" ht="13.5">
      <c r="B195" s="44"/>
      <c r="C195" s="72"/>
      <c r="D195" s="233" t="s">
        <v>153</v>
      </c>
      <c r="E195" s="72"/>
      <c r="F195" s="254" t="s">
        <v>804</v>
      </c>
      <c r="G195" s="72"/>
      <c r="H195" s="72"/>
      <c r="I195" s="189"/>
      <c r="J195" s="72"/>
      <c r="K195" s="72"/>
      <c r="L195" s="70"/>
      <c r="M195" s="255"/>
      <c r="N195" s="45"/>
      <c r="O195" s="45"/>
      <c r="P195" s="45"/>
      <c r="Q195" s="45"/>
      <c r="R195" s="45"/>
      <c r="S195" s="45"/>
      <c r="T195" s="93"/>
      <c r="AT195" s="22" t="s">
        <v>153</v>
      </c>
      <c r="AU195" s="22" t="s">
        <v>86</v>
      </c>
    </row>
    <row r="196" spans="2:65" s="1" customFormat="1" ht="38.25" customHeight="1">
      <c r="B196" s="44"/>
      <c r="C196" s="219" t="s">
        <v>334</v>
      </c>
      <c r="D196" s="219" t="s">
        <v>140</v>
      </c>
      <c r="E196" s="220" t="s">
        <v>805</v>
      </c>
      <c r="F196" s="221" t="s">
        <v>806</v>
      </c>
      <c r="G196" s="222" t="s">
        <v>279</v>
      </c>
      <c r="H196" s="223">
        <v>0.046</v>
      </c>
      <c r="I196" s="224"/>
      <c r="J196" s="225">
        <f>ROUND(I196*H196,2)</f>
        <v>0</v>
      </c>
      <c r="K196" s="221" t="s">
        <v>144</v>
      </c>
      <c r="L196" s="70"/>
      <c r="M196" s="226" t="s">
        <v>21</v>
      </c>
      <c r="N196" s="227" t="s">
        <v>47</v>
      </c>
      <c r="O196" s="45"/>
      <c r="P196" s="228">
        <f>O196*H196</f>
        <v>0</v>
      </c>
      <c r="Q196" s="228">
        <v>0</v>
      </c>
      <c r="R196" s="228">
        <f>Q196*H196</f>
        <v>0</v>
      </c>
      <c r="S196" s="228">
        <v>0</v>
      </c>
      <c r="T196" s="229">
        <f>S196*H196</f>
        <v>0</v>
      </c>
      <c r="AR196" s="22" t="s">
        <v>221</v>
      </c>
      <c r="AT196" s="22" t="s">
        <v>140</v>
      </c>
      <c r="AU196" s="22" t="s">
        <v>86</v>
      </c>
      <c r="AY196" s="22" t="s">
        <v>137</v>
      </c>
      <c r="BE196" s="230">
        <f>IF(N196="základní",J196,0)</f>
        <v>0</v>
      </c>
      <c r="BF196" s="230">
        <f>IF(N196="snížená",J196,0)</f>
        <v>0</v>
      </c>
      <c r="BG196" s="230">
        <f>IF(N196="zákl. přenesená",J196,0)</f>
        <v>0</v>
      </c>
      <c r="BH196" s="230">
        <f>IF(N196="sníž. přenesená",J196,0)</f>
        <v>0</v>
      </c>
      <c r="BI196" s="230">
        <f>IF(N196="nulová",J196,0)</f>
        <v>0</v>
      </c>
      <c r="BJ196" s="22" t="s">
        <v>84</v>
      </c>
      <c r="BK196" s="230">
        <f>ROUND(I196*H196,2)</f>
        <v>0</v>
      </c>
      <c r="BL196" s="22" t="s">
        <v>221</v>
      </c>
      <c r="BM196" s="22" t="s">
        <v>807</v>
      </c>
    </row>
    <row r="197" spans="2:47" s="1" customFormat="1" ht="13.5">
      <c r="B197" s="44"/>
      <c r="C197" s="72"/>
      <c r="D197" s="233" t="s">
        <v>153</v>
      </c>
      <c r="E197" s="72"/>
      <c r="F197" s="254" t="s">
        <v>804</v>
      </c>
      <c r="G197" s="72"/>
      <c r="H197" s="72"/>
      <c r="I197" s="189"/>
      <c r="J197" s="72"/>
      <c r="K197" s="72"/>
      <c r="L197" s="70"/>
      <c r="M197" s="255"/>
      <c r="N197" s="45"/>
      <c r="O197" s="45"/>
      <c r="P197" s="45"/>
      <c r="Q197" s="45"/>
      <c r="R197" s="45"/>
      <c r="S197" s="45"/>
      <c r="T197" s="93"/>
      <c r="AT197" s="22" t="s">
        <v>153</v>
      </c>
      <c r="AU197" s="22" t="s">
        <v>86</v>
      </c>
    </row>
    <row r="198" spans="2:63" s="10" customFormat="1" ht="29.85" customHeight="1">
      <c r="B198" s="203"/>
      <c r="C198" s="204"/>
      <c r="D198" s="205" t="s">
        <v>75</v>
      </c>
      <c r="E198" s="217" t="s">
        <v>808</v>
      </c>
      <c r="F198" s="217" t="s">
        <v>809</v>
      </c>
      <c r="G198" s="204"/>
      <c r="H198" s="204"/>
      <c r="I198" s="207"/>
      <c r="J198" s="218">
        <f>BK198</f>
        <v>0</v>
      </c>
      <c r="K198" s="204"/>
      <c r="L198" s="209"/>
      <c r="M198" s="210"/>
      <c r="N198" s="211"/>
      <c r="O198" s="211"/>
      <c r="P198" s="212">
        <f>SUM(P199:P224)</f>
        <v>0</v>
      </c>
      <c r="Q198" s="211"/>
      <c r="R198" s="212">
        <f>SUM(R199:R224)</f>
        <v>0.67564</v>
      </c>
      <c r="S198" s="211"/>
      <c r="T198" s="213">
        <f>SUM(T199:T224)</f>
        <v>3.3094400000000004</v>
      </c>
      <c r="AR198" s="214" t="s">
        <v>86</v>
      </c>
      <c r="AT198" s="215" t="s">
        <v>75</v>
      </c>
      <c r="AU198" s="215" t="s">
        <v>84</v>
      </c>
      <c r="AY198" s="214" t="s">
        <v>137</v>
      </c>
      <c r="BK198" s="216">
        <f>SUM(BK199:BK224)</f>
        <v>0</v>
      </c>
    </row>
    <row r="199" spans="2:65" s="1" customFormat="1" ht="16.5" customHeight="1">
      <c r="B199" s="44"/>
      <c r="C199" s="219" t="s">
        <v>339</v>
      </c>
      <c r="D199" s="219" t="s">
        <v>140</v>
      </c>
      <c r="E199" s="220" t="s">
        <v>810</v>
      </c>
      <c r="F199" s="221" t="s">
        <v>811</v>
      </c>
      <c r="G199" s="222" t="s">
        <v>774</v>
      </c>
      <c r="H199" s="223">
        <v>4</v>
      </c>
      <c r="I199" s="224"/>
      <c r="J199" s="225">
        <f>ROUND(I199*H199,2)</f>
        <v>0</v>
      </c>
      <c r="K199" s="221" t="s">
        <v>144</v>
      </c>
      <c r="L199" s="70"/>
      <c r="M199" s="226" t="s">
        <v>21</v>
      </c>
      <c r="N199" s="227" t="s">
        <v>47</v>
      </c>
      <c r="O199" s="45"/>
      <c r="P199" s="228">
        <f>O199*H199</f>
        <v>0</v>
      </c>
      <c r="Q199" s="228">
        <v>0</v>
      </c>
      <c r="R199" s="228">
        <f>Q199*H199</f>
        <v>0</v>
      </c>
      <c r="S199" s="228">
        <v>0.01933</v>
      </c>
      <c r="T199" s="229">
        <f>S199*H199</f>
        <v>0.07732</v>
      </c>
      <c r="AR199" s="22" t="s">
        <v>221</v>
      </c>
      <c r="AT199" s="22" t="s">
        <v>140</v>
      </c>
      <c r="AU199" s="22" t="s">
        <v>86</v>
      </c>
      <c r="AY199" s="22" t="s">
        <v>137</v>
      </c>
      <c r="BE199" s="230">
        <f>IF(N199="základní",J199,0)</f>
        <v>0</v>
      </c>
      <c r="BF199" s="230">
        <f>IF(N199="snížená",J199,0)</f>
        <v>0</v>
      </c>
      <c r="BG199" s="230">
        <f>IF(N199="zákl. přenesená",J199,0)</f>
        <v>0</v>
      </c>
      <c r="BH199" s="230">
        <f>IF(N199="sníž. přenesená",J199,0)</f>
        <v>0</v>
      </c>
      <c r="BI199" s="230">
        <f>IF(N199="nulová",J199,0)</f>
        <v>0</v>
      </c>
      <c r="BJ199" s="22" t="s">
        <v>84</v>
      </c>
      <c r="BK199" s="230">
        <f>ROUND(I199*H199,2)</f>
        <v>0</v>
      </c>
      <c r="BL199" s="22" t="s">
        <v>221</v>
      </c>
      <c r="BM199" s="22" t="s">
        <v>812</v>
      </c>
    </row>
    <row r="200" spans="2:65" s="1" customFormat="1" ht="16.5" customHeight="1">
      <c r="B200" s="44"/>
      <c r="C200" s="219" t="s">
        <v>345</v>
      </c>
      <c r="D200" s="219" t="s">
        <v>140</v>
      </c>
      <c r="E200" s="220" t="s">
        <v>813</v>
      </c>
      <c r="F200" s="221" t="s">
        <v>814</v>
      </c>
      <c r="G200" s="222" t="s">
        <v>774</v>
      </c>
      <c r="H200" s="223">
        <v>4</v>
      </c>
      <c r="I200" s="224"/>
      <c r="J200" s="225">
        <f>ROUND(I200*H200,2)</f>
        <v>0</v>
      </c>
      <c r="K200" s="221" t="s">
        <v>144</v>
      </c>
      <c r="L200" s="70"/>
      <c r="M200" s="226" t="s">
        <v>21</v>
      </c>
      <c r="N200" s="227" t="s">
        <v>47</v>
      </c>
      <c r="O200" s="45"/>
      <c r="P200" s="228">
        <f>O200*H200</f>
        <v>0</v>
      </c>
      <c r="Q200" s="228">
        <v>0.0232</v>
      </c>
      <c r="R200" s="228">
        <f>Q200*H200</f>
        <v>0.0928</v>
      </c>
      <c r="S200" s="228">
        <v>0</v>
      </c>
      <c r="T200" s="229">
        <f>S200*H200</f>
        <v>0</v>
      </c>
      <c r="AR200" s="22" t="s">
        <v>221</v>
      </c>
      <c r="AT200" s="22" t="s">
        <v>140</v>
      </c>
      <c r="AU200" s="22" t="s">
        <v>86</v>
      </c>
      <c r="AY200" s="22" t="s">
        <v>137</v>
      </c>
      <c r="BE200" s="230">
        <f>IF(N200="základní",J200,0)</f>
        <v>0</v>
      </c>
      <c r="BF200" s="230">
        <f>IF(N200="snížená",J200,0)</f>
        <v>0</v>
      </c>
      <c r="BG200" s="230">
        <f>IF(N200="zákl. přenesená",J200,0)</f>
        <v>0</v>
      </c>
      <c r="BH200" s="230">
        <f>IF(N200="sníž. přenesená",J200,0)</f>
        <v>0</v>
      </c>
      <c r="BI200" s="230">
        <f>IF(N200="nulová",J200,0)</f>
        <v>0</v>
      </c>
      <c r="BJ200" s="22" t="s">
        <v>84</v>
      </c>
      <c r="BK200" s="230">
        <f>ROUND(I200*H200,2)</f>
        <v>0</v>
      </c>
      <c r="BL200" s="22" t="s">
        <v>221</v>
      </c>
      <c r="BM200" s="22" t="s">
        <v>815</v>
      </c>
    </row>
    <row r="201" spans="2:47" s="1" customFormat="1" ht="13.5">
      <c r="B201" s="44"/>
      <c r="C201" s="72"/>
      <c r="D201" s="233" t="s">
        <v>153</v>
      </c>
      <c r="E201" s="72"/>
      <c r="F201" s="254" t="s">
        <v>816</v>
      </c>
      <c r="G201" s="72"/>
      <c r="H201" s="72"/>
      <c r="I201" s="189"/>
      <c r="J201" s="72"/>
      <c r="K201" s="72"/>
      <c r="L201" s="70"/>
      <c r="M201" s="255"/>
      <c r="N201" s="45"/>
      <c r="O201" s="45"/>
      <c r="P201" s="45"/>
      <c r="Q201" s="45"/>
      <c r="R201" s="45"/>
      <c r="S201" s="45"/>
      <c r="T201" s="93"/>
      <c r="AT201" s="22" t="s">
        <v>153</v>
      </c>
      <c r="AU201" s="22" t="s">
        <v>86</v>
      </c>
    </row>
    <row r="202" spans="2:65" s="1" customFormat="1" ht="16.5" customHeight="1">
      <c r="B202" s="44"/>
      <c r="C202" s="219" t="s">
        <v>350</v>
      </c>
      <c r="D202" s="219" t="s">
        <v>140</v>
      </c>
      <c r="E202" s="220" t="s">
        <v>817</v>
      </c>
      <c r="F202" s="221" t="s">
        <v>818</v>
      </c>
      <c r="G202" s="222" t="s">
        <v>774</v>
      </c>
      <c r="H202" s="223">
        <v>4</v>
      </c>
      <c r="I202" s="224"/>
      <c r="J202" s="225">
        <f>ROUND(I202*H202,2)</f>
        <v>0</v>
      </c>
      <c r="K202" s="221" t="s">
        <v>144</v>
      </c>
      <c r="L202" s="70"/>
      <c r="M202" s="226" t="s">
        <v>21</v>
      </c>
      <c r="N202" s="227" t="s">
        <v>47</v>
      </c>
      <c r="O202" s="45"/>
      <c r="P202" s="228">
        <f>O202*H202</f>
        <v>0</v>
      </c>
      <c r="Q202" s="228">
        <v>0</v>
      </c>
      <c r="R202" s="228">
        <f>Q202*H202</f>
        <v>0</v>
      </c>
      <c r="S202" s="228">
        <v>0.01946</v>
      </c>
      <c r="T202" s="229">
        <f>S202*H202</f>
        <v>0.07784</v>
      </c>
      <c r="AR202" s="22" t="s">
        <v>221</v>
      </c>
      <c r="AT202" s="22" t="s">
        <v>140</v>
      </c>
      <c r="AU202" s="22" t="s">
        <v>86</v>
      </c>
      <c r="AY202" s="22" t="s">
        <v>137</v>
      </c>
      <c r="BE202" s="230">
        <f>IF(N202="základní",J202,0)</f>
        <v>0</v>
      </c>
      <c r="BF202" s="230">
        <f>IF(N202="snížená",J202,0)</f>
        <v>0</v>
      </c>
      <c r="BG202" s="230">
        <f>IF(N202="zákl. přenesená",J202,0)</f>
        <v>0</v>
      </c>
      <c r="BH202" s="230">
        <f>IF(N202="sníž. přenesená",J202,0)</f>
        <v>0</v>
      </c>
      <c r="BI202" s="230">
        <f>IF(N202="nulová",J202,0)</f>
        <v>0</v>
      </c>
      <c r="BJ202" s="22" t="s">
        <v>84</v>
      </c>
      <c r="BK202" s="230">
        <f>ROUND(I202*H202,2)</f>
        <v>0</v>
      </c>
      <c r="BL202" s="22" t="s">
        <v>221</v>
      </c>
      <c r="BM202" s="22" t="s">
        <v>819</v>
      </c>
    </row>
    <row r="203" spans="2:65" s="1" customFormat="1" ht="25.5" customHeight="1">
      <c r="B203" s="44"/>
      <c r="C203" s="219" t="s">
        <v>354</v>
      </c>
      <c r="D203" s="219" t="s">
        <v>140</v>
      </c>
      <c r="E203" s="220" t="s">
        <v>820</v>
      </c>
      <c r="F203" s="221" t="s">
        <v>821</v>
      </c>
      <c r="G203" s="222" t="s">
        <v>774</v>
      </c>
      <c r="H203" s="223">
        <v>4</v>
      </c>
      <c r="I203" s="224"/>
      <c r="J203" s="225">
        <f>ROUND(I203*H203,2)</f>
        <v>0</v>
      </c>
      <c r="K203" s="221" t="s">
        <v>144</v>
      </c>
      <c r="L203" s="70"/>
      <c r="M203" s="226" t="s">
        <v>21</v>
      </c>
      <c r="N203" s="227" t="s">
        <v>47</v>
      </c>
      <c r="O203" s="45"/>
      <c r="P203" s="228">
        <f>O203*H203</f>
        <v>0</v>
      </c>
      <c r="Q203" s="228">
        <v>0.02818</v>
      </c>
      <c r="R203" s="228">
        <f>Q203*H203</f>
        <v>0.11272</v>
      </c>
      <c r="S203" s="228">
        <v>0</v>
      </c>
      <c r="T203" s="229">
        <f>S203*H203</f>
        <v>0</v>
      </c>
      <c r="AR203" s="22" t="s">
        <v>221</v>
      </c>
      <c r="AT203" s="22" t="s">
        <v>140</v>
      </c>
      <c r="AU203" s="22" t="s">
        <v>86</v>
      </c>
      <c r="AY203" s="22" t="s">
        <v>137</v>
      </c>
      <c r="BE203" s="230">
        <f>IF(N203="základní",J203,0)</f>
        <v>0</v>
      </c>
      <c r="BF203" s="230">
        <f>IF(N203="snížená",J203,0)</f>
        <v>0</v>
      </c>
      <c r="BG203" s="230">
        <f>IF(N203="zákl. přenesená",J203,0)</f>
        <v>0</v>
      </c>
      <c r="BH203" s="230">
        <f>IF(N203="sníž. přenesená",J203,0)</f>
        <v>0</v>
      </c>
      <c r="BI203" s="230">
        <f>IF(N203="nulová",J203,0)</f>
        <v>0</v>
      </c>
      <c r="BJ203" s="22" t="s">
        <v>84</v>
      </c>
      <c r="BK203" s="230">
        <f>ROUND(I203*H203,2)</f>
        <v>0</v>
      </c>
      <c r="BL203" s="22" t="s">
        <v>221</v>
      </c>
      <c r="BM203" s="22" t="s">
        <v>822</v>
      </c>
    </row>
    <row r="204" spans="2:47" s="1" customFormat="1" ht="13.5">
      <c r="B204" s="44"/>
      <c r="C204" s="72"/>
      <c r="D204" s="233" t="s">
        <v>153</v>
      </c>
      <c r="E204" s="72"/>
      <c r="F204" s="254" t="s">
        <v>823</v>
      </c>
      <c r="G204" s="72"/>
      <c r="H204" s="72"/>
      <c r="I204" s="189"/>
      <c r="J204" s="72"/>
      <c r="K204" s="72"/>
      <c r="L204" s="70"/>
      <c r="M204" s="255"/>
      <c r="N204" s="45"/>
      <c r="O204" s="45"/>
      <c r="P204" s="45"/>
      <c r="Q204" s="45"/>
      <c r="R204" s="45"/>
      <c r="S204" s="45"/>
      <c r="T204" s="93"/>
      <c r="AT204" s="22" t="s">
        <v>153</v>
      </c>
      <c r="AU204" s="22" t="s">
        <v>86</v>
      </c>
    </row>
    <row r="205" spans="2:65" s="1" customFormat="1" ht="16.5" customHeight="1">
      <c r="B205" s="44"/>
      <c r="C205" s="219" t="s">
        <v>359</v>
      </c>
      <c r="D205" s="219" t="s">
        <v>140</v>
      </c>
      <c r="E205" s="220" t="s">
        <v>824</v>
      </c>
      <c r="F205" s="221" t="s">
        <v>825</v>
      </c>
      <c r="G205" s="222" t="s">
        <v>774</v>
      </c>
      <c r="H205" s="223">
        <v>4</v>
      </c>
      <c r="I205" s="224"/>
      <c r="J205" s="225">
        <f>ROUND(I205*H205,2)</f>
        <v>0</v>
      </c>
      <c r="K205" s="221" t="s">
        <v>144</v>
      </c>
      <c r="L205" s="70"/>
      <c r="M205" s="226" t="s">
        <v>21</v>
      </c>
      <c r="N205" s="227" t="s">
        <v>47</v>
      </c>
      <c r="O205" s="45"/>
      <c r="P205" s="228">
        <f>O205*H205</f>
        <v>0</v>
      </c>
      <c r="Q205" s="228">
        <v>0</v>
      </c>
      <c r="R205" s="228">
        <f>Q205*H205</f>
        <v>0</v>
      </c>
      <c r="S205" s="228">
        <v>0.0951</v>
      </c>
      <c r="T205" s="229">
        <f>S205*H205</f>
        <v>0.3804</v>
      </c>
      <c r="AR205" s="22" t="s">
        <v>221</v>
      </c>
      <c r="AT205" s="22" t="s">
        <v>140</v>
      </c>
      <c r="AU205" s="22" t="s">
        <v>86</v>
      </c>
      <c r="AY205" s="22" t="s">
        <v>137</v>
      </c>
      <c r="BE205" s="230">
        <f>IF(N205="základní",J205,0)</f>
        <v>0</v>
      </c>
      <c r="BF205" s="230">
        <f>IF(N205="snížená",J205,0)</f>
        <v>0</v>
      </c>
      <c r="BG205" s="230">
        <f>IF(N205="zákl. přenesená",J205,0)</f>
        <v>0</v>
      </c>
      <c r="BH205" s="230">
        <f>IF(N205="sníž. přenesená",J205,0)</f>
        <v>0</v>
      </c>
      <c r="BI205" s="230">
        <f>IF(N205="nulová",J205,0)</f>
        <v>0</v>
      </c>
      <c r="BJ205" s="22" t="s">
        <v>84</v>
      </c>
      <c r="BK205" s="230">
        <f>ROUND(I205*H205,2)</f>
        <v>0</v>
      </c>
      <c r="BL205" s="22" t="s">
        <v>221</v>
      </c>
      <c r="BM205" s="22" t="s">
        <v>826</v>
      </c>
    </row>
    <row r="206" spans="2:65" s="1" customFormat="1" ht="25.5" customHeight="1">
      <c r="B206" s="44"/>
      <c r="C206" s="219" t="s">
        <v>365</v>
      </c>
      <c r="D206" s="219" t="s">
        <v>140</v>
      </c>
      <c r="E206" s="220" t="s">
        <v>827</v>
      </c>
      <c r="F206" s="221" t="s">
        <v>828</v>
      </c>
      <c r="G206" s="222" t="s">
        <v>774</v>
      </c>
      <c r="H206" s="223">
        <v>4</v>
      </c>
      <c r="I206" s="224"/>
      <c r="J206" s="225">
        <f>ROUND(I206*H206,2)</f>
        <v>0</v>
      </c>
      <c r="K206" s="221" t="s">
        <v>144</v>
      </c>
      <c r="L206" s="70"/>
      <c r="M206" s="226" t="s">
        <v>21</v>
      </c>
      <c r="N206" s="227" t="s">
        <v>47</v>
      </c>
      <c r="O206" s="45"/>
      <c r="P206" s="228">
        <f>O206*H206</f>
        <v>0</v>
      </c>
      <c r="Q206" s="228">
        <v>0.0295</v>
      </c>
      <c r="R206" s="228">
        <f>Q206*H206</f>
        <v>0.118</v>
      </c>
      <c r="S206" s="228">
        <v>0</v>
      </c>
      <c r="T206" s="229">
        <f>S206*H206</f>
        <v>0</v>
      </c>
      <c r="AR206" s="22" t="s">
        <v>221</v>
      </c>
      <c r="AT206" s="22" t="s">
        <v>140</v>
      </c>
      <c r="AU206" s="22" t="s">
        <v>86</v>
      </c>
      <c r="AY206" s="22" t="s">
        <v>137</v>
      </c>
      <c r="BE206" s="230">
        <f>IF(N206="základní",J206,0)</f>
        <v>0</v>
      </c>
      <c r="BF206" s="230">
        <f>IF(N206="snížená",J206,0)</f>
        <v>0</v>
      </c>
      <c r="BG206" s="230">
        <f>IF(N206="zákl. přenesená",J206,0)</f>
        <v>0</v>
      </c>
      <c r="BH206" s="230">
        <f>IF(N206="sníž. přenesená",J206,0)</f>
        <v>0</v>
      </c>
      <c r="BI206" s="230">
        <f>IF(N206="nulová",J206,0)</f>
        <v>0</v>
      </c>
      <c r="BJ206" s="22" t="s">
        <v>84</v>
      </c>
      <c r="BK206" s="230">
        <f>ROUND(I206*H206,2)</f>
        <v>0</v>
      </c>
      <c r="BL206" s="22" t="s">
        <v>221</v>
      </c>
      <c r="BM206" s="22" t="s">
        <v>829</v>
      </c>
    </row>
    <row r="207" spans="2:47" s="1" customFormat="1" ht="13.5">
      <c r="B207" s="44"/>
      <c r="C207" s="72"/>
      <c r="D207" s="233" t="s">
        <v>153</v>
      </c>
      <c r="E207" s="72"/>
      <c r="F207" s="254" t="s">
        <v>830</v>
      </c>
      <c r="G207" s="72"/>
      <c r="H207" s="72"/>
      <c r="I207" s="189"/>
      <c r="J207" s="72"/>
      <c r="K207" s="72"/>
      <c r="L207" s="70"/>
      <c r="M207" s="255"/>
      <c r="N207" s="45"/>
      <c r="O207" s="45"/>
      <c r="P207" s="45"/>
      <c r="Q207" s="45"/>
      <c r="R207" s="45"/>
      <c r="S207" s="45"/>
      <c r="T207" s="93"/>
      <c r="AT207" s="22" t="s">
        <v>153</v>
      </c>
      <c r="AU207" s="22" t="s">
        <v>86</v>
      </c>
    </row>
    <row r="208" spans="2:65" s="1" customFormat="1" ht="25.5" customHeight="1">
      <c r="B208" s="44"/>
      <c r="C208" s="219" t="s">
        <v>370</v>
      </c>
      <c r="D208" s="219" t="s">
        <v>140</v>
      </c>
      <c r="E208" s="220" t="s">
        <v>831</v>
      </c>
      <c r="F208" s="221" t="s">
        <v>832</v>
      </c>
      <c r="G208" s="222" t="s">
        <v>774</v>
      </c>
      <c r="H208" s="223">
        <v>4</v>
      </c>
      <c r="I208" s="224"/>
      <c r="J208" s="225">
        <f>ROUND(I208*H208,2)</f>
        <v>0</v>
      </c>
      <c r="K208" s="221" t="s">
        <v>144</v>
      </c>
      <c r="L208" s="70"/>
      <c r="M208" s="226" t="s">
        <v>21</v>
      </c>
      <c r="N208" s="227" t="s">
        <v>47</v>
      </c>
      <c r="O208" s="45"/>
      <c r="P208" s="228">
        <f>O208*H208</f>
        <v>0</v>
      </c>
      <c r="Q208" s="228">
        <v>0.00242</v>
      </c>
      <c r="R208" s="228">
        <f>Q208*H208</f>
        <v>0.00968</v>
      </c>
      <c r="S208" s="228">
        <v>0</v>
      </c>
      <c r="T208" s="229">
        <f>S208*H208</f>
        <v>0</v>
      </c>
      <c r="AR208" s="22" t="s">
        <v>221</v>
      </c>
      <c r="AT208" s="22" t="s">
        <v>140</v>
      </c>
      <c r="AU208" s="22" t="s">
        <v>86</v>
      </c>
      <c r="AY208" s="22" t="s">
        <v>137</v>
      </c>
      <c r="BE208" s="230">
        <f>IF(N208="základní",J208,0)</f>
        <v>0</v>
      </c>
      <c r="BF208" s="230">
        <f>IF(N208="snížená",J208,0)</f>
        <v>0</v>
      </c>
      <c r="BG208" s="230">
        <f>IF(N208="zákl. přenesená",J208,0)</f>
        <v>0</v>
      </c>
      <c r="BH208" s="230">
        <f>IF(N208="sníž. přenesená",J208,0)</f>
        <v>0</v>
      </c>
      <c r="BI208" s="230">
        <f>IF(N208="nulová",J208,0)</f>
        <v>0</v>
      </c>
      <c r="BJ208" s="22" t="s">
        <v>84</v>
      </c>
      <c r="BK208" s="230">
        <f>ROUND(I208*H208,2)</f>
        <v>0</v>
      </c>
      <c r="BL208" s="22" t="s">
        <v>221</v>
      </c>
      <c r="BM208" s="22" t="s">
        <v>833</v>
      </c>
    </row>
    <row r="209" spans="2:65" s="1" customFormat="1" ht="25.5" customHeight="1">
      <c r="B209" s="44"/>
      <c r="C209" s="219" t="s">
        <v>374</v>
      </c>
      <c r="D209" s="219" t="s">
        <v>140</v>
      </c>
      <c r="E209" s="220" t="s">
        <v>834</v>
      </c>
      <c r="F209" s="221" t="s">
        <v>835</v>
      </c>
      <c r="G209" s="222" t="s">
        <v>774</v>
      </c>
      <c r="H209" s="223">
        <v>4</v>
      </c>
      <c r="I209" s="224"/>
      <c r="J209" s="225">
        <f>ROUND(I209*H209,2)</f>
        <v>0</v>
      </c>
      <c r="K209" s="221" t="s">
        <v>144</v>
      </c>
      <c r="L209" s="70"/>
      <c r="M209" s="226" t="s">
        <v>21</v>
      </c>
      <c r="N209" s="227" t="s">
        <v>47</v>
      </c>
      <c r="O209" s="45"/>
      <c r="P209" s="228">
        <f>O209*H209</f>
        <v>0</v>
      </c>
      <c r="Q209" s="228">
        <v>0.00052</v>
      </c>
      <c r="R209" s="228">
        <f>Q209*H209</f>
        <v>0.00208</v>
      </c>
      <c r="S209" s="228">
        <v>0</v>
      </c>
      <c r="T209" s="229">
        <f>S209*H209</f>
        <v>0</v>
      </c>
      <c r="AR209" s="22" t="s">
        <v>221</v>
      </c>
      <c r="AT209" s="22" t="s">
        <v>140</v>
      </c>
      <c r="AU209" s="22" t="s">
        <v>86</v>
      </c>
      <c r="AY209" s="22" t="s">
        <v>137</v>
      </c>
      <c r="BE209" s="230">
        <f>IF(N209="základní",J209,0)</f>
        <v>0</v>
      </c>
      <c r="BF209" s="230">
        <f>IF(N209="snížená",J209,0)</f>
        <v>0</v>
      </c>
      <c r="BG209" s="230">
        <f>IF(N209="zákl. přenesená",J209,0)</f>
        <v>0</v>
      </c>
      <c r="BH209" s="230">
        <f>IF(N209="sníž. přenesená",J209,0)</f>
        <v>0</v>
      </c>
      <c r="BI209" s="230">
        <f>IF(N209="nulová",J209,0)</f>
        <v>0</v>
      </c>
      <c r="BJ209" s="22" t="s">
        <v>84</v>
      </c>
      <c r="BK209" s="230">
        <f>ROUND(I209*H209,2)</f>
        <v>0</v>
      </c>
      <c r="BL209" s="22" t="s">
        <v>221</v>
      </c>
      <c r="BM209" s="22" t="s">
        <v>836</v>
      </c>
    </row>
    <row r="210" spans="2:65" s="1" customFormat="1" ht="25.5" customHeight="1">
      <c r="B210" s="44"/>
      <c r="C210" s="219" t="s">
        <v>378</v>
      </c>
      <c r="D210" s="219" t="s">
        <v>140</v>
      </c>
      <c r="E210" s="220" t="s">
        <v>837</v>
      </c>
      <c r="F210" s="221" t="s">
        <v>838</v>
      </c>
      <c r="G210" s="222" t="s">
        <v>774</v>
      </c>
      <c r="H210" s="223">
        <v>4</v>
      </c>
      <c r="I210" s="224"/>
      <c r="J210" s="225">
        <f>ROUND(I210*H210,2)</f>
        <v>0</v>
      </c>
      <c r="K210" s="221" t="s">
        <v>144</v>
      </c>
      <c r="L210" s="70"/>
      <c r="M210" s="226" t="s">
        <v>21</v>
      </c>
      <c r="N210" s="227" t="s">
        <v>47</v>
      </c>
      <c r="O210" s="45"/>
      <c r="P210" s="228">
        <f>O210*H210</f>
        <v>0</v>
      </c>
      <c r="Q210" s="228">
        <v>0.0011</v>
      </c>
      <c r="R210" s="228">
        <f>Q210*H210</f>
        <v>0.0044</v>
      </c>
      <c r="S210" s="228">
        <v>0</v>
      </c>
      <c r="T210" s="229">
        <f>S210*H210</f>
        <v>0</v>
      </c>
      <c r="AR210" s="22" t="s">
        <v>221</v>
      </c>
      <c r="AT210" s="22" t="s">
        <v>140</v>
      </c>
      <c r="AU210" s="22" t="s">
        <v>86</v>
      </c>
      <c r="AY210" s="22" t="s">
        <v>137</v>
      </c>
      <c r="BE210" s="230">
        <f>IF(N210="základní",J210,0)</f>
        <v>0</v>
      </c>
      <c r="BF210" s="230">
        <f>IF(N210="snížená",J210,0)</f>
        <v>0</v>
      </c>
      <c r="BG210" s="230">
        <f>IF(N210="zákl. přenesená",J210,0)</f>
        <v>0</v>
      </c>
      <c r="BH210" s="230">
        <f>IF(N210="sníž. přenesená",J210,0)</f>
        <v>0</v>
      </c>
      <c r="BI210" s="230">
        <f>IF(N210="nulová",J210,0)</f>
        <v>0</v>
      </c>
      <c r="BJ210" s="22" t="s">
        <v>84</v>
      </c>
      <c r="BK210" s="230">
        <f>ROUND(I210*H210,2)</f>
        <v>0</v>
      </c>
      <c r="BL210" s="22" t="s">
        <v>221</v>
      </c>
      <c r="BM210" s="22" t="s">
        <v>839</v>
      </c>
    </row>
    <row r="211" spans="2:65" s="1" customFormat="1" ht="16.5" customHeight="1">
      <c r="B211" s="44"/>
      <c r="C211" s="219" t="s">
        <v>382</v>
      </c>
      <c r="D211" s="219" t="s">
        <v>140</v>
      </c>
      <c r="E211" s="220" t="s">
        <v>840</v>
      </c>
      <c r="F211" s="221" t="s">
        <v>841</v>
      </c>
      <c r="G211" s="222" t="s">
        <v>774</v>
      </c>
      <c r="H211" s="223">
        <v>4</v>
      </c>
      <c r="I211" s="224"/>
      <c r="J211" s="225">
        <f>ROUND(I211*H211,2)</f>
        <v>0</v>
      </c>
      <c r="K211" s="221" t="s">
        <v>144</v>
      </c>
      <c r="L211" s="70"/>
      <c r="M211" s="226" t="s">
        <v>21</v>
      </c>
      <c r="N211" s="227" t="s">
        <v>47</v>
      </c>
      <c r="O211" s="45"/>
      <c r="P211" s="228">
        <f>O211*H211</f>
        <v>0</v>
      </c>
      <c r="Q211" s="228">
        <v>0</v>
      </c>
      <c r="R211" s="228">
        <f>Q211*H211</f>
        <v>0</v>
      </c>
      <c r="S211" s="228">
        <v>0.69347</v>
      </c>
      <c r="T211" s="229">
        <f>S211*H211</f>
        <v>2.77388</v>
      </c>
      <c r="AR211" s="22" t="s">
        <v>221</v>
      </c>
      <c r="AT211" s="22" t="s">
        <v>140</v>
      </c>
      <c r="AU211" s="22" t="s">
        <v>86</v>
      </c>
      <c r="AY211" s="22" t="s">
        <v>137</v>
      </c>
      <c r="BE211" s="230">
        <f>IF(N211="základní",J211,0)</f>
        <v>0</v>
      </c>
      <c r="BF211" s="230">
        <f>IF(N211="snížená",J211,0)</f>
        <v>0</v>
      </c>
      <c r="BG211" s="230">
        <f>IF(N211="zákl. přenesená",J211,0)</f>
        <v>0</v>
      </c>
      <c r="BH211" s="230">
        <f>IF(N211="sníž. přenesená",J211,0)</f>
        <v>0</v>
      </c>
      <c r="BI211" s="230">
        <f>IF(N211="nulová",J211,0)</f>
        <v>0</v>
      </c>
      <c r="BJ211" s="22" t="s">
        <v>84</v>
      </c>
      <c r="BK211" s="230">
        <f>ROUND(I211*H211,2)</f>
        <v>0</v>
      </c>
      <c r="BL211" s="22" t="s">
        <v>221</v>
      </c>
      <c r="BM211" s="22" t="s">
        <v>842</v>
      </c>
    </row>
    <row r="212" spans="2:65" s="1" customFormat="1" ht="25.5" customHeight="1">
      <c r="B212" s="44"/>
      <c r="C212" s="219" t="s">
        <v>386</v>
      </c>
      <c r="D212" s="219" t="s">
        <v>140</v>
      </c>
      <c r="E212" s="220" t="s">
        <v>843</v>
      </c>
      <c r="F212" s="221" t="s">
        <v>844</v>
      </c>
      <c r="G212" s="222" t="s">
        <v>774</v>
      </c>
      <c r="H212" s="223">
        <v>4</v>
      </c>
      <c r="I212" s="224"/>
      <c r="J212" s="225">
        <f>ROUND(I212*H212,2)</f>
        <v>0</v>
      </c>
      <c r="K212" s="221" t="s">
        <v>144</v>
      </c>
      <c r="L212" s="70"/>
      <c r="M212" s="226" t="s">
        <v>21</v>
      </c>
      <c r="N212" s="227" t="s">
        <v>47</v>
      </c>
      <c r="O212" s="45"/>
      <c r="P212" s="228">
        <f>O212*H212</f>
        <v>0</v>
      </c>
      <c r="Q212" s="228">
        <v>0.07225</v>
      </c>
      <c r="R212" s="228">
        <f>Q212*H212</f>
        <v>0.289</v>
      </c>
      <c r="S212" s="228">
        <v>0</v>
      </c>
      <c r="T212" s="229">
        <f>S212*H212</f>
        <v>0</v>
      </c>
      <c r="AR212" s="22" t="s">
        <v>221</v>
      </c>
      <c r="AT212" s="22" t="s">
        <v>140</v>
      </c>
      <c r="AU212" s="22" t="s">
        <v>86</v>
      </c>
      <c r="AY212" s="22" t="s">
        <v>137</v>
      </c>
      <c r="BE212" s="230">
        <f>IF(N212="základní",J212,0)</f>
        <v>0</v>
      </c>
      <c r="BF212" s="230">
        <f>IF(N212="snížená",J212,0)</f>
        <v>0</v>
      </c>
      <c r="BG212" s="230">
        <f>IF(N212="zákl. přenesená",J212,0)</f>
        <v>0</v>
      </c>
      <c r="BH212" s="230">
        <f>IF(N212="sníž. přenesená",J212,0)</f>
        <v>0</v>
      </c>
      <c r="BI212" s="230">
        <f>IF(N212="nulová",J212,0)</f>
        <v>0</v>
      </c>
      <c r="BJ212" s="22" t="s">
        <v>84</v>
      </c>
      <c r="BK212" s="230">
        <f>ROUND(I212*H212,2)</f>
        <v>0</v>
      </c>
      <c r="BL212" s="22" t="s">
        <v>221</v>
      </c>
      <c r="BM212" s="22" t="s">
        <v>845</v>
      </c>
    </row>
    <row r="213" spans="2:47" s="1" customFormat="1" ht="13.5">
      <c r="B213" s="44"/>
      <c r="C213" s="72"/>
      <c r="D213" s="233" t="s">
        <v>153</v>
      </c>
      <c r="E213" s="72"/>
      <c r="F213" s="254" t="s">
        <v>846</v>
      </c>
      <c r="G213" s="72"/>
      <c r="H213" s="72"/>
      <c r="I213" s="189"/>
      <c r="J213" s="72"/>
      <c r="K213" s="72"/>
      <c r="L213" s="70"/>
      <c r="M213" s="255"/>
      <c r="N213" s="45"/>
      <c r="O213" s="45"/>
      <c r="P213" s="45"/>
      <c r="Q213" s="45"/>
      <c r="R213" s="45"/>
      <c r="S213" s="45"/>
      <c r="T213" s="93"/>
      <c r="AT213" s="22" t="s">
        <v>153</v>
      </c>
      <c r="AU213" s="22" t="s">
        <v>86</v>
      </c>
    </row>
    <row r="214" spans="2:65" s="1" customFormat="1" ht="16.5" customHeight="1">
      <c r="B214" s="44"/>
      <c r="C214" s="219" t="s">
        <v>390</v>
      </c>
      <c r="D214" s="219" t="s">
        <v>140</v>
      </c>
      <c r="E214" s="220" t="s">
        <v>847</v>
      </c>
      <c r="F214" s="221" t="s">
        <v>848</v>
      </c>
      <c r="G214" s="222" t="s">
        <v>774</v>
      </c>
      <c r="H214" s="223">
        <v>12</v>
      </c>
      <c r="I214" s="224"/>
      <c r="J214" s="225">
        <f>ROUND(I214*H214,2)</f>
        <v>0</v>
      </c>
      <c r="K214" s="221" t="s">
        <v>144</v>
      </c>
      <c r="L214" s="70"/>
      <c r="M214" s="226" t="s">
        <v>21</v>
      </c>
      <c r="N214" s="227" t="s">
        <v>47</v>
      </c>
      <c r="O214" s="45"/>
      <c r="P214" s="228">
        <f>O214*H214</f>
        <v>0</v>
      </c>
      <c r="Q214" s="228">
        <v>0.00189</v>
      </c>
      <c r="R214" s="228">
        <f>Q214*H214</f>
        <v>0.02268</v>
      </c>
      <c r="S214" s="228">
        <v>0</v>
      </c>
      <c r="T214" s="229">
        <f>S214*H214</f>
        <v>0</v>
      </c>
      <c r="AR214" s="22" t="s">
        <v>221</v>
      </c>
      <c r="AT214" s="22" t="s">
        <v>140</v>
      </c>
      <c r="AU214" s="22" t="s">
        <v>86</v>
      </c>
      <c r="AY214" s="22" t="s">
        <v>137</v>
      </c>
      <c r="BE214" s="230">
        <f>IF(N214="základní",J214,0)</f>
        <v>0</v>
      </c>
      <c r="BF214" s="230">
        <f>IF(N214="snížená",J214,0)</f>
        <v>0</v>
      </c>
      <c r="BG214" s="230">
        <f>IF(N214="zákl. přenesená",J214,0)</f>
        <v>0</v>
      </c>
      <c r="BH214" s="230">
        <f>IF(N214="sníž. přenesená",J214,0)</f>
        <v>0</v>
      </c>
      <c r="BI214" s="230">
        <f>IF(N214="nulová",J214,0)</f>
        <v>0</v>
      </c>
      <c r="BJ214" s="22" t="s">
        <v>84</v>
      </c>
      <c r="BK214" s="230">
        <f>ROUND(I214*H214,2)</f>
        <v>0</v>
      </c>
      <c r="BL214" s="22" t="s">
        <v>221</v>
      </c>
      <c r="BM214" s="22" t="s">
        <v>849</v>
      </c>
    </row>
    <row r="215" spans="2:65" s="1" customFormat="1" ht="25.5" customHeight="1">
      <c r="B215" s="44"/>
      <c r="C215" s="219" t="s">
        <v>394</v>
      </c>
      <c r="D215" s="219" t="s">
        <v>140</v>
      </c>
      <c r="E215" s="220" t="s">
        <v>850</v>
      </c>
      <c r="F215" s="221" t="s">
        <v>851</v>
      </c>
      <c r="G215" s="222" t="s">
        <v>774</v>
      </c>
      <c r="H215" s="223">
        <v>4</v>
      </c>
      <c r="I215" s="224"/>
      <c r="J215" s="225">
        <f>ROUND(I215*H215,2)</f>
        <v>0</v>
      </c>
      <c r="K215" s="221" t="s">
        <v>144</v>
      </c>
      <c r="L215" s="70"/>
      <c r="M215" s="226" t="s">
        <v>21</v>
      </c>
      <c r="N215" s="227" t="s">
        <v>47</v>
      </c>
      <c r="O215" s="45"/>
      <c r="P215" s="228">
        <f>O215*H215</f>
        <v>0</v>
      </c>
      <c r="Q215" s="228">
        <v>0.00196</v>
      </c>
      <c r="R215" s="228">
        <f>Q215*H215</f>
        <v>0.00784</v>
      </c>
      <c r="S215" s="228">
        <v>0</v>
      </c>
      <c r="T215" s="229">
        <f>S215*H215</f>
        <v>0</v>
      </c>
      <c r="AR215" s="22" t="s">
        <v>221</v>
      </c>
      <c r="AT215" s="22" t="s">
        <v>140</v>
      </c>
      <c r="AU215" s="22" t="s">
        <v>86</v>
      </c>
      <c r="AY215" s="22" t="s">
        <v>137</v>
      </c>
      <c r="BE215" s="230">
        <f>IF(N215="základní",J215,0)</f>
        <v>0</v>
      </c>
      <c r="BF215" s="230">
        <f>IF(N215="snížená",J215,0)</f>
        <v>0</v>
      </c>
      <c r="BG215" s="230">
        <f>IF(N215="zákl. přenesená",J215,0)</f>
        <v>0</v>
      </c>
      <c r="BH215" s="230">
        <f>IF(N215="sníž. přenesená",J215,0)</f>
        <v>0</v>
      </c>
      <c r="BI215" s="230">
        <f>IF(N215="nulová",J215,0)</f>
        <v>0</v>
      </c>
      <c r="BJ215" s="22" t="s">
        <v>84</v>
      </c>
      <c r="BK215" s="230">
        <f>ROUND(I215*H215,2)</f>
        <v>0</v>
      </c>
      <c r="BL215" s="22" t="s">
        <v>221</v>
      </c>
      <c r="BM215" s="22" t="s">
        <v>852</v>
      </c>
    </row>
    <row r="216" spans="2:47" s="1" customFormat="1" ht="13.5">
      <c r="B216" s="44"/>
      <c r="C216" s="72"/>
      <c r="D216" s="233" t="s">
        <v>153</v>
      </c>
      <c r="E216" s="72"/>
      <c r="F216" s="254" t="s">
        <v>853</v>
      </c>
      <c r="G216" s="72"/>
      <c r="H216" s="72"/>
      <c r="I216" s="189"/>
      <c r="J216" s="72"/>
      <c r="K216" s="72"/>
      <c r="L216" s="70"/>
      <c r="M216" s="255"/>
      <c r="N216" s="45"/>
      <c r="O216" s="45"/>
      <c r="P216" s="45"/>
      <c r="Q216" s="45"/>
      <c r="R216" s="45"/>
      <c r="S216" s="45"/>
      <c r="T216" s="93"/>
      <c r="AT216" s="22" t="s">
        <v>153</v>
      </c>
      <c r="AU216" s="22" t="s">
        <v>86</v>
      </c>
    </row>
    <row r="217" spans="2:65" s="1" customFormat="1" ht="16.5" customHeight="1">
      <c r="B217" s="44"/>
      <c r="C217" s="219" t="s">
        <v>398</v>
      </c>
      <c r="D217" s="219" t="s">
        <v>140</v>
      </c>
      <c r="E217" s="220" t="s">
        <v>854</v>
      </c>
      <c r="F217" s="221" t="s">
        <v>855</v>
      </c>
      <c r="G217" s="222" t="s">
        <v>774</v>
      </c>
      <c r="H217" s="223">
        <v>4</v>
      </c>
      <c r="I217" s="224"/>
      <c r="J217" s="225">
        <f>ROUND(I217*H217,2)</f>
        <v>0</v>
      </c>
      <c r="K217" s="221" t="s">
        <v>144</v>
      </c>
      <c r="L217" s="70"/>
      <c r="M217" s="226" t="s">
        <v>21</v>
      </c>
      <c r="N217" s="227" t="s">
        <v>47</v>
      </c>
      <c r="O217" s="45"/>
      <c r="P217" s="228">
        <f>O217*H217</f>
        <v>0</v>
      </c>
      <c r="Q217" s="228">
        <v>0.00184</v>
      </c>
      <c r="R217" s="228">
        <f>Q217*H217</f>
        <v>0.00736</v>
      </c>
      <c r="S217" s="228">
        <v>0</v>
      </c>
      <c r="T217" s="229">
        <f>S217*H217</f>
        <v>0</v>
      </c>
      <c r="AR217" s="22" t="s">
        <v>221</v>
      </c>
      <c r="AT217" s="22" t="s">
        <v>140</v>
      </c>
      <c r="AU217" s="22" t="s">
        <v>86</v>
      </c>
      <c r="AY217" s="22" t="s">
        <v>137</v>
      </c>
      <c r="BE217" s="230">
        <f>IF(N217="základní",J217,0)</f>
        <v>0</v>
      </c>
      <c r="BF217" s="230">
        <f>IF(N217="snížená",J217,0)</f>
        <v>0</v>
      </c>
      <c r="BG217" s="230">
        <f>IF(N217="zákl. přenesená",J217,0)</f>
        <v>0</v>
      </c>
      <c r="BH217" s="230">
        <f>IF(N217="sníž. přenesená",J217,0)</f>
        <v>0</v>
      </c>
      <c r="BI217" s="230">
        <f>IF(N217="nulová",J217,0)</f>
        <v>0</v>
      </c>
      <c r="BJ217" s="22" t="s">
        <v>84</v>
      </c>
      <c r="BK217" s="230">
        <f>ROUND(I217*H217,2)</f>
        <v>0</v>
      </c>
      <c r="BL217" s="22" t="s">
        <v>221</v>
      </c>
      <c r="BM217" s="22" t="s">
        <v>856</v>
      </c>
    </row>
    <row r="218" spans="2:47" s="1" customFormat="1" ht="13.5">
      <c r="B218" s="44"/>
      <c r="C218" s="72"/>
      <c r="D218" s="233" t="s">
        <v>153</v>
      </c>
      <c r="E218" s="72"/>
      <c r="F218" s="254" t="s">
        <v>857</v>
      </c>
      <c r="G218" s="72"/>
      <c r="H218" s="72"/>
      <c r="I218" s="189"/>
      <c r="J218" s="72"/>
      <c r="K218" s="72"/>
      <c r="L218" s="70"/>
      <c r="M218" s="255"/>
      <c r="N218" s="45"/>
      <c r="O218" s="45"/>
      <c r="P218" s="45"/>
      <c r="Q218" s="45"/>
      <c r="R218" s="45"/>
      <c r="S218" s="45"/>
      <c r="T218" s="93"/>
      <c r="AT218" s="22" t="s">
        <v>153</v>
      </c>
      <c r="AU218" s="22" t="s">
        <v>86</v>
      </c>
    </row>
    <row r="219" spans="2:65" s="1" customFormat="1" ht="16.5" customHeight="1">
      <c r="B219" s="44"/>
      <c r="C219" s="219" t="s">
        <v>402</v>
      </c>
      <c r="D219" s="219" t="s">
        <v>140</v>
      </c>
      <c r="E219" s="220" t="s">
        <v>858</v>
      </c>
      <c r="F219" s="221" t="s">
        <v>859</v>
      </c>
      <c r="G219" s="222" t="s">
        <v>774</v>
      </c>
      <c r="H219" s="223">
        <v>4</v>
      </c>
      <c r="I219" s="224"/>
      <c r="J219" s="225">
        <f>ROUND(I219*H219,2)</f>
        <v>0</v>
      </c>
      <c r="K219" s="221" t="s">
        <v>144</v>
      </c>
      <c r="L219" s="70"/>
      <c r="M219" s="226" t="s">
        <v>21</v>
      </c>
      <c r="N219" s="227" t="s">
        <v>47</v>
      </c>
      <c r="O219" s="45"/>
      <c r="P219" s="228">
        <f>O219*H219</f>
        <v>0</v>
      </c>
      <c r="Q219" s="228">
        <v>0.00196</v>
      </c>
      <c r="R219" s="228">
        <f>Q219*H219</f>
        <v>0.00784</v>
      </c>
      <c r="S219" s="228">
        <v>0</v>
      </c>
      <c r="T219" s="229">
        <f>S219*H219</f>
        <v>0</v>
      </c>
      <c r="AR219" s="22" t="s">
        <v>221</v>
      </c>
      <c r="AT219" s="22" t="s">
        <v>140</v>
      </c>
      <c r="AU219" s="22" t="s">
        <v>86</v>
      </c>
      <c r="AY219" s="22" t="s">
        <v>137</v>
      </c>
      <c r="BE219" s="230">
        <f>IF(N219="základní",J219,0)</f>
        <v>0</v>
      </c>
      <c r="BF219" s="230">
        <f>IF(N219="snížená",J219,0)</f>
        <v>0</v>
      </c>
      <c r="BG219" s="230">
        <f>IF(N219="zákl. přenesená",J219,0)</f>
        <v>0</v>
      </c>
      <c r="BH219" s="230">
        <f>IF(N219="sníž. přenesená",J219,0)</f>
        <v>0</v>
      </c>
      <c r="BI219" s="230">
        <f>IF(N219="nulová",J219,0)</f>
        <v>0</v>
      </c>
      <c r="BJ219" s="22" t="s">
        <v>84</v>
      </c>
      <c r="BK219" s="230">
        <f>ROUND(I219*H219,2)</f>
        <v>0</v>
      </c>
      <c r="BL219" s="22" t="s">
        <v>221</v>
      </c>
      <c r="BM219" s="22" t="s">
        <v>860</v>
      </c>
    </row>
    <row r="220" spans="2:65" s="1" customFormat="1" ht="16.5" customHeight="1">
      <c r="B220" s="44"/>
      <c r="C220" s="219" t="s">
        <v>406</v>
      </c>
      <c r="D220" s="219" t="s">
        <v>140</v>
      </c>
      <c r="E220" s="220" t="s">
        <v>861</v>
      </c>
      <c r="F220" s="221" t="s">
        <v>862</v>
      </c>
      <c r="G220" s="222" t="s">
        <v>191</v>
      </c>
      <c r="H220" s="223">
        <v>4</v>
      </c>
      <c r="I220" s="224"/>
      <c r="J220" s="225">
        <f>ROUND(I220*H220,2)</f>
        <v>0</v>
      </c>
      <c r="K220" s="221" t="s">
        <v>144</v>
      </c>
      <c r="L220" s="70"/>
      <c r="M220" s="226" t="s">
        <v>21</v>
      </c>
      <c r="N220" s="227" t="s">
        <v>47</v>
      </c>
      <c r="O220" s="45"/>
      <c r="P220" s="228">
        <f>O220*H220</f>
        <v>0</v>
      </c>
      <c r="Q220" s="228">
        <v>0.00031</v>
      </c>
      <c r="R220" s="228">
        <f>Q220*H220</f>
        <v>0.00124</v>
      </c>
      <c r="S220" s="228">
        <v>0</v>
      </c>
      <c r="T220" s="229">
        <f>S220*H220</f>
        <v>0</v>
      </c>
      <c r="AR220" s="22" t="s">
        <v>221</v>
      </c>
      <c r="AT220" s="22" t="s">
        <v>140</v>
      </c>
      <c r="AU220" s="22" t="s">
        <v>86</v>
      </c>
      <c r="AY220" s="22" t="s">
        <v>137</v>
      </c>
      <c r="BE220" s="230">
        <f>IF(N220="základní",J220,0)</f>
        <v>0</v>
      </c>
      <c r="BF220" s="230">
        <f>IF(N220="snížená",J220,0)</f>
        <v>0</v>
      </c>
      <c r="BG220" s="230">
        <f>IF(N220="zákl. přenesená",J220,0)</f>
        <v>0</v>
      </c>
      <c r="BH220" s="230">
        <f>IF(N220="sníž. přenesená",J220,0)</f>
        <v>0</v>
      </c>
      <c r="BI220" s="230">
        <f>IF(N220="nulová",J220,0)</f>
        <v>0</v>
      </c>
      <c r="BJ220" s="22" t="s">
        <v>84</v>
      </c>
      <c r="BK220" s="230">
        <f>ROUND(I220*H220,2)</f>
        <v>0</v>
      </c>
      <c r="BL220" s="22" t="s">
        <v>221</v>
      </c>
      <c r="BM220" s="22" t="s">
        <v>863</v>
      </c>
    </row>
    <row r="221" spans="2:65" s="1" customFormat="1" ht="38.25" customHeight="1">
      <c r="B221" s="44"/>
      <c r="C221" s="219" t="s">
        <v>410</v>
      </c>
      <c r="D221" s="219" t="s">
        <v>140</v>
      </c>
      <c r="E221" s="220" t="s">
        <v>864</v>
      </c>
      <c r="F221" s="221" t="s">
        <v>865</v>
      </c>
      <c r="G221" s="222" t="s">
        <v>279</v>
      </c>
      <c r="H221" s="223">
        <v>0.676</v>
      </c>
      <c r="I221" s="224"/>
      <c r="J221" s="225">
        <f>ROUND(I221*H221,2)</f>
        <v>0</v>
      </c>
      <c r="K221" s="221" t="s">
        <v>144</v>
      </c>
      <c r="L221" s="70"/>
      <c r="M221" s="226" t="s">
        <v>21</v>
      </c>
      <c r="N221" s="227" t="s">
        <v>47</v>
      </c>
      <c r="O221" s="45"/>
      <c r="P221" s="228">
        <f>O221*H221</f>
        <v>0</v>
      </c>
      <c r="Q221" s="228">
        <v>0</v>
      </c>
      <c r="R221" s="228">
        <f>Q221*H221</f>
        <v>0</v>
      </c>
      <c r="S221" s="228">
        <v>0</v>
      </c>
      <c r="T221" s="229">
        <f>S221*H221</f>
        <v>0</v>
      </c>
      <c r="AR221" s="22" t="s">
        <v>221</v>
      </c>
      <c r="AT221" s="22" t="s">
        <v>140</v>
      </c>
      <c r="AU221" s="22" t="s">
        <v>86</v>
      </c>
      <c r="AY221" s="22" t="s">
        <v>137</v>
      </c>
      <c r="BE221" s="230">
        <f>IF(N221="základní",J221,0)</f>
        <v>0</v>
      </c>
      <c r="BF221" s="230">
        <f>IF(N221="snížená",J221,0)</f>
        <v>0</v>
      </c>
      <c r="BG221" s="230">
        <f>IF(N221="zákl. přenesená",J221,0)</f>
        <v>0</v>
      </c>
      <c r="BH221" s="230">
        <f>IF(N221="sníž. přenesená",J221,0)</f>
        <v>0</v>
      </c>
      <c r="BI221" s="230">
        <f>IF(N221="nulová",J221,0)</f>
        <v>0</v>
      </c>
      <c r="BJ221" s="22" t="s">
        <v>84</v>
      </c>
      <c r="BK221" s="230">
        <f>ROUND(I221*H221,2)</f>
        <v>0</v>
      </c>
      <c r="BL221" s="22" t="s">
        <v>221</v>
      </c>
      <c r="BM221" s="22" t="s">
        <v>866</v>
      </c>
    </row>
    <row r="222" spans="2:47" s="1" customFormat="1" ht="13.5">
      <c r="B222" s="44"/>
      <c r="C222" s="72"/>
      <c r="D222" s="233" t="s">
        <v>153</v>
      </c>
      <c r="E222" s="72"/>
      <c r="F222" s="254" t="s">
        <v>358</v>
      </c>
      <c r="G222" s="72"/>
      <c r="H222" s="72"/>
      <c r="I222" s="189"/>
      <c r="J222" s="72"/>
      <c r="K222" s="72"/>
      <c r="L222" s="70"/>
      <c r="M222" s="255"/>
      <c r="N222" s="45"/>
      <c r="O222" s="45"/>
      <c r="P222" s="45"/>
      <c r="Q222" s="45"/>
      <c r="R222" s="45"/>
      <c r="S222" s="45"/>
      <c r="T222" s="93"/>
      <c r="AT222" s="22" t="s">
        <v>153</v>
      </c>
      <c r="AU222" s="22" t="s">
        <v>86</v>
      </c>
    </row>
    <row r="223" spans="2:65" s="1" customFormat="1" ht="38.25" customHeight="1">
      <c r="B223" s="44"/>
      <c r="C223" s="219" t="s">
        <v>417</v>
      </c>
      <c r="D223" s="219" t="s">
        <v>140</v>
      </c>
      <c r="E223" s="220" t="s">
        <v>867</v>
      </c>
      <c r="F223" s="221" t="s">
        <v>868</v>
      </c>
      <c r="G223" s="222" t="s">
        <v>279</v>
      </c>
      <c r="H223" s="223">
        <v>0.676</v>
      </c>
      <c r="I223" s="224"/>
      <c r="J223" s="225">
        <f>ROUND(I223*H223,2)</f>
        <v>0</v>
      </c>
      <c r="K223" s="221" t="s">
        <v>144</v>
      </c>
      <c r="L223" s="70"/>
      <c r="M223" s="226" t="s">
        <v>21</v>
      </c>
      <c r="N223" s="227" t="s">
        <v>47</v>
      </c>
      <c r="O223" s="45"/>
      <c r="P223" s="228">
        <f>O223*H223</f>
        <v>0</v>
      </c>
      <c r="Q223" s="228">
        <v>0</v>
      </c>
      <c r="R223" s="228">
        <f>Q223*H223</f>
        <v>0</v>
      </c>
      <c r="S223" s="228">
        <v>0</v>
      </c>
      <c r="T223" s="229">
        <f>S223*H223</f>
        <v>0</v>
      </c>
      <c r="AR223" s="22" t="s">
        <v>221</v>
      </c>
      <c r="AT223" s="22" t="s">
        <v>140</v>
      </c>
      <c r="AU223" s="22" t="s">
        <v>86</v>
      </c>
      <c r="AY223" s="22" t="s">
        <v>137</v>
      </c>
      <c r="BE223" s="230">
        <f>IF(N223="základní",J223,0)</f>
        <v>0</v>
      </c>
      <c r="BF223" s="230">
        <f>IF(N223="snížená",J223,0)</f>
        <v>0</v>
      </c>
      <c r="BG223" s="230">
        <f>IF(N223="zákl. přenesená",J223,0)</f>
        <v>0</v>
      </c>
      <c r="BH223" s="230">
        <f>IF(N223="sníž. přenesená",J223,0)</f>
        <v>0</v>
      </c>
      <c r="BI223" s="230">
        <f>IF(N223="nulová",J223,0)</f>
        <v>0</v>
      </c>
      <c r="BJ223" s="22" t="s">
        <v>84</v>
      </c>
      <c r="BK223" s="230">
        <f>ROUND(I223*H223,2)</f>
        <v>0</v>
      </c>
      <c r="BL223" s="22" t="s">
        <v>221</v>
      </c>
      <c r="BM223" s="22" t="s">
        <v>869</v>
      </c>
    </row>
    <row r="224" spans="2:47" s="1" customFormat="1" ht="13.5">
      <c r="B224" s="44"/>
      <c r="C224" s="72"/>
      <c r="D224" s="233" t="s">
        <v>153</v>
      </c>
      <c r="E224" s="72"/>
      <c r="F224" s="254" t="s">
        <v>358</v>
      </c>
      <c r="G224" s="72"/>
      <c r="H224" s="72"/>
      <c r="I224" s="189"/>
      <c r="J224" s="72"/>
      <c r="K224" s="72"/>
      <c r="L224" s="70"/>
      <c r="M224" s="255"/>
      <c r="N224" s="45"/>
      <c r="O224" s="45"/>
      <c r="P224" s="45"/>
      <c r="Q224" s="45"/>
      <c r="R224" s="45"/>
      <c r="S224" s="45"/>
      <c r="T224" s="93"/>
      <c r="AT224" s="22" t="s">
        <v>153</v>
      </c>
      <c r="AU224" s="22" t="s">
        <v>86</v>
      </c>
    </row>
    <row r="225" spans="2:63" s="10" customFormat="1" ht="29.85" customHeight="1">
      <c r="B225" s="203"/>
      <c r="C225" s="204"/>
      <c r="D225" s="205" t="s">
        <v>75</v>
      </c>
      <c r="E225" s="217" t="s">
        <v>870</v>
      </c>
      <c r="F225" s="217" t="s">
        <v>871</v>
      </c>
      <c r="G225" s="204"/>
      <c r="H225" s="204"/>
      <c r="I225" s="207"/>
      <c r="J225" s="218">
        <f>BK225</f>
        <v>0</v>
      </c>
      <c r="K225" s="204"/>
      <c r="L225" s="209"/>
      <c r="M225" s="210"/>
      <c r="N225" s="211"/>
      <c r="O225" s="211"/>
      <c r="P225" s="212">
        <f>SUM(P226:P277)</f>
        <v>0</v>
      </c>
      <c r="Q225" s="211"/>
      <c r="R225" s="212">
        <f>SUM(R226:R277)</f>
        <v>0.9194072</v>
      </c>
      <c r="S225" s="211"/>
      <c r="T225" s="213">
        <f>SUM(T226:T277)</f>
        <v>0</v>
      </c>
      <c r="AR225" s="214" t="s">
        <v>86</v>
      </c>
      <c r="AT225" s="215" t="s">
        <v>75</v>
      </c>
      <c r="AU225" s="215" t="s">
        <v>84</v>
      </c>
      <c r="AY225" s="214" t="s">
        <v>137</v>
      </c>
      <c r="BK225" s="216">
        <f>SUM(BK226:BK277)</f>
        <v>0</v>
      </c>
    </row>
    <row r="226" spans="2:65" s="1" customFormat="1" ht="25.5" customHeight="1">
      <c r="B226" s="44"/>
      <c r="C226" s="219" t="s">
        <v>421</v>
      </c>
      <c r="D226" s="219" t="s">
        <v>140</v>
      </c>
      <c r="E226" s="220" t="s">
        <v>872</v>
      </c>
      <c r="F226" s="221" t="s">
        <v>873</v>
      </c>
      <c r="G226" s="222" t="s">
        <v>143</v>
      </c>
      <c r="H226" s="223">
        <v>46.8</v>
      </c>
      <c r="I226" s="224"/>
      <c r="J226" s="225">
        <f>ROUND(I226*H226,2)</f>
        <v>0</v>
      </c>
      <c r="K226" s="221" t="s">
        <v>144</v>
      </c>
      <c r="L226" s="70"/>
      <c r="M226" s="226" t="s">
        <v>21</v>
      </c>
      <c r="N226" s="227" t="s">
        <v>47</v>
      </c>
      <c r="O226" s="45"/>
      <c r="P226" s="228">
        <f>O226*H226</f>
        <v>0</v>
      </c>
      <c r="Q226" s="228">
        <v>0.0031</v>
      </c>
      <c r="R226" s="228">
        <f>Q226*H226</f>
        <v>0.14508</v>
      </c>
      <c r="S226" s="228">
        <v>0</v>
      </c>
      <c r="T226" s="229">
        <f>S226*H226</f>
        <v>0</v>
      </c>
      <c r="AR226" s="22" t="s">
        <v>221</v>
      </c>
      <c r="AT226" s="22" t="s">
        <v>140</v>
      </c>
      <c r="AU226" s="22" t="s">
        <v>86</v>
      </c>
      <c r="AY226" s="22" t="s">
        <v>137</v>
      </c>
      <c r="BE226" s="230">
        <f>IF(N226="základní",J226,0)</f>
        <v>0</v>
      </c>
      <c r="BF226" s="230">
        <f>IF(N226="snížená",J226,0)</f>
        <v>0</v>
      </c>
      <c r="BG226" s="230">
        <f>IF(N226="zákl. přenesená",J226,0)</f>
        <v>0</v>
      </c>
      <c r="BH226" s="230">
        <f>IF(N226="sníž. přenesená",J226,0)</f>
        <v>0</v>
      </c>
      <c r="BI226" s="230">
        <f>IF(N226="nulová",J226,0)</f>
        <v>0</v>
      </c>
      <c r="BJ226" s="22" t="s">
        <v>84</v>
      </c>
      <c r="BK226" s="230">
        <f>ROUND(I226*H226,2)</f>
        <v>0</v>
      </c>
      <c r="BL226" s="22" t="s">
        <v>221</v>
      </c>
      <c r="BM226" s="22" t="s">
        <v>874</v>
      </c>
    </row>
    <row r="227" spans="2:51" s="11" customFormat="1" ht="13.5">
      <c r="B227" s="231"/>
      <c r="C227" s="232"/>
      <c r="D227" s="233" t="s">
        <v>147</v>
      </c>
      <c r="E227" s="234" t="s">
        <v>21</v>
      </c>
      <c r="F227" s="235" t="s">
        <v>875</v>
      </c>
      <c r="G227" s="232"/>
      <c r="H227" s="236">
        <v>48</v>
      </c>
      <c r="I227" s="237"/>
      <c r="J227" s="232"/>
      <c r="K227" s="232"/>
      <c r="L227" s="238"/>
      <c r="M227" s="239"/>
      <c r="N227" s="240"/>
      <c r="O227" s="240"/>
      <c r="P227" s="240"/>
      <c r="Q227" s="240"/>
      <c r="R227" s="240"/>
      <c r="S227" s="240"/>
      <c r="T227" s="241"/>
      <c r="AT227" s="242" t="s">
        <v>147</v>
      </c>
      <c r="AU227" s="242" t="s">
        <v>86</v>
      </c>
      <c r="AV227" s="11" t="s">
        <v>86</v>
      </c>
      <c r="AW227" s="11" t="s">
        <v>39</v>
      </c>
      <c r="AX227" s="11" t="s">
        <v>76</v>
      </c>
      <c r="AY227" s="242" t="s">
        <v>137</v>
      </c>
    </row>
    <row r="228" spans="2:51" s="11" customFormat="1" ht="13.5">
      <c r="B228" s="231"/>
      <c r="C228" s="232"/>
      <c r="D228" s="233" t="s">
        <v>147</v>
      </c>
      <c r="E228" s="234" t="s">
        <v>21</v>
      </c>
      <c r="F228" s="235" t="s">
        <v>168</v>
      </c>
      <c r="G228" s="232"/>
      <c r="H228" s="236">
        <v>-4.8</v>
      </c>
      <c r="I228" s="237"/>
      <c r="J228" s="232"/>
      <c r="K228" s="232"/>
      <c r="L228" s="238"/>
      <c r="M228" s="239"/>
      <c r="N228" s="240"/>
      <c r="O228" s="240"/>
      <c r="P228" s="240"/>
      <c r="Q228" s="240"/>
      <c r="R228" s="240"/>
      <c r="S228" s="240"/>
      <c r="T228" s="241"/>
      <c r="AT228" s="242" t="s">
        <v>147</v>
      </c>
      <c r="AU228" s="242" t="s">
        <v>86</v>
      </c>
      <c r="AV228" s="11" t="s">
        <v>86</v>
      </c>
      <c r="AW228" s="11" t="s">
        <v>39</v>
      </c>
      <c r="AX228" s="11" t="s">
        <v>76</v>
      </c>
      <c r="AY228" s="242" t="s">
        <v>137</v>
      </c>
    </row>
    <row r="229" spans="2:51" s="11" customFormat="1" ht="13.5">
      <c r="B229" s="231"/>
      <c r="C229" s="232"/>
      <c r="D229" s="233" t="s">
        <v>147</v>
      </c>
      <c r="E229" s="234" t="s">
        <v>21</v>
      </c>
      <c r="F229" s="235" t="s">
        <v>876</v>
      </c>
      <c r="G229" s="232"/>
      <c r="H229" s="236">
        <v>3.6</v>
      </c>
      <c r="I229" s="237"/>
      <c r="J229" s="232"/>
      <c r="K229" s="232"/>
      <c r="L229" s="238"/>
      <c r="M229" s="239"/>
      <c r="N229" s="240"/>
      <c r="O229" s="240"/>
      <c r="P229" s="240"/>
      <c r="Q229" s="240"/>
      <c r="R229" s="240"/>
      <c r="S229" s="240"/>
      <c r="T229" s="241"/>
      <c r="AT229" s="242" t="s">
        <v>147</v>
      </c>
      <c r="AU229" s="242" t="s">
        <v>86</v>
      </c>
      <c r="AV229" s="11" t="s">
        <v>86</v>
      </c>
      <c r="AW229" s="11" t="s">
        <v>39</v>
      </c>
      <c r="AX229" s="11" t="s">
        <v>76</v>
      </c>
      <c r="AY229" s="242" t="s">
        <v>137</v>
      </c>
    </row>
    <row r="230" spans="2:51" s="12" customFormat="1" ht="13.5">
      <c r="B230" s="243"/>
      <c r="C230" s="244"/>
      <c r="D230" s="233" t="s">
        <v>147</v>
      </c>
      <c r="E230" s="245" t="s">
        <v>21</v>
      </c>
      <c r="F230" s="246" t="s">
        <v>149</v>
      </c>
      <c r="G230" s="244"/>
      <c r="H230" s="247">
        <v>46.8</v>
      </c>
      <c r="I230" s="248"/>
      <c r="J230" s="244"/>
      <c r="K230" s="244"/>
      <c r="L230" s="249"/>
      <c r="M230" s="250"/>
      <c r="N230" s="251"/>
      <c r="O230" s="251"/>
      <c r="P230" s="251"/>
      <c r="Q230" s="251"/>
      <c r="R230" s="251"/>
      <c r="S230" s="251"/>
      <c r="T230" s="252"/>
      <c r="AT230" s="253" t="s">
        <v>147</v>
      </c>
      <c r="AU230" s="253" t="s">
        <v>86</v>
      </c>
      <c r="AV230" s="12" t="s">
        <v>145</v>
      </c>
      <c r="AW230" s="12" t="s">
        <v>39</v>
      </c>
      <c r="AX230" s="12" t="s">
        <v>84</v>
      </c>
      <c r="AY230" s="253" t="s">
        <v>137</v>
      </c>
    </row>
    <row r="231" spans="2:65" s="1" customFormat="1" ht="16.5" customHeight="1">
      <c r="B231" s="44"/>
      <c r="C231" s="256" t="s">
        <v>425</v>
      </c>
      <c r="D231" s="256" t="s">
        <v>213</v>
      </c>
      <c r="E231" s="257" t="s">
        <v>877</v>
      </c>
      <c r="F231" s="258" t="s">
        <v>878</v>
      </c>
      <c r="G231" s="259" t="s">
        <v>143</v>
      </c>
      <c r="H231" s="260">
        <v>50.544</v>
      </c>
      <c r="I231" s="261"/>
      <c r="J231" s="262">
        <f>ROUND(I231*H231,2)</f>
        <v>0</v>
      </c>
      <c r="K231" s="258" t="s">
        <v>144</v>
      </c>
      <c r="L231" s="263"/>
      <c r="M231" s="264" t="s">
        <v>21</v>
      </c>
      <c r="N231" s="265" t="s">
        <v>47</v>
      </c>
      <c r="O231" s="45"/>
      <c r="P231" s="228">
        <f>O231*H231</f>
        <v>0</v>
      </c>
      <c r="Q231" s="228">
        <v>0.0138</v>
      </c>
      <c r="R231" s="228">
        <f>Q231*H231</f>
        <v>0.6975072</v>
      </c>
      <c r="S231" s="228">
        <v>0</v>
      </c>
      <c r="T231" s="229">
        <f>S231*H231</f>
        <v>0</v>
      </c>
      <c r="AR231" s="22" t="s">
        <v>308</v>
      </c>
      <c r="AT231" s="22" t="s">
        <v>213</v>
      </c>
      <c r="AU231" s="22" t="s">
        <v>86</v>
      </c>
      <c r="AY231" s="22" t="s">
        <v>137</v>
      </c>
      <c r="BE231" s="230">
        <f>IF(N231="základní",J231,0)</f>
        <v>0</v>
      </c>
      <c r="BF231" s="230">
        <f>IF(N231="snížená",J231,0)</f>
        <v>0</v>
      </c>
      <c r="BG231" s="230">
        <f>IF(N231="zákl. přenesená",J231,0)</f>
        <v>0</v>
      </c>
      <c r="BH231" s="230">
        <f>IF(N231="sníž. přenesená",J231,0)</f>
        <v>0</v>
      </c>
      <c r="BI231" s="230">
        <f>IF(N231="nulová",J231,0)</f>
        <v>0</v>
      </c>
      <c r="BJ231" s="22" t="s">
        <v>84</v>
      </c>
      <c r="BK231" s="230">
        <f>ROUND(I231*H231,2)</f>
        <v>0</v>
      </c>
      <c r="BL231" s="22" t="s">
        <v>221</v>
      </c>
      <c r="BM231" s="22" t="s">
        <v>879</v>
      </c>
    </row>
    <row r="232" spans="2:51" s="11" customFormat="1" ht="13.5">
      <c r="B232" s="231"/>
      <c r="C232" s="232"/>
      <c r="D232" s="233" t="s">
        <v>147</v>
      </c>
      <c r="E232" s="232"/>
      <c r="F232" s="235" t="s">
        <v>880</v>
      </c>
      <c r="G232" s="232"/>
      <c r="H232" s="236">
        <v>50.544</v>
      </c>
      <c r="I232" s="237"/>
      <c r="J232" s="232"/>
      <c r="K232" s="232"/>
      <c r="L232" s="238"/>
      <c r="M232" s="239"/>
      <c r="N232" s="240"/>
      <c r="O232" s="240"/>
      <c r="P232" s="240"/>
      <c r="Q232" s="240"/>
      <c r="R232" s="240"/>
      <c r="S232" s="240"/>
      <c r="T232" s="241"/>
      <c r="AT232" s="242" t="s">
        <v>147</v>
      </c>
      <c r="AU232" s="242" t="s">
        <v>86</v>
      </c>
      <c r="AV232" s="11" t="s">
        <v>86</v>
      </c>
      <c r="AW232" s="11" t="s">
        <v>6</v>
      </c>
      <c r="AX232" s="11" t="s">
        <v>84</v>
      </c>
      <c r="AY232" s="242" t="s">
        <v>137</v>
      </c>
    </row>
    <row r="233" spans="2:65" s="1" customFormat="1" ht="25.5" customHeight="1">
      <c r="B233" s="44"/>
      <c r="C233" s="219" t="s">
        <v>431</v>
      </c>
      <c r="D233" s="219" t="s">
        <v>140</v>
      </c>
      <c r="E233" s="220" t="s">
        <v>881</v>
      </c>
      <c r="F233" s="221" t="s">
        <v>882</v>
      </c>
      <c r="G233" s="222" t="s">
        <v>143</v>
      </c>
      <c r="H233" s="223">
        <v>46.8</v>
      </c>
      <c r="I233" s="224"/>
      <c r="J233" s="225">
        <f>ROUND(I233*H233,2)</f>
        <v>0</v>
      </c>
      <c r="K233" s="221" t="s">
        <v>144</v>
      </c>
      <c r="L233" s="70"/>
      <c r="M233" s="226" t="s">
        <v>21</v>
      </c>
      <c r="N233" s="227" t="s">
        <v>47</v>
      </c>
      <c r="O233" s="45"/>
      <c r="P233" s="228">
        <f>O233*H233</f>
        <v>0</v>
      </c>
      <c r="Q233" s="228">
        <v>0</v>
      </c>
      <c r="R233" s="228">
        <f>Q233*H233</f>
        <v>0</v>
      </c>
      <c r="S233" s="228">
        <v>0</v>
      </c>
      <c r="T233" s="229">
        <f>S233*H233</f>
        <v>0</v>
      </c>
      <c r="AR233" s="22" t="s">
        <v>221</v>
      </c>
      <c r="AT233" s="22" t="s">
        <v>140</v>
      </c>
      <c r="AU233" s="22" t="s">
        <v>86</v>
      </c>
      <c r="AY233" s="22" t="s">
        <v>137</v>
      </c>
      <c r="BE233" s="230">
        <f>IF(N233="základní",J233,0)</f>
        <v>0</v>
      </c>
      <c r="BF233" s="230">
        <f>IF(N233="snížená",J233,0)</f>
        <v>0</v>
      </c>
      <c r="BG233" s="230">
        <f>IF(N233="zákl. přenesená",J233,0)</f>
        <v>0</v>
      </c>
      <c r="BH233" s="230">
        <f>IF(N233="sníž. přenesená",J233,0)</f>
        <v>0</v>
      </c>
      <c r="BI233" s="230">
        <f>IF(N233="nulová",J233,0)</f>
        <v>0</v>
      </c>
      <c r="BJ233" s="22" t="s">
        <v>84</v>
      </c>
      <c r="BK233" s="230">
        <f>ROUND(I233*H233,2)</f>
        <v>0</v>
      </c>
      <c r="BL233" s="22" t="s">
        <v>221</v>
      </c>
      <c r="BM233" s="22" t="s">
        <v>883</v>
      </c>
    </row>
    <row r="234" spans="2:51" s="11" customFormat="1" ht="13.5">
      <c r="B234" s="231"/>
      <c r="C234" s="232"/>
      <c r="D234" s="233" t="s">
        <v>147</v>
      </c>
      <c r="E234" s="234" t="s">
        <v>21</v>
      </c>
      <c r="F234" s="235" t="s">
        <v>875</v>
      </c>
      <c r="G234" s="232"/>
      <c r="H234" s="236">
        <v>48</v>
      </c>
      <c r="I234" s="237"/>
      <c r="J234" s="232"/>
      <c r="K234" s="232"/>
      <c r="L234" s="238"/>
      <c r="M234" s="239"/>
      <c r="N234" s="240"/>
      <c r="O234" s="240"/>
      <c r="P234" s="240"/>
      <c r="Q234" s="240"/>
      <c r="R234" s="240"/>
      <c r="S234" s="240"/>
      <c r="T234" s="241"/>
      <c r="AT234" s="242" t="s">
        <v>147</v>
      </c>
      <c r="AU234" s="242" t="s">
        <v>86</v>
      </c>
      <c r="AV234" s="11" t="s">
        <v>86</v>
      </c>
      <c r="AW234" s="11" t="s">
        <v>39</v>
      </c>
      <c r="AX234" s="11" t="s">
        <v>76</v>
      </c>
      <c r="AY234" s="242" t="s">
        <v>137</v>
      </c>
    </row>
    <row r="235" spans="2:51" s="11" customFormat="1" ht="13.5">
      <c r="B235" s="231"/>
      <c r="C235" s="232"/>
      <c r="D235" s="233" t="s">
        <v>147</v>
      </c>
      <c r="E235" s="234" t="s">
        <v>21</v>
      </c>
      <c r="F235" s="235" t="s">
        <v>168</v>
      </c>
      <c r="G235" s="232"/>
      <c r="H235" s="236">
        <v>-4.8</v>
      </c>
      <c r="I235" s="237"/>
      <c r="J235" s="232"/>
      <c r="K235" s="232"/>
      <c r="L235" s="238"/>
      <c r="M235" s="239"/>
      <c r="N235" s="240"/>
      <c r="O235" s="240"/>
      <c r="P235" s="240"/>
      <c r="Q235" s="240"/>
      <c r="R235" s="240"/>
      <c r="S235" s="240"/>
      <c r="T235" s="241"/>
      <c r="AT235" s="242" t="s">
        <v>147</v>
      </c>
      <c r="AU235" s="242" t="s">
        <v>86</v>
      </c>
      <c r="AV235" s="11" t="s">
        <v>86</v>
      </c>
      <c r="AW235" s="11" t="s">
        <v>39</v>
      </c>
      <c r="AX235" s="11" t="s">
        <v>76</v>
      </c>
      <c r="AY235" s="242" t="s">
        <v>137</v>
      </c>
    </row>
    <row r="236" spans="2:51" s="11" customFormat="1" ht="13.5">
      <c r="B236" s="231"/>
      <c r="C236" s="232"/>
      <c r="D236" s="233" t="s">
        <v>147</v>
      </c>
      <c r="E236" s="234" t="s">
        <v>21</v>
      </c>
      <c r="F236" s="235" t="s">
        <v>876</v>
      </c>
      <c r="G236" s="232"/>
      <c r="H236" s="236">
        <v>3.6</v>
      </c>
      <c r="I236" s="237"/>
      <c r="J236" s="232"/>
      <c r="K236" s="232"/>
      <c r="L236" s="238"/>
      <c r="M236" s="239"/>
      <c r="N236" s="240"/>
      <c r="O236" s="240"/>
      <c r="P236" s="240"/>
      <c r="Q236" s="240"/>
      <c r="R236" s="240"/>
      <c r="S236" s="240"/>
      <c r="T236" s="241"/>
      <c r="AT236" s="242" t="s">
        <v>147</v>
      </c>
      <c r="AU236" s="242" t="s">
        <v>86</v>
      </c>
      <c r="AV236" s="11" t="s">
        <v>86</v>
      </c>
      <c r="AW236" s="11" t="s">
        <v>39</v>
      </c>
      <c r="AX236" s="11" t="s">
        <v>76</v>
      </c>
      <c r="AY236" s="242" t="s">
        <v>137</v>
      </c>
    </row>
    <row r="237" spans="2:51" s="12" customFormat="1" ht="13.5">
      <c r="B237" s="243"/>
      <c r="C237" s="244"/>
      <c r="D237" s="233" t="s">
        <v>147</v>
      </c>
      <c r="E237" s="245" t="s">
        <v>21</v>
      </c>
      <c r="F237" s="246" t="s">
        <v>149</v>
      </c>
      <c r="G237" s="244"/>
      <c r="H237" s="247">
        <v>46.8</v>
      </c>
      <c r="I237" s="248"/>
      <c r="J237" s="244"/>
      <c r="K237" s="244"/>
      <c r="L237" s="249"/>
      <c r="M237" s="250"/>
      <c r="N237" s="251"/>
      <c r="O237" s="251"/>
      <c r="P237" s="251"/>
      <c r="Q237" s="251"/>
      <c r="R237" s="251"/>
      <c r="S237" s="251"/>
      <c r="T237" s="252"/>
      <c r="AT237" s="253" t="s">
        <v>147</v>
      </c>
      <c r="AU237" s="253" t="s">
        <v>86</v>
      </c>
      <c r="AV237" s="12" t="s">
        <v>145</v>
      </c>
      <c r="AW237" s="12" t="s">
        <v>39</v>
      </c>
      <c r="AX237" s="12" t="s">
        <v>84</v>
      </c>
      <c r="AY237" s="253" t="s">
        <v>137</v>
      </c>
    </row>
    <row r="238" spans="2:65" s="1" customFormat="1" ht="25.5" customHeight="1">
      <c r="B238" s="44"/>
      <c r="C238" s="219" t="s">
        <v>435</v>
      </c>
      <c r="D238" s="219" t="s">
        <v>140</v>
      </c>
      <c r="E238" s="220" t="s">
        <v>884</v>
      </c>
      <c r="F238" s="221" t="s">
        <v>885</v>
      </c>
      <c r="G238" s="222" t="s">
        <v>143</v>
      </c>
      <c r="H238" s="223">
        <v>46.8</v>
      </c>
      <c r="I238" s="224"/>
      <c r="J238" s="225">
        <f>ROUND(I238*H238,2)</f>
        <v>0</v>
      </c>
      <c r="K238" s="221" t="s">
        <v>144</v>
      </c>
      <c r="L238" s="70"/>
      <c r="M238" s="226" t="s">
        <v>21</v>
      </c>
      <c r="N238" s="227" t="s">
        <v>47</v>
      </c>
      <c r="O238" s="45"/>
      <c r="P238" s="228">
        <f>O238*H238</f>
        <v>0</v>
      </c>
      <c r="Q238" s="228">
        <v>0</v>
      </c>
      <c r="R238" s="228">
        <f>Q238*H238</f>
        <v>0</v>
      </c>
      <c r="S238" s="228">
        <v>0</v>
      </c>
      <c r="T238" s="229">
        <f>S238*H238</f>
        <v>0</v>
      </c>
      <c r="AR238" s="22" t="s">
        <v>221</v>
      </c>
      <c r="AT238" s="22" t="s">
        <v>140</v>
      </c>
      <c r="AU238" s="22" t="s">
        <v>86</v>
      </c>
      <c r="AY238" s="22" t="s">
        <v>137</v>
      </c>
      <c r="BE238" s="230">
        <f>IF(N238="základní",J238,0)</f>
        <v>0</v>
      </c>
      <c r="BF238" s="230">
        <f>IF(N238="snížená",J238,0)</f>
        <v>0</v>
      </c>
      <c r="BG238" s="230">
        <f>IF(N238="zákl. přenesená",J238,0)</f>
        <v>0</v>
      </c>
      <c r="BH238" s="230">
        <f>IF(N238="sníž. přenesená",J238,0)</f>
        <v>0</v>
      </c>
      <c r="BI238" s="230">
        <f>IF(N238="nulová",J238,0)</f>
        <v>0</v>
      </c>
      <c r="BJ238" s="22" t="s">
        <v>84</v>
      </c>
      <c r="BK238" s="230">
        <f>ROUND(I238*H238,2)</f>
        <v>0</v>
      </c>
      <c r="BL238" s="22" t="s">
        <v>221</v>
      </c>
      <c r="BM238" s="22" t="s">
        <v>886</v>
      </c>
    </row>
    <row r="239" spans="2:51" s="11" customFormat="1" ht="13.5">
      <c r="B239" s="231"/>
      <c r="C239" s="232"/>
      <c r="D239" s="233" t="s">
        <v>147</v>
      </c>
      <c r="E239" s="234" t="s">
        <v>21</v>
      </c>
      <c r="F239" s="235" t="s">
        <v>875</v>
      </c>
      <c r="G239" s="232"/>
      <c r="H239" s="236">
        <v>48</v>
      </c>
      <c r="I239" s="237"/>
      <c r="J239" s="232"/>
      <c r="K239" s="232"/>
      <c r="L239" s="238"/>
      <c r="M239" s="239"/>
      <c r="N239" s="240"/>
      <c r="O239" s="240"/>
      <c r="P239" s="240"/>
      <c r="Q239" s="240"/>
      <c r="R239" s="240"/>
      <c r="S239" s="240"/>
      <c r="T239" s="241"/>
      <c r="AT239" s="242" t="s">
        <v>147</v>
      </c>
      <c r="AU239" s="242" t="s">
        <v>86</v>
      </c>
      <c r="AV239" s="11" t="s">
        <v>86</v>
      </c>
      <c r="AW239" s="11" t="s">
        <v>39</v>
      </c>
      <c r="AX239" s="11" t="s">
        <v>76</v>
      </c>
      <c r="AY239" s="242" t="s">
        <v>137</v>
      </c>
    </row>
    <row r="240" spans="2:51" s="11" customFormat="1" ht="13.5">
      <c r="B240" s="231"/>
      <c r="C240" s="232"/>
      <c r="D240" s="233" t="s">
        <v>147</v>
      </c>
      <c r="E240" s="234" t="s">
        <v>21</v>
      </c>
      <c r="F240" s="235" t="s">
        <v>168</v>
      </c>
      <c r="G240" s="232"/>
      <c r="H240" s="236">
        <v>-4.8</v>
      </c>
      <c r="I240" s="237"/>
      <c r="J240" s="232"/>
      <c r="K240" s="232"/>
      <c r="L240" s="238"/>
      <c r="M240" s="239"/>
      <c r="N240" s="240"/>
      <c r="O240" s="240"/>
      <c r="P240" s="240"/>
      <c r="Q240" s="240"/>
      <c r="R240" s="240"/>
      <c r="S240" s="240"/>
      <c r="T240" s="241"/>
      <c r="AT240" s="242" t="s">
        <v>147</v>
      </c>
      <c r="AU240" s="242" t="s">
        <v>86</v>
      </c>
      <c r="AV240" s="11" t="s">
        <v>86</v>
      </c>
      <c r="AW240" s="11" t="s">
        <v>39</v>
      </c>
      <c r="AX240" s="11" t="s">
        <v>76</v>
      </c>
      <c r="AY240" s="242" t="s">
        <v>137</v>
      </c>
    </row>
    <row r="241" spans="2:51" s="11" customFormat="1" ht="13.5">
      <c r="B241" s="231"/>
      <c r="C241" s="232"/>
      <c r="D241" s="233" t="s">
        <v>147</v>
      </c>
      <c r="E241" s="234" t="s">
        <v>21</v>
      </c>
      <c r="F241" s="235" t="s">
        <v>876</v>
      </c>
      <c r="G241" s="232"/>
      <c r="H241" s="236">
        <v>3.6</v>
      </c>
      <c r="I241" s="237"/>
      <c r="J241" s="232"/>
      <c r="K241" s="232"/>
      <c r="L241" s="238"/>
      <c r="M241" s="239"/>
      <c r="N241" s="240"/>
      <c r="O241" s="240"/>
      <c r="P241" s="240"/>
      <c r="Q241" s="240"/>
      <c r="R241" s="240"/>
      <c r="S241" s="240"/>
      <c r="T241" s="241"/>
      <c r="AT241" s="242" t="s">
        <v>147</v>
      </c>
      <c r="AU241" s="242" t="s">
        <v>86</v>
      </c>
      <c r="AV241" s="11" t="s">
        <v>86</v>
      </c>
      <c r="AW241" s="11" t="s">
        <v>39</v>
      </c>
      <c r="AX241" s="11" t="s">
        <v>76</v>
      </c>
      <c r="AY241" s="242" t="s">
        <v>137</v>
      </c>
    </row>
    <row r="242" spans="2:51" s="12" customFormat="1" ht="13.5">
      <c r="B242" s="243"/>
      <c r="C242" s="244"/>
      <c r="D242" s="233" t="s">
        <v>147</v>
      </c>
      <c r="E242" s="245" t="s">
        <v>21</v>
      </c>
      <c r="F242" s="246" t="s">
        <v>149</v>
      </c>
      <c r="G242" s="244"/>
      <c r="H242" s="247">
        <v>46.8</v>
      </c>
      <c r="I242" s="248"/>
      <c r="J242" s="244"/>
      <c r="K242" s="244"/>
      <c r="L242" s="249"/>
      <c r="M242" s="250"/>
      <c r="N242" s="251"/>
      <c r="O242" s="251"/>
      <c r="P242" s="251"/>
      <c r="Q242" s="251"/>
      <c r="R242" s="251"/>
      <c r="S242" s="251"/>
      <c r="T242" s="252"/>
      <c r="AT242" s="253" t="s">
        <v>147</v>
      </c>
      <c r="AU242" s="253" t="s">
        <v>86</v>
      </c>
      <c r="AV242" s="12" t="s">
        <v>145</v>
      </c>
      <c r="AW242" s="12" t="s">
        <v>39</v>
      </c>
      <c r="AX242" s="12" t="s">
        <v>84</v>
      </c>
      <c r="AY242" s="253" t="s">
        <v>137</v>
      </c>
    </row>
    <row r="243" spans="2:65" s="1" customFormat="1" ht="25.5" customHeight="1">
      <c r="B243" s="44"/>
      <c r="C243" s="219" t="s">
        <v>439</v>
      </c>
      <c r="D243" s="219" t="s">
        <v>140</v>
      </c>
      <c r="E243" s="220" t="s">
        <v>887</v>
      </c>
      <c r="F243" s="221" t="s">
        <v>888</v>
      </c>
      <c r="G243" s="222" t="s">
        <v>143</v>
      </c>
      <c r="H243" s="223">
        <v>46.8</v>
      </c>
      <c r="I243" s="224"/>
      <c r="J243" s="225">
        <f>ROUND(I243*H243,2)</f>
        <v>0</v>
      </c>
      <c r="K243" s="221" t="s">
        <v>144</v>
      </c>
      <c r="L243" s="70"/>
      <c r="M243" s="226" t="s">
        <v>21</v>
      </c>
      <c r="N243" s="227" t="s">
        <v>47</v>
      </c>
      <c r="O243" s="45"/>
      <c r="P243" s="228">
        <f>O243*H243</f>
        <v>0</v>
      </c>
      <c r="Q243" s="228">
        <v>0.00093</v>
      </c>
      <c r="R243" s="228">
        <f>Q243*H243</f>
        <v>0.043524</v>
      </c>
      <c r="S243" s="228">
        <v>0</v>
      </c>
      <c r="T243" s="229">
        <f>S243*H243</f>
        <v>0</v>
      </c>
      <c r="AR243" s="22" t="s">
        <v>221</v>
      </c>
      <c r="AT243" s="22" t="s">
        <v>140</v>
      </c>
      <c r="AU243" s="22" t="s">
        <v>86</v>
      </c>
      <c r="AY243" s="22" t="s">
        <v>137</v>
      </c>
      <c r="BE243" s="230">
        <f>IF(N243="základní",J243,0)</f>
        <v>0</v>
      </c>
      <c r="BF243" s="230">
        <f>IF(N243="snížená",J243,0)</f>
        <v>0</v>
      </c>
      <c r="BG243" s="230">
        <f>IF(N243="zákl. přenesená",J243,0)</f>
        <v>0</v>
      </c>
      <c r="BH243" s="230">
        <f>IF(N243="sníž. přenesená",J243,0)</f>
        <v>0</v>
      </c>
      <c r="BI243" s="230">
        <f>IF(N243="nulová",J243,0)</f>
        <v>0</v>
      </c>
      <c r="BJ243" s="22" t="s">
        <v>84</v>
      </c>
      <c r="BK243" s="230">
        <f>ROUND(I243*H243,2)</f>
        <v>0</v>
      </c>
      <c r="BL243" s="22" t="s">
        <v>221</v>
      </c>
      <c r="BM243" s="22" t="s">
        <v>889</v>
      </c>
    </row>
    <row r="244" spans="2:51" s="11" customFormat="1" ht="13.5">
      <c r="B244" s="231"/>
      <c r="C244" s="232"/>
      <c r="D244" s="233" t="s">
        <v>147</v>
      </c>
      <c r="E244" s="234" t="s">
        <v>21</v>
      </c>
      <c r="F244" s="235" t="s">
        <v>875</v>
      </c>
      <c r="G244" s="232"/>
      <c r="H244" s="236">
        <v>48</v>
      </c>
      <c r="I244" s="237"/>
      <c r="J244" s="232"/>
      <c r="K244" s="232"/>
      <c r="L244" s="238"/>
      <c r="M244" s="239"/>
      <c r="N244" s="240"/>
      <c r="O244" s="240"/>
      <c r="P244" s="240"/>
      <c r="Q244" s="240"/>
      <c r="R244" s="240"/>
      <c r="S244" s="240"/>
      <c r="T244" s="241"/>
      <c r="AT244" s="242" t="s">
        <v>147</v>
      </c>
      <c r="AU244" s="242" t="s">
        <v>86</v>
      </c>
      <c r="AV244" s="11" t="s">
        <v>86</v>
      </c>
      <c r="AW244" s="11" t="s">
        <v>39</v>
      </c>
      <c r="AX244" s="11" t="s">
        <v>76</v>
      </c>
      <c r="AY244" s="242" t="s">
        <v>137</v>
      </c>
    </row>
    <row r="245" spans="2:51" s="11" customFormat="1" ht="13.5">
      <c r="B245" s="231"/>
      <c r="C245" s="232"/>
      <c r="D245" s="233" t="s">
        <v>147</v>
      </c>
      <c r="E245" s="234" t="s">
        <v>21</v>
      </c>
      <c r="F245" s="235" t="s">
        <v>168</v>
      </c>
      <c r="G245" s="232"/>
      <c r="H245" s="236">
        <v>-4.8</v>
      </c>
      <c r="I245" s="237"/>
      <c r="J245" s="232"/>
      <c r="K245" s="232"/>
      <c r="L245" s="238"/>
      <c r="M245" s="239"/>
      <c r="N245" s="240"/>
      <c r="O245" s="240"/>
      <c r="P245" s="240"/>
      <c r="Q245" s="240"/>
      <c r="R245" s="240"/>
      <c r="S245" s="240"/>
      <c r="T245" s="241"/>
      <c r="AT245" s="242" t="s">
        <v>147</v>
      </c>
      <c r="AU245" s="242" t="s">
        <v>86</v>
      </c>
      <c r="AV245" s="11" t="s">
        <v>86</v>
      </c>
      <c r="AW245" s="11" t="s">
        <v>39</v>
      </c>
      <c r="AX245" s="11" t="s">
        <v>76</v>
      </c>
      <c r="AY245" s="242" t="s">
        <v>137</v>
      </c>
    </row>
    <row r="246" spans="2:51" s="11" customFormat="1" ht="13.5">
      <c r="B246" s="231"/>
      <c r="C246" s="232"/>
      <c r="D246" s="233" t="s">
        <v>147</v>
      </c>
      <c r="E246" s="234" t="s">
        <v>21</v>
      </c>
      <c r="F246" s="235" t="s">
        <v>876</v>
      </c>
      <c r="G246" s="232"/>
      <c r="H246" s="236">
        <v>3.6</v>
      </c>
      <c r="I246" s="237"/>
      <c r="J246" s="232"/>
      <c r="K246" s="232"/>
      <c r="L246" s="238"/>
      <c r="M246" s="239"/>
      <c r="N246" s="240"/>
      <c r="O246" s="240"/>
      <c r="P246" s="240"/>
      <c r="Q246" s="240"/>
      <c r="R246" s="240"/>
      <c r="S246" s="240"/>
      <c r="T246" s="241"/>
      <c r="AT246" s="242" t="s">
        <v>147</v>
      </c>
      <c r="AU246" s="242" t="s">
        <v>86</v>
      </c>
      <c r="AV246" s="11" t="s">
        <v>86</v>
      </c>
      <c r="AW246" s="11" t="s">
        <v>39</v>
      </c>
      <c r="AX246" s="11" t="s">
        <v>76</v>
      </c>
      <c r="AY246" s="242" t="s">
        <v>137</v>
      </c>
    </row>
    <row r="247" spans="2:51" s="12" customFormat="1" ht="13.5">
      <c r="B247" s="243"/>
      <c r="C247" s="244"/>
      <c r="D247" s="233" t="s">
        <v>147</v>
      </c>
      <c r="E247" s="245" t="s">
        <v>21</v>
      </c>
      <c r="F247" s="246" t="s">
        <v>149</v>
      </c>
      <c r="G247" s="244"/>
      <c r="H247" s="247">
        <v>46.8</v>
      </c>
      <c r="I247" s="248"/>
      <c r="J247" s="244"/>
      <c r="K247" s="244"/>
      <c r="L247" s="249"/>
      <c r="M247" s="250"/>
      <c r="N247" s="251"/>
      <c r="O247" s="251"/>
      <c r="P247" s="251"/>
      <c r="Q247" s="251"/>
      <c r="R247" s="251"/>
      <c r="S247" s="251"/>
      <c r="T247" s="252"/>
      <c r="AT247" s="253" t="s">
        <v>147</v>
      </c>
      <c r="AU247" s="253" t="s">
        <v>86</v>
      </c>
      <c r="AV247" s="12" t="s">
        <v>145</v>
      </c>
      <c r="AW247" s="12" t="s">
        <v>39</v>
      </c>
      <c r="AX247" s="12" t="s">
        <v>84</v>
      </c>
      <c r="AY247" s="253" t="s">
        <v>137</v>
      </c>
    </row>
    <row r="248" spans="2:65" s="1" customFormat="1" ht="25.5" customHeight="1">
      <c r="B248" s="44"/>
      <c r="C248" s="219" t="s">
        <v>445</v>
      </c>
      <c r="D248" s="219" t="s">
        <v>140</v>
      </c>
      <c r="E248" s="220" t="s">
        <v>890</v>
      </c>
      <c r="F248" s="221" t="s">
        <v>891</v>
      </c>
      <c r="G248" s="222" t="s">
        <v>203</v>
      </c>
      <c r="H248" s="223">
        <v>36.8</v>
      </c>
      <c r="I248" s="224"/>
      <c r="J248" s="225">
        <f>ROUND(I248*H248,2)</f>
        <v>0</v>
      </c>
      <c r="K248" s="221" t="s">
        <v>144</v>
      </c>
      <c r="L248" s="70"/>
      <c r="M248" s="226" t="s">
        <v>21</v>
      </c>
      <c r="N248" s="227" t="s">
        <v>47</v>
      </c>
      <c r="O248" s="45"/>
      <c r="P248" s="228">
        <f>O248*H248</f>
        <v>0</v>
      </c>
      <c r="Q248" s="228">
        <v>0.00031</v>
      </c>
      <c r="R248" s="228">
        <f>Q248*H248</f>
        <v>0.011408</v>
      </c>
      <c r="S248" s="228">
        <v>0</v>
      </c>
      <c r="T248" s="229">
        <f>S248*H248</f>
        <v>0</v>
      </c>
      <c r="AR248" s="22" t="s">
        <v>221</v>
      </c>
      <c r="AT248" s="22" t="s">
        <v>140</v>
      </c>
      <c r="AU248" s="22" t="s">
        <v>86</v>
      </c>
      <c r="AY248" s="22" t="s">
        <v>137</v>
      </c>
      <c r="BE248" s="230">
        <f>IF(N248="základní",J248,0)</f>
        <v>0</v>
      </c>
      <c r="BF248" s="230">
        <f>IF(N248="snížená",J248,0)</f>
        <v>0</v>
      </c>
      <c r="BG248" s="230">
        <f>IF(N248="zákl. přenesená",J248,0)</f>
        <v>0</v>
      </c>
      <c r="BH248" s="230">
        <f>IF(N248="sníž. přenesená",J248,0)</f>
        <v>0</v>
      </c>
      <c r="BI248" s="230">
        <f>IF(N248="nulová",J248,0)</f>
        <v>0</v>
      </c>
      <c r="BJ248" s="22" t="s">
        <v>84</v>
      </c>
      <c r="BK248" s="230">
        <f>ROUND(I248*H248,2)</f>
        <v>0</v>
      </c>
      <c r="BL248" s="22" t="s">
        <v>221</v>
      </c>
      <c r="BM248" s="22" t="s">
        <v>892</v>
      </c>
    </row>
    <row r="249" spans="2:47" s="1" customFormat="1" ht="13.5">
      <c r="B249" s="44"/>
      <c r="C249" s="72"/>
      <c r="D249" s="233" t="s">
        <v>153</v>
      </c>
      <c r="E249" s="72"/>
      <c r="F249" s="254" t="s">
        <v>893</v>
      </c>
      <c r="G249" s="72"/>
      <c r="H249" s="72"/>
      <c r="I249" s="189"/>
      <c r="J249" s="72"/>
      <c r="K249" s="72"/>
      <c r="L249" s="70"/>
      <c r="M249" s="255"/>
      <c r="N249" s="45"/>
      <c r="O249" s="45"/>
      <c r="P249" s="45"/>
      <c r="Q249" s="45"/>
      <c r="R249" s="45"/>
      <c r="S249" s="45"/>
      <c r="T249" s="93"/>
      <c r="AT249" s="22" t="s">
        <v>153</v>
      </c>
      <c r="AU249" s="22" t="s">
        <v>86</v>
      </c>
    </row>
    <row r="250" spans="2:51" s="11" customFormat="1" ht="13.5">
      <c r="B250" s="231"/>
      <c r="C250" s="232"/>
      <c r="D250" s="233" t="s">
        <v>147</v>
      </c>
      <c r="E250" s="234" t="s">
        <v>21</v>
      </c>
      <c r="F250" s="235" t="s">
        <v>894</v>
      </c>
      <c r="G250" s="232"/>
      <c r="H250" s="236">
        <v>32</v>
      </c>
      <c r="I250" s="237"/>
      <c r="J250" s="232"/>
      <c r="K250" s="232"/>
      <c r="L250" s="238"/>
      <c r="M250" s="239"/>
      <c r="N250" s="240"/>
      <c r="O250" s="240"/>
      <c r="P250" s="240"/>
      <c r="Q250" s="240"/>
      <c r="R250" s="240"/>
      <c r="S250" s="240"/>
      <c r="T250" s="241"/>
      <c r="AT250" s="242" t="s">
        <v>147</v>
      </c>
      <c r="AU250" s="242" t="s">
        <v>86</v>
      </c>
      <c r="AV250" s="11" t="s">
        <v>86</v>
      </c>
      <c r="AW250" s="11" t="s">
        <v>39</v>
      </c>
      <c r="AX250" s="11" t="s">
        <v>76</v>
      </c>
      <c r="AY250" s="242" t="s">
        <v>137</v>
      </c>
    </row>
    <row r="251" spans="2:51" s="11" customFormat="1" ht="13.5">
      <c r="B251" s="231"/>
      <c r="C251" s="232"/>
      <c r="D251" s="233" t="s">
        <v>147</v>
      </c>
      <c r="E251" s="234" t="s">
        <v>21</v>
      </c>
      <c r="F251" s="235" t="s">
        <v>895</v>
      </c>
      <c r="G251" s="232"/>
      <c r="H251" s="236">
        <v>4.8</v>
      </c>
      <c r="I251" s="237"/>
      <c r="J251" s="232"/>
      <c r="K251" s="232"/>
      <c r="L251" s="238"/>
      <c r="M251" s="239"/>
      <c r="N251" s="240"/>
      <c r="O251" s="240"/>
      <c r="P251" s="240"/>
      <c r="Q251" s="240"/>
      <c r="R251" s="240"/>
      <c r="S251" s="240"/>
      <c r="T251" s="241"/>
      <c r="AT251" s="242" t="s">
        <v>147</v>
      </c>
      <c r="AU251" s="242" t="s">
        <v>86</v>
      </c>
      <c r="AV251" s="11" t="s">
        <v>86</v>
      </c>
      <c r="AW251" s="11" t="s">
        <v>39</v>
      </c>
      <c r="AX251" s="11" t="s">
        <v>76</v>
      </c>
      <c r="AY251" s="242" t="s">
        <v>137</v>
      </c>
    </row>
    <row r="252" spans="2:51" s="12" customFormat="1" ht="13.5">
      <c r="B252" s="243"/>
      <c r="C252" s="244"/>
      <c r="D252" s="233" t="s">
        <v>147</v>
      </c>
      <c r="E252" s="245" t="s">
        <v>21</v>
      </c>
      <c r="F252" s="246" t="s">
        <v>149</v>
      </c>
      <c r="G252" s="244"/>
      <c r="H252" s="247">
        <v>36.8</v>
      </c>
      <c r="I252" s="248"/>
      <c r="J252" s="244"/>
      <c r="K252" s="244"/>
      <c r="L252" s="249"/>
      <c r="M252" s="250"/>
      <c r="N252" s="251"/>
      <c r="O252" s="251"/>
      <c r="P252" s="251"/>
      <c r="Q252" s="251"/>
      <c r="R252" s="251"/>
      <c r="S252" s="251"/>
      <c r="T252" s="252"/>
      <c r="AT252" s="253" t="s">
        <v>147</v>
      </c>
      <c r="AU252" s="253" t="s">
        <v>86</v>
      </c>
      <c r="AV252" s="12" t="s">
        <v>145</v>
      </c>
      <c r="AW252" s="12" t="s">
        <v>39</v>
      </c>
      <c r="AX252" s="12" t="s">
        <v>84</v>
      </c>
      <c r="AY252" s="253" t="s">
        <v>137</v>
      </c>
    </row>
    <row r="253" spans="2:65" s="1" customFormat="1" ht="25.5" customHeight="1">
      <c r="B253" s="44"/>
      <c r="C253" s="219" t="s">
        <v>450</v>
      </c>
      <c r="D253" s="219" t="s">
        <v>140</v>
      </c>
      <c r="E253" s="220" t="s">
        <v>896</v>
      </c>
      <c r="F253" s="221" t="s">
        <v>897</v>
      </c>
      <c r="G253" s="222" t="s">
        <v>203</v>
      </c>
      <c r="H253" s="223">
        <v>14.8</v>
      </c>
      <c r="I253" s="224"/>
      <c r="J253" s="225">
        <f>ROUND(I253*H253,2)</f>
        <v>0</v>
      </c>
      <c r="K253" s="221" t="s">
        <v>144</v>
      </c>
      <c r="L253" s="70"/>
      <c r="M253" s="226" t="s">
        <v>21</v>
      </c>
      <c r="N253" s="227" t="s">
        <v>47</v>
      </c>
      <c r="O253" s="45"/>
      <c r="P253" s="228">
        <f>O253*H253</f>
        <v>0</v>
      </c>
      <c r="Q253" s="228">
        <v>0.00031</v>
      </c>
      <c r="R253" s="228">
        <f>Q253*H253</f>
        <v>0.004588</v>
      </c>
      <c r="S253" s="228">
        <v>0</v>
      </c>
      <c r="T253" s="229">
        <f>S253*H253</f>
        <v>0</v>
      </c>
      <c r="AR253" s="22" t="s">
        <v>221</v>
      </c>
      <c r="AT253" s="22" t="s">
        <v>140</v>
      </c>
      <c r="AU253" s="22" t="s">
        <v>86</v>
      </c>
      <c r="AY253" s="22" t="s">
        <v>137</v>
      </c>
      <c r="BE253" s="230">
        <f>IF(N253="základní",J253,0)</f>
        <v>0</v>
      </c>
      <c r="BF253" s="230">
        <f>IF(N253="snížená",J253,0)</f>
        <v>0</v>
      </c>
      <c r="BG253" s="230">
        <f>IF(N253="zákl. přenesená",J253,0)</f>
        <v>0</v>
      </c>
      <c r="BH253" s="230">
        <f>IF(N253="sníž. přenesená",J253,0)</f>
        <v>0</v>
      </c>
      <c r="BI253" s="230">
        <f>IF(N253="nulová",J253,0)</f>
        <v>0</v>
      </c>
      <c r="BJ253" s="22" t="s">
        <v>84</v>
      </c>
      <c r="BK253" s="230">
        <f>ROUND(I253*H253,2)</f>
        <v>0</v>
      </c>
      <c r="BL253" s="22" t="s">
        <v>221</v>
      </c>
      <c r="BM253" s="22" t="s">
        <v>898</v>
      </c>
    </row>
    <row r="254" spans="2:47" s="1" customFormat="1" ht="13.5">
      <c r="B254" s="44"/>
      <c r="C254" s="72"/>
      <c r="D254" s="233" t="s">
        <v>153</v>
      </c>
      <c r="E254" s="72"/>
      <c r="F254" s="254" t="s">
        <v>893</v>
      </c>
      <c r="G254" s="72"/>
      <c r="H254" s="72"/>
      <c r="I254" s="189"/>
      <c r="J254" s="72"/>
      <c r="K254" s="72"/>
      <c r="L254" s="70"/>
      <c r="M254" s="255"/>
      <c r="N254" s="45"/>
      <c r="O254" s="45"/>
      <c r="P254" s="45"/>
      <c r="Q254" s="45"/>
      <c r="R254" s="45"/>
      <c r="S254" s="45"/>
      <c r="T254" s="93"/>
      <c r="AT254" s="22" t="s">
        <v>153</v>
      </c>
      <c r="AU254" s="22" t="s">
        <v>86</v>
      </c>
    </row>
    <row r="255" spans="2:51" s="11" customFormat="1" ht="13.5">
      <c r="B255" s="231"/>
      <c r="C255" s="232"/>
      <c r="D255" s="233" t="s">
        <v>147</v>
      </c>
      <c r="E255" s="234" t="s">
        <v>21</v>
      </c>
      <c r="F255" s="235" t="s">
        <v>899</v>
      </c>
      <c r="G255" s="232"/>
      <c r="H255" s="236">
        <v>14.8</v>
      </c>
      <c r="I255" s="237"/>
      <c r="J255" s="232"/>
      <c r="K255" s="232"/>
      <c r="L255" s="238"/>
      <c r="M255" s="239"/>
      <c r="N255" s="240"/>
      <c r="O255" s="240"/>
      <c r="P255" s="240"/>
      <c r="Q255" s="240"/>
      <c r="R255" s="240"/>
      <c r="S255" s="240"/>
      <c r="T255" s="241"/>
      <c r="AT255" s="242" t="s">
        <v>147</v>
      </c>
      <c r="AU255" s="242" t="s">
        <v>86</v>
      </c>
      <c r="AV255" s="11" t="s">
        <v>86</v>
      </c>
      <c r="AW255" s="11" t="s">
        <v>39</v>
      </c>
      <c r="AX255" s="11" t="s">
        <v>76</v>
      </c>
      <c r="AY255" s="242" t="s">
        <v>137</v>
      </c>
    </row>
    <row r="256" spans="2:51" s="12" customFormat="1" ht="13.5">
      <c r="B256" s="243"/>
      <c r="C256" s="244"/>
      <c r="D256" s="233" t="s">
        <v>147</v>
      </c>
      <c r="E256" s="245" t="s">
        <v>21</v>
      </c>
      <c r="F256" s="246" t="s">
        <v>149</v>
      </c>
      <c r="G256" s="244"/>
      <c r="H256" s="247">
        <v>14.8</v>
      </c>
      <c r="I256" s="248"/>
      <c r="J256" s="244"/>
      <c r="K256" s="244"/>
      <c r="L256" s="249"/>
      <c r="M256" s="250"/>
      <c r="N256" s="251"/>
      <c r="O256" s="251"/>
      <c r="P256" s="251"/>
      <c r="Q256" s="251"/>
      <c r="R256" s="251"/>
      <c r="S256" s="251"/>
      <c r="T256" s="252"/>
      <c r="AT256" s="253" t="s">
        <v>147</v>
      </c>
      <c r="AU256" s="253" t="s">
        <v>86</v>
      </c>
      <c r="AV256" s="12" t="s">
        <v>145</v>
      </c>
      <c r="AW256" s="12" t="s">
        <v>39</v>
      </c>
      <c r="AX256" s="12" t="s">
        <v>84</v>
      </c>
      <c r="AY256" s="253" t="s">
        <v>137</v>
      </c>
    </row>
    <row r="257" spans="2:65" s="1" customFormat="1" ht="25.5" customHeight="1">
      <c r="B257" s="44"/>
      <c r="C257" s="219" t="s">
        <v>454</v>
      </c>
      <c r="D257" s="219" t="s">
        <v>140</v>
      </c>
      <c r="E257" s="220" t="s">
        <v>900</v>
      </c>
      <c r="F257" s="221" t="s">
        <v>901</v>
      </c>
      <c r="G257" s="222" t="s">
        <v>191</v>
      </c>
      <c r="H257" s="223">
        <v>4</v>
      </c>
      <c r="I257" s="224"/>
      <c r="J257" s="225">
        <f>ROUND(I257*H257,2)</f>
        <v>0</v>
      </c>
      <c r="K257" s="221" t="s">
        <v>144</v>
      </c>
      <c r="L257" s="70"/>
      <c r="M257" s="226" t="s">
        <v>21</v>
      </c>
      <c r="N257" s="227" t="s">
        <v>47</v>
      </c>
      <c r="O257" s="45"/>
      <c r="P257" s="228">
        <f>O257*H257</f>
        <v>0</v>
      </c>
      <c r="Q257" s="228">
        <v>0</v>
      </c>
      <c r="R257" s="228">
        <f>Q257*H257</f>
        <v>0</v>
      </c>
      <c r="S257" s="228">
        <v>0</v>
      </c>
      <c r="T257" s="229">
        <f>S257*H257</f>
        <v>0</v>
      </c>
      <c r="AR257" s="22" t="s">
        <v>221</v>
      </c>
      <c r="AT257" s="22" t="s">
        <v>140</v>
      </c>
      <c r="AU257" s="22" t="s">
        <v>86</v>
      </c>
      <c r="AY257" s="22" t="s">
        <v>137</v>
      </c>
      <c r="BE257" s="230">
        <f>IF(N257="základní",J257,0)</f>
        <v>0</v>
      </c>
      <c r="BF257" s="230">
        <f>IF(N257="snížená",J257,0)</f>
        <v>0</v>
      </c>
      <c r="BG257" s="230">
        <f>IF(N257="zákl. přenesená",J257,0)</f>
        <v>0</v>
      </c>
      <c r="BH257" s="230">
        <f>IF(N257="sníž. přenesená",J257,0)</f>
        <v>0</v>
      </c>
      <c r="BI257" s="230">
        <f>IF(N257="nulová",J257,0)</f>
        <v>0</v>
      </c>
      <c r="BJ257" s="22" t="s">
        <v>84</v>
      </c>
      <c r="BK257" s="230">
        <f>ROUND(I257*H257,2)</f>
        <v>0</v>
      </c>
      <c r="BL257" s="22" t="s">
        <v>221</v>
      </c>
      <c r="BM257" s="22" t="s">
        <v>902</v>
      </c>
    </row>
    <row r="258" spans="2:47" s="1" customFormat="1" ht="13.5">
      <c r="B258" s="44"/>
      <c r="C258" s="72"/>
      <c r="D258" s="233" t="s">
        <v>153</v>
      </c>
      <c r="E258" s="72"/>
      <c r="F258" s="254" t="s">
        <v>893</v>
      </c>
      <c r="G258" s="72"/>
      <c r="H258" s="72"/>
      <c r="I258" s="189"/>
      <c r="J258" s="72"/>
      <c r="K258" s="72"/>
      <c r="L258" s="70"/>
      <c r="M258" s="255"/>
      <c r="N258" s="45"/>
      <c r="O258" s="45"/>
      <c r="P258" s="45"/>
      <c r="Q258" s="45"/>
      <c r="R258" s="45"/>
      <c r="S258" s="45"/>
      <c r="T258" s="93"/>
      <c r="AT258" s="22" t="s">
        <v>153</v>
      </c>
      <c r="AU258" s="22" t="s">
        <v>86</v>
      </c>
    </row>
    <row r="259" spans="2:65" s="1" customFormat="1" ht="16.5" customHeight="1">
      <c r="B259" s="44"/>
      <c r="C259" s="219" t="s">
        <v>459</v>
      </c>
      <c r="D259" s="219" t="s">
        <v>140</v>
      </c>
      <c r="E259" s="220" t="s">
        <v>903</v>
      </c>
      <c r="F259" s="221" t="s">
        <v>904</v>
      </c>
      <c r="G259" s="222" t="s">
        <v>191</v>
      </c>
      <c r="H259" s="223">
        <v>1</v>
      </c>
      <c r="I259" s="224"/>
      <c r="J259" s="225">
        <f>ROUND(I259*H259,2)</f>
        <v>0</v>
      </c>
      <c r="K259" s="221" t="s">
        <v>144</v>
      </c>
      <c r="L259" s="70"/>
      <c r="M259" s="226" t="s">
        <v>21</v>
      </c>
      <c r="N259" s="227" t="s">
        <v>47</v>
      </c>
      <c r="O259" s="45"/>
      <c r="P259" s="228">
        <f>O259*H259</f>
        <v>0</v>
      </c>
      <c r="Q259" s="228">
        <v>0</v>
      </c>
      <c r="R259" s="228">
        <f>Q259*H259</f>
        <v>0</v>
      </c>
      <c r="S259" s="228">
        <v>0</v>
      </c>
      <c r="T259" s="229">
        <f>S259*H259</f>
        <v>0</v>
      </c>
      <c r="AR259" s="22" t="s">
        <v>221</v>
      </c>
      <c r="AT259" s="22" t="s">
        <v>140</v>
      </c>
      <c r="AU259" s="22" t="s">
        <v>86</v>
      </c>
      <c r="AY259" s="22" t="s">
        <v>137</v>
      </c>
      <c r="BE259" s="230">
        <f>IF(N259="základní",J259,0)</f>
        <v>0</v>
      </c>
      <c r="BF259" s="230">
        <f>IF(N259="snížená",J259,0)</f>
        <v>0</v>
      </c>
      <c r="BG259" s="230">
        <f>IF(N259="zákl. přenesená",J259,0)</f>
        <v>0</v>
      </c>
      <c r="BH259" s="230">
        <f>IF(N259="sníž. přenesená",J259,0)</f>
        <v>0</v>
      </c>
      <c r="BI259" s="230">
        <f>IF(N259="nulová",J259,0)</f>
        <v>0</v>
      </c>
      <c r="BJ259" s="22" t="s">
        <v>84</v>
      </c>
      <c r="BK259" s="230">
        <f>ROUND(I259*H259,2)</f>
        <v>0</v>
      </c>
      <c r="BL259" s="22" t="s">
        <v>221</v>
      </c>
      <c r="BM259" s="22" t="s">
        <v>905</v>
      </c>
    </row>
    <row r="260" spans="2:47" s="1" customFormat="1" ht="13.5">
      <c r="B260" s="44"/>
      <c r="C260" s="72"/>
      <c r="D260" s="233" t="s">
        <v>153</v>
      </c>
      <c r="E260" s="72"/>
      <c r="F260" s="254" t="s">
        <v>893</v>
      </c>
      <c r="G260" s="72"/>
      <c r="H260" s="72"/>
      <c r="I260" s="189"/>
      <c r="J260" s="72"/>
      <c r="K260" s="72"/>
      <c r="L260" s="70"/>
      <c r="M260" s="255"/>
      <c r="N260" s="45"/>
      <c r="O260" s="45"/>
      <c r="P260" s="45"/>
      <c r="Q260" s="45"/>
      <c r="R260" s="45"/>
      <c r="S260" s="45"/>
      <c r="T260" s="93"/>
      <c r="AT260" s="22" t="s">
        <v>153</v>
      </c>
      <c r="AU260" s="22" t="s">
        <v>86</v>
      </c>
    </row>
    <row r="261" spans="2:65" s="1" customFormat="1" ht="16.5" customHeight="1">
      <c r="B261" s="44"/>
      <c r="C261" s="256" t="s">
        <v>463</v>
      </c>
      <c r="D261" s="256" t="s">
        <v>213</v>
      </c>
      <c r="E261" s="257" t="s">
        <v>906</v>
      </c>
      <c r="F261" s="258" t="s">
        <v>907</v>
      </c>
      <c r="G261" s="259" t="s">
        <v>191</v>
      </c>
      <c r="H261" s="260">
        <v>1</v>
      </c>
      <c r="I261" s="261"/>
      <c r="J261" s="262">
        <f>ROUND(I261*H261,2)</f>
        <v>0</v>
      </c>
      <c r="K261" s="258" t="s">
        <v>144</v>
      </c>
      <c r="L261" s="263"/>
      <c r="M261" s="264" t="s">
        <v>21</v>
      </c>
      <c r="N261" s="265" t="s">
        <v>47</v>
      </c>
      <c r="O261" s="45"/>
      <c r="P261" s="228">
        <f>O261*H261</f>
        <v>0</v>
      </c>
      <c r="Q261" s="228">
        <v>0.00206</v>
      </c>
      <c r="R261" s="228">
        <f>Q261*H261</f>
        <v>0.00206</v>
      </c>
      <c r="S261" s="228">
        <v>0</v>
      </c>
      <c r="T261" s="229">
        <f>S261*H261</f>
        <v>0</v>
      </c>
      <c r="AR261" s="22" t="s">
        <v>308</v>
      </c>
      <c r="AT261" s="22" t="s">
        <v>213</v>
      </c>
      <c r="AU261" s="22" t="s">
        <v>86</v>
      </c>
      <c r="AY261" s="22" t="s">
        <v>137</v>
      </c>
      <c r="BE261" s="230">
        <f>IF(N261="základní",J261,0)</f>
        <v>0</v>
      </c>
      <c r="BF261" s="230">
        <f>IF(N261="snížená",J261,0)</f>
        <v>0</v>
      </c>
      <c r="BG261" s="230">
        <f>IF(N261="zákl. přenesená",J261,0)</f>
        <v>0</v>
      </c>
      <c r="BH261" s="230">
        <f>IF(N261="sníž. přenesená",J261,0)</f>
        <v>0</v>
      </c>
      <c r="BI261" s="230">
        <f>IF(N261="nulová",J261,0)</f>
        <v>0</v>
      </c>
      <c r="BJ261" s="22" t="s">
        <v>84</v>
      </c>
      <c r="BK261" s="230">
        <f>ROUND(I261*H261,2)</f>
        <v>0</v>
      </c>
      <c r="BL261" s="22" t="s">
        <v>221</v>
      </c>
      <c r="BM261" s="22" t="s">
        <v>908</v>
      </c>
    </row>
    <row r="262" spans="2:65" s="1" customFormat="1" ht="16.5" customHeight="1">
      <c r="B262" s="44"/>
      <c r="C262" s="219" t="s">
        <v>467</v>
      </c>
      <c r="D262" s="219" t="s">
        <v>140</v>
      </c>
      <c r="E262" s="220" t="s">
        <v>909</v>
      </c>
      <c r="F262" s="221" t="s">
        <v>910</v>
      </c>
      <c r="G262" s="222" t="s">
        <v>143</v>
      </c>
      <c r="H262" s="223">
        <v>46.8</v>
      </c>
      <c r="I262" s="224"/>
      <c r="J262" s="225">
        <f>ROUND(I262*H262,2)</f>
        <v>0</v>
      </c>
      <c r="K262" s="221" t="s">
        <v>144</v>
      </c>
      <c r="L262" s="70"/>
      <c r="M262" s="226" t="s">
        <v>21</v>
      </c>
      <c r="N262" s="227" t="s">
        <v>47</v>
      </c>
      <c r="O262" s="45"/>
      <c r="P262" s="228">
        <f>O262*H262</f>
        <v>0</v>
      </c>
      <c r="Q262" s="228">
        <v>0.0003</v>
      </c>
      <c r="R262" s="228">
        <f>Q262*H262</f>
        <v>0.014039999999999999</v>
      </c>
      <c r="S262" s="228">
        <v>0</v>
      </c>
      <c r="T262" s="229">
        <f>S262*H262</f>
        <v>0</v>
      </c>
      <c r="AR262" s="22" t="s">
        <v>221</v>
      </c>
      <c r="AT262" s="22" t="s">
        <v>140</v>
      </c>
      <c r="AU262" s="22" t="s">
        <v>86</v>
      </c>
      <c r="AY262" s="22" t="s">
        <v>137</v>
      </c>
      <c r="BE262" s="230">
        <f>IF(N262="základní",J262,0)</f>
        <v>0</v>
      </c>
      <c r="BF262" s="230">
        <f>IF(N262="snížená",J262,0)</f>
        <v>0</v>
      </c>
      <c r="BG262" s="230">
        <f>IF(N262="zákl. přenesená",J262,0)</f>
        <v>0</v>
      </c>
      <c r="BH262" s="230">
        <f>IF(N262="sníž. přenesená",J262,0)</f>
        <v>0</v>
      </c>
      <c r="BI262" s="230">
        <f>IF(N262="nulová",J262,0)</f>
        <v>0</v>
      </c>
      <c r="BJ262" s="22" t="s">
        <v>84</v>
      </c>
      <c r="BK262" s="230">
        <f>ROUND(I262*H262,2)</f>
        <v>0</v>
      </c>
      <c r="BL262" s="22" t="s">
        <v>221</v>
      </c>
      <c r="BM262" s="22" t="s">
        <v>911</v>
      </c>
    </row>
    <row r="263" spans="2:47" s="1" customFormat="1" ht="13.5">
      <c r="B263" s="44"/>
      <c r="C263" s="72"/>
      <c r="D263" s="233" t="s">
        <v>153</v>
      </c>
      <c r="E263" s="72"/>
      <c r="F263" s="254" t="s">
        <v>893</v>
      </c>
      <c r="G263" s="72"/>
      <c r="H263" s="72"/>
      <c r="I263" s="189"/>
      <c r="J263" s="72"/>
      <c r="K263" s="72"/>
      <c r="L263" s="70"/>
      <c r="M263" s="255"/>
      <c r="N263" s="45"/>
      <c r="O263" s="45"/>
      <c r="P263" s="45"/>
      <c r="Q263" s="45"/>
      <c r="R263" s="45"/>
      <c r="S263" s="45"/>
      <c r="T263" s="93"/>
      <c r="AT263" s="22" t="s">
        <v>153</v>
      </c>
      <c r="AU263" s="22" t="s">
        <v>86</v>
      </c>
    </row>
    <row r="264" spans="2:51" s="11" customFormat="1" ht="13.5">
      <c r="B264" s="231"/>
      <c r="C264" s="232"/>
      <c r="D264" s="233" t="s">
        <v>147</v>
      </c>
      <c r="E264" s="234" t="s">
        <v>21</v>
      </c>
      <c r="F264" s="235" t="s">
        <v>875</v>
      </c>
      <c r="G264" s="232"/>
      <c r="H264" s="236">
        <v>48</v>
      </c>
      <c r="I264" s="237"/>
      <c r="J264" s="232"/>
      <c r="K264" s="232"/>
      <c r="L264" s="238"/>
      <c r="M264" s="239"/>
      <c r="N264" s="240"/>
      <c r="O264" s="240"/>
      <c r="P264" s="240"/>
      <c r="Q264" s="240"/>
      <c r="R264" s="240"/>
      <c r="S264" s="240"/>
      <c r="T264" s="241"/>
      <c r="AT264" s="242" t="s">
        <v>147</v>
      </c>
      <c r="AU264" s="242" t="s">
        <v>86</v>
      </c>
      <c r="AV264" s="11" t="s">
        <v>86</v>
      </c>
      <c r="AW264" s="11" t="s">
        <v>39</v>
      </c>
      <c r="AX264" s="11" t="s">
        <v>76</v>
      </c>
      <c r="AY264" s="242" t="s">
        <v>137</v>
      </c>
    </row>
    <row r="265" spans="2:51" s="11" customFormat="1" ht="13.5">
      <c r="B265" s="231"/>
      <c r="C265" s="232"/>
      <c r="D265" s="233" t="s">
        <v>147</v>
      </c>
      <c r="E265" s="234" t="s">
        <v>21</v>
      </c>
      <c r="F265" s="235" t="s">
        <v>168</v>
      </c>
      <c r="G265" s="232"/>
      <c r="H265" s="236">
        <v>-4.8</v>
      </c>
      <c r="I265" s="237"/>
      <c r="J265" s="232"/>
      <c r="K265" s="232"/>
      <c r="L265" s="238"/>
      <c r="M265" s="239"/>
      <c r="N265" s="240"/>
      <c r="O265" s="240"/>
      <c r="P265" s="240"/>
      <c r="Q265" s="240"/>
      <c r="R265" s="240"/>
      <c r="S265" s="240"/>
      <c r="T265" s="241"/>
      <c r="AT265" s="242" t="s">
        <v>147</v>
      </c>
      <c r="AU265" s="242" t="s">
        <v>86</v>
      </c>
      <c r="AV265" s="11" t="s">
        <v>86</v>
      </c>
      <c r="AW265" s="11" t="s">
        <v>39</v>
      </c>
      <c r="AX265" s="11" t="s">
        <v>76</v>
      </c>
      <c r="AY265" s="242" t="s">
        <v>137</v>
      </c>
    </row>
    <row r="266" spans="2:51" s="11" customFormat="1" ht="13.5">
      <c r="B266" s="231"/>
      <c r="C266" s="232"/>
      <c r="D266" s="233" t="s">
        <v>147</v>
      </c>
      <c r="E266" s="234" t="s">
        <v>21</v>
      </c>
      <c r="F266" s="235" t="s">
        <v>876</v>
      </c>
      <c r="G266" s="232"/>
      <c r="H266" s="236">
        <v>3.6</v>
      </c>
      <c r="I266" s="237"/>
      <c r="J266" s="232"/>
      <c r="K266" s="232"/>
      <c r="L266" s="238"/>
      <c r="M266" s="239"/>
      <c r="N266" s="240"/>
      <c r="O266" s="240"/>
      <c r="P266" s="240"/>
      <c r="Q266" s="240"/>
      <c r="R266" s="240"/>
      <c r="S266" s="240"/>
      <c r="T266" s="241"/>
      <c r="AT266" s="242" t="s">
        <v>147</v>
      </c>
      <c r="AU266" s="242" t="s">
        <v>86</v>
      </c>
      <c r="AV266" s="11" t="s">
        <v>86</v>
      </c>
      <c r="AW266" s="11" t="s">
        <v>39</v>
      </c>
      <c r="AX266" s="11" t="s">
        <v>76</v>
      </c>
      <c r="AY266" s="242" t="s">
        <v>137</v>
      </c>
    </row>
    <row r="267" spans="2:51" s="12" customFormat="1" ht="13.5">
      <c r="B267" s="243"/>
      <c r="C267" s="244"/>
      <c r="D267" s="233" t="s">
        <v>147</v>
      </c>
      <c r="E267" s="245" t="s">
        <v>21</v>
      </c>
      <c r="F267" s="246" t="s">
        <v>149</v>
      </c>
      <c r="G267" s="244"/>
      <c r="H267" s="247">
        <v>46.8</v>
      </c>
      <c r="I267" s="248"/>
      <c r="J267" s="244"/>
      <c r="K267" s="244"/>
      <c r="L267" s="249"/>
      <c r="M267" s="250"/>
      <c r="N267" s="251"/>
      <c r="O267" s="251"/>
      <c r="P267" s="251"/>
      <c r="Q267" s="251"/>
      <c r="R267" s="251"/>
      <c r="S267" s="251"/>
      <c r="T267" s="252"/>
      <c r="AT267" s="253" t="s">
        <v>147</v>
      </c>
      <c r="AU267" s="253" t="s">
        <v>86</v>
      </c>
      <c r="AV267" s="12" t="s">
        <v>145</v>
      </c>
      <c r="AW267" s="12" t="s">
        <v>39</v>
      </c>
      <c r="AX267" s="12" t="s">
        <v>84</v>
      </c>
      <c r="AY267" s="253" t="s">
        <v>137</v>
      </c>
    </row>
    <row r="268" spans="2:65" s="1" customFormat="1" ht="16.5" customHeight="1">
      <c r="B268" s="44"/>
      <c r="C268" s="219" t="s">
        <v>471</v>
      </c>
      <c r="D268" s="219" t="s">
        <v>140</v>
      </c>
      <c r="E268" s="220" t="s">
        <v>912</v>
      </c>
      <c r="F268" s="221" t="s">
        <v>913</v>
      </c>
      <c r="G268" s="222" t="s">
        <v>203</v>
      </c>
      <c r="H268" s="223">
        <v>24</v>
      </c>
      <c r="I268" s="224"/>
      <c r="J268" s="225">
        <f>ROUND(I268*H268,2)</f>
        <v>0</v>
      </c>
      <c r="K268" s="221" t="s">
        <v>144</v>
      </c>
      <c r="L268" s="70"/>
      <c r="M268" s="226" t="s">
        <v>21</v>
      </c>
      <c r="N268" s="227" t="s">
        <v>47</v>
      </c>
      <c r="O268" s="45"/>
      <c r="P268" s="228">
        <f>O268*H268</f>
        <v>0</v>
      </c>
      <c r="Q268" s="228">
        <v>5E-05</v>
      </c>
      <c r="R268" s="228">
        <f>Q268*H268</f>
        <v>0.0012000000000000001</v>
      </c>
      <c r="S268" s="228">
        <v>0</v>
      </c>
      <c r="T268" s="229">
        <f>S268*H268</f>
        <v>0</v>
      </c>
      <c r="AR268" s="22" t="s">
        <v>221</v>
      </c>
      <c r="AT268" s="22" t="s">
        <v>140</v>
      </c>
      <c r="AU268" s="22" t="s">
        <v>86</v>
      </c>
      <c r="AY268" s="22" t="s">
        <v>137</v>
      </c>
      <c r="BE268" s="230">
        <f>IF(N268="základní",J268,0)</f>
        <v>0</v>
      </c>
      <c r="BF268" s="230">
        <f>IF(N268="snížená",J268,0)</f>
        <v>0</v>
      </c>
      <c r="BG268" s="230">
        <f>IF(N268="zákl. přenesená",J268,0)</f>
        <v>0</v>
      </c>
      <c r="BH268" s="230">
        <f>IF(N268="sníž. přenesená",J268,0)</f>
        <v>0</v>
      </c>
      <c r="BI268" s="230">
        <f>IF(N268="nulová",J268,0)</f>
        <v>0</v>
      </c>
      <c r="BJ268" s="22" t="s">
        <v>84</v>
      </c>
      <c r="BK268" s="230">
        <f>ROUND(I268*H268,2)</f>
        <v>0</v>
      </c>
      <c r="BL268" s="22" t="s">
        <v>221</v>
      </c>
      <c r="BM268" s="22" t="s">
        <v>914</v>
      </c>
    </row>
    <row r="269" spans="2:47" s="1" customFormat="1" ht="13.5">
      <c r="B269" s="44"/>
      <c r="C269" s="72"/>
      <c r="D269" s="233" t="s">
        <v>153</v>
      </c>
      <c r="E269" s="72"/>
      <c r="F269" s="254" t="s">
        <v>893</v>
      </c>
      <c r="G269" s="72"/>
      <c r="H269" s="72"/>
      <c r="I269" s="189"/>
      <c r="J269" s="72"/>
      <c r="K269" s="72"/>
      <c r="L269" s="70"/>
      <c r="M269" s="255"/>
      <c r="N269" s="45"/>
      <c r="O269" s="45"/>
      <c r="P269" s="45"/>
      <c r="Q269" s="45"/>
      <c r="R269" s="45"/>
      <c r="S269" s="45"/>
      <c r="T269" s="93"/>
      <c r="AT269" s="22" t="s">
        <v>153</v>
      </c>
      <c r="AU269" s="22" t="s">
        <v>86</v>
      </c>
    </row>
    <row r="270" spans="2:51" s="11" customFormat="1" ht="13.5">
      <c r="B270" s="231"/>
      <c r="C270" s="232"/>
      <c r="D270" s="233" t="s">
        <v>147</v>
      </c>
      <c r="E270" s="234" t="s">
        <v>21</v>
      </c>
      <c r="F270" s="235" t="s">
        <v>915</v>
      </c>
      <c r="G270" s="232"/>
      <c r="H270" s="236">
        <v>24</v>
      </c>
      <c r="I270" s="237"/>
      <c r="J270" s="232"/>
      <c r="K270" s="232"/>
      <c r="L270" s="238"/>
      <c r="M270" s="239"/>
      <c r="N270" s="240"/>
      <c r="O270" s="240"/>
      <c r="P270" s="240"/>
      <c r="Q270" s="240"/>
      <c r="R270" s="240"/>
      <c r="S270" s="240"/>
      <c r="T270" s="241"/>
      <c r="AT270" s="242" t="s">
        <v>147</v>
      </c>
      <c r="AU270" s="242" t="s">
        <v>86</v>
      </c>
      <c r="AV270" s="11" t="s">
        <v>86</v>
      </c>
      <c r="AW270" s="11" t="s">
        <v>39</v>
      </c>
      <c r="AX270" s="11" t="s">
        <v>76</v>
      </c>
      <c r="AY270" s="242" t="s">
        <v>137</v>
      </c>
    </row>
    <row r="271" spans="2:51" s="12" customFormat="1" ht="13.5">
      <c r="B271" s="243"/>
      <c r="C271" s="244"/>
      <c r="D271" s="233" t="s">
        <v>147</v>
      </c>
      <c r="E271" s="245" t="s">
        <v>21</v>
      </c>
      <c r="F271" s="246" t="s">
        <v>149</v>
      </c>
      <c r="G271" s="244"/>
      <c r="H271" s="247">
        <v>24</v>
      </c>
      <c r="I271" s="248"/>
      <c r="J271" s="244"/>
      <c r="K271" s="244"/>
      <c r="L271" s="249"/>
      <c r="M271" s="250"/>
      <c r="N271" s="251"/>
      <c r="O271" s="251"/>
      <c r="P271" s="251"/>
      <c r="Q271" s="251"/>
      <c r="R271" s="251"/>
      <c r="S271" s="251"/>
      <c r="T271" s="252"/>
      <c r="AT271" s="253" t="s">
        <v>147</v>
      </c>
      <c r="AU271" s="253" t="s">
        <v>86</v>
      </c>
      <c r="AV271" s="12" t="s">
        <v>145</v>
      </c>
      <c r="AW271" s="12" t="s">
        <v>39</v>
      </c>
      <c r="AX271" s="12" t="s">
        <v>84</v>
      </c>
      <c r="AY271" s="253" t="s">
        <v>137</v>
      </c>
    </row>
    <row r="272" spans="2:65" s="1" customFormat="1" ht="38.25" customHeight="1">
      <c r="B272" s="44"/>
      <c r="C272" s="219" t="s">
        <v>475</v>
      </c>
      <c r="D272" s="219" t="s">
        <v>140</v>
      </c>
      <c r="E272" s="220" t="s">
        <v>916</v>
      </c>
      <c r="F272" s="221" t="s">
        <v>917</v>
      </c>
      <c r="G272" s="222" t="s">
        <v>279</v>
      </c>
      <c r="H272" s="223">
        <v>0.919</v>
      </c>
      <c r="I272" s="224"/>
      <c r="J272" s="225">
        <f>ROUND(I272*H272,2)</f>
        <v>0</v>
      </c>
      <c r="K272" s="221" t="s">
        <v>144</v>
      </c>
      <c r="L272" s="70"/>
      <c r="M272" s="226" t="s">
        <v>21</v>
      </c>
      <c r="N272" s="227" t="s">
        <v>47</v>
      </c>
      <c r="O272" s="45"/>
      <c r="P272" s="228">
        <f>O272*H272</f>
        <v>0</v>
      </c>
      <c r="Q272" s="228">
        <v>0</v>
      </c>
      <c r="R272" s="228">
        <f>Q272*H272</f>
        <v>0</v>
      </c>
      <c r="S272" s="228">
        <v>0</v>
      </c>
      <c r="T272" s="229">
        <f>S272*H272</f>
        <v>0</v>
      </c>
      <c r="AR272" s="22" t="s">
        <v>221</v>
      </c>
      <c r="AT272" s="22" t="s">
        <v>140</v>
      </c>
      <c r="AU272" s="22" t="s">
        <v>86</v>
      </c>
      <c r="AY272" s="22" t="s">
        <v>137</v>
      </c>
      <c r="BE272" s="230">
        <f>IF(N272="základní",J272,0)</f>
        <v>0</v>
      </c>
      <c r="BF272" s="230">
        <f>IF(N272="snížená",J272,0)</f>
        <v>0</v>
      </c>
      <c r="BG272" s="230">
        <f>IF(N272="zákl. přenesená",J272,0)</f>
        <v>0</v>
      </c>
      <c r="BH272" s="230">
        <f>IF(N272="sníž. přenesená",J272,0)</f>
        <v>0</v>
      </c>
      <c r="BI272" s="230">
        <f>IF(N272="nulová",J272,0)</f>
        <v>0</v>
      </c>
      <c r="BJ272" s="22" t="s">
        <v>84</v>
      </c>
      <c r="BK272" s="230">
        <f>ROUND(I272*H272,2)</f>
        <v>0</v>
      </c>
      <c r="BL272" s="22" t="s">
        <v>221</v>
      </c>
      <c r="BM272" s="22" t="s">
        <v>918</v>
      </c>
    </row>
    <row r="273" spans="2:47" s="1" customFormat="1" ht="13.5">
      <c r="B273" s="44"/>
      <c r="C273" s="72"/>
      <c r="D273" s="233" t="s">
        <v>153</v>
      </c>
      <c r="E273" s="72"/>
      <c r="F273" s="254" t="s">
        <v>748</v>
      </c>
      <c r="G273" s="72"/>
      <c r="H273" s="72"/>
      <c r="I273" s="189"/>
      <c r="J273" s="72"/>
      <c r="K273" s="72"/>
      <c r="L273" s="70"/>
      <c r="M273" s="255"/>
      <c r="N273" s="45"/>
      <c r="O273" s="45"/>
      <c r="P273" s="45"/>
      <c r="Q273" s="45"/>
      <c r="R273" s="45"/>
      <c r="S273" s="45"/>
      <c r="T273" s="93"/>
      <c r="AT273" s="22" t="s">
        <v>153</v>
      </c>
      <c r="AU273" s="22" t="s">
        <v>86</v>
      </c>
    </row>
    <row r="274" spans="2:65" s="1" customFormat="1" ht="38.25" customHeight="1">
      <c r="B274" s="44"/>
      <c r="C274" s="219" t="s">
        <v>480</v>
      </c>
      <c r="D274" s="219" t="s">
        <v>140</v>
      </c>
      <c r="E274" s="220" t="s">
        <v>919</v>
      </c>
      <c r="F274" s="221" t="s">
        <v>920</v>
      </c>
      <c r="G274" s="222" t="s">
        <v>279</v>
      </c>
      <c r="H274" s="223">
        <v>0.919</v>
      </c>
      <c r="I274" s="224"/>
      <c r="J274" s="225">
        <f>ROUND(I274*H274,2)</f>
        <v>0</v>
      </c>
      <c r="K274" s="221" t="s">
        <v>144</v>
      </c>
      <c r="L274" s="70"/>
      <c r="M274" s="226" t="s">
        <v>21</v>
      </c>
      <c r="N274" s="227" t="s">
        <v>47</v>
      </c>
      <c r="O274" s="45"/>
      <c r="P274" s="228">
        <f>O274*H274</f>
        <v>0</v>
      </c>
      <c r="Q274" s="228">
        <v>0</v>
      </c>
      <c r="R274" s="228">
        <f>Q274*H274</f>
        <v>0</v>
      </c>
      <c r="S274" s="228">
        <v>0</v>
      </c>
      <c r="T274" s="229">
        <f>S274*H274</f>
        <v>0</v>
      </c>
      <c r="AR274" s="22" t="s">
        <v>221</v>
      </c>
      <c r="AT274" s="22" t="s">
        <v>140</v>
      </c>
      <c r="AU274" s="22" t="s">
        <v>86</v>
      </c>
      <c r="AY274" s="22" t="s">
        <v>137</v>
      </c>
      <c r="BE274" s="230">
        <f>IF(N274="základní",J274,0)</f>
        <v>0</v>
      </c>
      <c r="BF274" s="230">
        <f>IF(N274="snížená",J274,0)</f>
        <v>0</v>
      </c>
      <c r="BG274" s="230">
        <f>IF(N274="zákl. přenesená",J274,0)</f>
        <v>0</v>
      </c>
      <c r="BH274" s="230">
        <f>IF(N274="sníž. přenesená",J274,0)</f>
        <v>0</v>
      </c>
      <c r="BI274" s="230">
        <f>IF(N274="nulová",J274,0)</f>
        <v>0</v>
      </c>
      <c r="BJ274" s="22" t="s">
        <v>84</v>
      </c>
      <c r="BK274" s="230">
        <f>ROUND(I274*H274,2)</f>
        <v>0</v>
      </c>
      <c r="BL274" s="22" t="s">
        <v>221</v>
      </c>
      <c r="BM274" s="22" t="s">
        <v>921</v>
      </c>
    </row>
    <row r="275" spans="2:47" s="1" customFormat="1" ht="13.5">
      <c r="B275" s="44"/>
      <c r="C275" s="72"/>
      <c r="D275" s="233" t="s">
        <v>153</v>
      </c>
      <c r="E275" s="72"/>
      <c r="F275" s="254" t="s">
        <v>748</v>
      </c>
      <c r="G275" s="72"/>
      <c r="H275" s="72"/>
      <c r="I275" s="189"/>
      <c r="J275" s="72"/>
      <c r="K275" s="72"/>
      <c r="L275" s="70"/>
      <c r="M275" s="255"/>
      <c r="N275" s="45"/>
      <c r="O275" s="45"/>
      <c r="P275" s="45"/>
      <c r="Q275" s="45"/>
      <c r="R275" s="45"/>
      <c r="S275" s="45"/>
      <c r="T275" s="93"/>
      <c r="AT275" s="22" t="s">
        <v>153</v>
      </c>
      <c r="AU275" s="22" t="s">
        <v>86</v>
      </c>
    </row>
    <row r="276" spans="2:65" s="1" customFormat="1" ht="38.25" customHeight="1">
      <c r="B276" s="44"/>
      <c r="C276" s="219" t="s">
        <v>484</v>
      </c>
      <c r="D276" s="219" t="s">
        <v>140</v>
      </c>
      <c r="E276" s="220" t="s">
        <v>922</v>
      </c>
      <c r="F276" s="221" t="s">
        <v>923</v>
      </c>
      <c r="G276" s="222" t="s">
        <v>279</v>
      </c>
      <c r="H276" s="223">
        <v>0.919</v>
      </c>
      <c r="I276" s="224"/>
      <c r="J276" s="225">
        <f>ROUND(I276*H276,2)</f>
        <v>0</v>
      </c>
      <c r="K276" s="221" t="s">
        <v>144</v>
      </c>
      <c r="L276" s="70"/>
      <c r="M276" s="226" t="s">
        <v>21</v>
      </c>
      <c r="N276" s="227" t="s">
        <v>47</v>
      </c>
      <c r="O276" s="45"/>
      <c r="P276" s="228">
        <f>O276*H276</f>
        <v>0</v>
      </c>
      <c r="Q276" s="228">
        <v>0</v>
      </c>
      <c r="R276" s="228">
        <f>Q276*H276</f>
        <v>0</v>
      </c>
      <c r="S276" s="228">
        <v>0</v>
      </c>
      <c r="T276" s="229">
        <f>S276*H276</f>
        <v>0</v>
      </c>
      <c r="AR276" s="22" t="s">
        <v>221</v>
      </c>
      <c r="AT276" s="22" t="s">
        <v>140</v>
      </c>
      <c r="AU276" s="22" t="s">
        <v>86</v>
      </c>
      <c r="AY276" s="22" t="s">
        <v>137</v>
      </c>
      <c r="BE276" s="230">
        <f>IF(N276="základní",J276,0)</f>
        <v>0</v>
      </c>
      <c r="BF276" s="230">
        <f>IF(N276="snížená",J276,0)</f>
        <v>0</v>
      </c>
      <c r="BG276" s="230">
        <f>IF(N276="zákl. přenesená",J276,0)</f>
        <v>0</v>
      </c>
      <c r="BH276" s="230">
        <f>IF(N276="sníž. přenesená",J276,0)</f>
        <v>0</v>
      </c>
      <c r="BI276" s="230">
        <f>IF(N276="nulová",J276,0)</f>
        <v>0</v>
      </c>
      <c r="BJ276" s="22" t="s">
        <v>84</v>
      </c>
      <c r="BK276" s="230">
        <f>ROUND(I276*H276,2)</f>
        <v>0</v>
      </c>
      <c r="BL276" s="22" t="s">
        <v>221</v>
      </c>
      <c r="BM276" s="22" t="s">
        <v>924</v>
      </c>
    </row>
    <row r="277" spans="2:47" s="1" customFormat="1" ht="13.5">
      <c r="B277" s="44"/>
      <c r="C277" s="72"/>
      <c r="D277" s="233" t="s">
        <v>153</v>
      </c>
      <c r="E277" s="72"/>
      <c r="F277" s="254" t="s">
        <v>748</v>
      </c>
      <c r="G277" s="72"/>
      <c r="H277" s="72"/>
      <c r="I277" s="189"/>
      <c r="J277" s="72"/>
      <c r="K277" s="72"/>
      <c r="L277" s="70"/>
      <c r="M277" s="255"/>
      <c r="N277" s="45"/>
      <c r="O277" s="45"/>
      <c r="P277" s="45"/>
      <c r="Q277" s="45"/>
      <c r="R277" s="45"/>
      <c r="S277" s="45"/>
      <c r="T277" s="93"/>
      <c r="AT277" s="22" t="s">
        <v>153</v>
      </c>
      <c r="AU277" s="22" t="s">
        <v>86</v>
      </c>
    </row>
    <row r="278" spans="2:63" s="10" customFormat="1" ht="37.4" customHeight="1">
      <c r="B278" s="203"/>
      <c r="C278" s="204"/>
      <c r="D278" s="205" t="s">
        <v>75</v>
      </c>
      <c r="E278" s="206" t="s">
        <v>635</v>
      </c>
      <c r="F278" s="206" t="s">
        <v>636</v>
      </c>
      <c r="G278" s="204"/>
      <c r="H278" s="204"/>
      <c r="I278" s="207"/>
      <c r="J278" s="208">
        <f>BK278</f>
        <v>0</v>
      </c>
      <c r="K278" s="204"/>
      <c r="L278" s="209"/>
      <c r="M278" s="210"/>
      <c r="N278" s="211"/>
      <c r="O278" s="211"/>
      <c r="P278" s="212">
        <f>P279</f>
        <v>0</v>
      </c>
      <c r="Q278" s="211"/>
      <c r="R278" s="212">
        <f>R279</f>
        <v>0</v>
      </c>
      <c r="S278" s="211"/>
      <c r="T278" s="213">
        <f>T279</f>
        <v>0</v>
      </c>
      <c r="AR278" s="214" t="s">
        <v>163</v>
      </c>
      <c r="AT278" s="215" t="s">
        <v>75</v>
      </c>
      <c r="AU278" s="215" t="s">
        <v>76</v>
      </c>
      <c r="AY278" s="214" t="s">
        <v>137</v>
      </c>
      <c r="BK278" s="216">
        <f>BK279</f>
        <v>0</v>
      </c>
    </row>
    <row r="279" spans="2:63" s="10" customFormat="1" ht="19.9" customHeight="1">
      <c r="B279" s="203"/>
      <c r="C279" s="204"/>
      <c r="D279" s="205" t="s">
        <v>75</v>
      </c>
      <c r="E279" s="217" t="s">
        <v>645</v>
      </c>
      <c r="F279" s="217" t="s">
        <v>646</v>
      </c>
      <c r="G279" s="204"/>
      <c r="H279" s="204"/>
      <c r="I279" s="207"/>
      <c r="J279" s="218">
        <f>BK279</f>
        <v>0</v>
      </c>
      <c r="K279" s="204"/>
      <c r="L279" s="209"/>
      <c r="M279" s="210"/>
      <c r="N279" s="211"/>
      <c r="O279" s="211"/>
      <c r="P279" s="212">
        <f>SUM(P280:P283)</f>
        <v>0</v>
      </c>
      <c r="Q279" s="211"/>
      <c r="R279" s="212">
        <f>SUM(R280:R283)</f>
        <v>0</v>
      </c>
      <c r="S279" s="211"/>
      <c r="T279" s="213">
        <f>SUM(T280:T283)</f>
        <v>0</v>
      </c>
      <c r="AR279" s="214" t="s">
        <v>163</v>
      </c>
      <c r="AT279" s="215" t="s">
        <v>75</v>
      </c>
      <c r="AU279" s="215" t="s">
        <v>84</v>
      </c>
      <c r="AY279" s="214" t="s">
        <v>137</v>
      </c>
      <c r="BK279" s="216">
        <f>SUM(BK280:BK283)</f>
        <v>0</v>
      </c>
    </row>
    <row r="280" spans="2:65" s="1" customFormat="1" ht="16.5" customHeight="1">
      <c r="B280" s="44"/>
      <c r="C280" s="219" t="s">
        <v>488</v>
      </c>
      <c r="D280" s="219" t="s">
        <v>140</v>
      </c>
      <c r="E280" s="220" t="s">
        <v>648</v>
      </c>
      <c r="F280" s="221" t="s">
        <v>649</v>
      </c>
      <c r="G280" s="222" t="s">
        <v>642</v>
      </c>
      <c r="H280" s="223">
        <v>1</v>
      </c>
      <c r="I280" s="224"/>
      <c r="J280" s="225">
        <f>ROUND(I280*H280,2)</f>
        <v>0</v>
      </c>
      <c r="K280" s="221" t="s">
        <v>144</v>
      </c>
      <c r="L280" s="70"/>
      <c r="M280" s="226" t="s">
        <v>21</v>
      </c>
      <c r="N280" s="227" t="s">
        <v>47</v>
      </c>
      <c r="O280" s="45"/>
      <c r="P280" s="228">
        <f>O280*H280</f>
        <v>0</v>
      </c>
      <c r="Q280" s="228">
        <v>0</v>
      </c>
      <c r="R280" s="228">
        <f>Q280*H280</f>
        <v>0</v>
      </c>
      <c r="S280" s="228">
        <v>0</v>
      </c>
      <c r="T280" s="229">
        <f>S280*H280</f>
        <v>0</v>
      </c>
      <c r="AR280" s="22" t="s">
        <v>643</v>
      </c>
      <c r="AT280" s="22" t="s">
        <v>140</v>
      </c>
      <c r="AU280" s="22" t="s">
        <v>86</v>
      </c>
      <c r="AY280" s="22" t="s">
        <v>137</v>
      </c>
      <c r="BE280" s="230">
        <f>IF(N280="základní",J280,0)</f>
        <v>0</v>
      </c>
      <c r="BF280" s="230">
        <f>IF(N280="snížená",J280,0)</f>
        <v>0</v>
      </c>
      <c r="BG280" s="230">
        <f>IF(N280="zákl. přenesená",J280,0)</f>
        <v>0</v>
      </c>
      <c r="BH280" s="230">
        <f>IF(N280="sníž. přenesená",J280,0)</f>
        <v>0</v>
      </c>
      <c r="BI280" s="230">
        <f>IF(N280="nulová",J280,0)</f>
        <v>0</v>
      </c>
      <c r="BJ280" s="22" t="s">
        <v>84</v>
      </c>
      <c r="BK280" s="230">
        <f>ROUND(I280*H280,2)</f>
        <v>0</v>
      </c>
      <c r="BL280" s="22" t="s">
        <v>643</v>
      </c>
      <c r="BM280" s="22" t="s">
        <v>925</v>
      </c>
    </row>
    <row r="281" spans="2:65" s="1" customFormat="1" ht="16.5" customHeight="1">
      <c r="B281" s="44"/>
      <c r="C281" s="219" t="s">
        <v>493</v>
      </c>
      <c r="D281" s="219" t="s">
        <v>140</v>
      </c>
      <c r="E281" s="220" t="s">
        <v>652</v>
      </c>
      <c r="F281" s="221" t="s">
        <v>653</v>
      </c>
      <c r="G281" s="222" t="s">
        <v>642</v>
      </c>
      <c r="H281" s="223">
        <v>1</v>
      </c>
      <c r="I281" s="224"/>
      <c r="J281" s="225">
        <f>ROUND(I281*H281,2)</f>
        <v>0</v>
      </c>
      <c r="K281" s="221" t="s">
        <v>144</v>
      </c>
      <c r="L281" s="70"/>
      <c r="M281" s="226" t="s">
        <v>21</v>
      </c>
      <c r="N281" s="227" t="s">
        <v>47</v>
      </c>
      <c r="O281" s="45"/>
      <c r="P281" s="228">
        <f>O281*H281</f>
        <v>0</v>
      </c>
      <c r="Q281" s="228">
        <v>0</v>
      </c>
      <c r="R281" s="228">
        <f>Q281*H281</f>
        <v>0</v>
      </c>
      <c r="S281" s="228">
        <v>0</v>
      </c>
      <c r="T281" s="229">
        <f>S281*H281</f>
        <v>0</v>
      </c>
      <c r="AR281" s="22" t="s">
        <v>643</v>
      </c>
      <c r="AT281" s="22" t="s">
        <v>140</v>
      </c>
      <c r="AU281" s="22" t="s">
        <v>86</v>
      </c>
      <c r="AY281" s="22" t="s">
        <v>137</v>
      </c>
      <c r="BE281" s="230">
        <f>IF(N281="základní",J281,0)</f>
        <v>0</v>
      </c>
      <c r="BF281" s="230">
        <f>IF(N281="snížená",J281,0)</f>
        <v>0</v>
      </c>
      <c r="BG281" s="230">
        <f>IF(N281="zákl. přenesená",J281,0)</f>
        <v>0</v>
      </c>
      <c r="BH281" s="230">
        <f>IF(N281="sníž. přenesená",J281,0)</f>
        <v>0</v>
      </c>
      <c r="BI281" s="230">
        <f>IF(N281="nulová",J281,0)</f>
        <v>0</v>
      </c>
      <c r="BJ281" s="22" t="s">
        <v>84</v>
      </c>
      <c r="BK281" s="230">
        <f>ROUND(I281*H281,2)</f>
        <v>0</v>
      </c>
      <c r="BL281" s="22" t="s">
        <v>643</v>
      </c>
      <c r="BM281" s="22" t="s">
        <v>926</v>
      </c>
    </row>
    <row r="282" spans="2:65" s="1" customFormat="1" ht="16.5" customHeight="1">
      <c r="B282" s="44"/>
      <c r="C282" s="219" t="s">
        <v>498</v>
      </c>
      <c r="D282" s="219" t="s">
        <v>140</v>
      </c>
      <c r="E282" s="220" t="s">
        <v>656</v>
      </c>
      <c r="F282" s="221" t="s">
        <v>657</v>
      </c>
      <c r="G282" s="222" t="s">
        <v>642</v>
      </c>
      <c r="H282" s="223">
        <v>1</v>
      </c>
      <c r="I282" s="224"/>
      <c r="J282" s="225">
        <f>ROUND(I282*H282,2)</f>
        <v>0</v>
      </c>
      <c r="K282" s="221" t="s">
        <v>144</v>
      </c>
      <c r="L282" s="70"/>
      <c r="M282" s="226" t="s">
        <v>21</v>
      </c>
      <c r="N282" s="227" t="s">
        <v>47</v>
      </c>
      <c r="O282" s="45"/>
      <c r="P282" s="228">
        <f>O282*H282</f>
        <v>0</v>
      </c>
      <c r="Q282" s="228">
        <v>0</v>
      </c>
      <c r="R282" s="228">
        <f>Q282*H282</f>
        <v>0</v>
      </c>
      <c r="S282" s="228">
        <v>0</v>
      </c>
      <c r="T282" s="229">
        <f>S282*H282</f>
        <v>0</v>
      </c>
      <c r="AR282" s="22" t="s">
        <v>643</v>
      </c>
      <c r="AT282" s="22" t="s">
        <v>140</v>
      </c>
      <c r="AU282" s="22" t="s">
        <v>86</v>
      </c>
      <c r="AY282" s="22" t="s">
        <v>137</v>
      </c>
      <c r="BE282" s="230">
        <f>IF(N282="základní",J282,0)</f>
        <v>0</v>
      </c>
      <c r="BF282" s="230">
        <f>IF(N282="snížená",J282,0)</f>
        <v>0</v>
      </c>
      <c r="BG282" s="230">
        <f>IF(N282="zákl. přenesená",J282,0)</f>
        <v>0</v>
      </c>
      <c r="BH282" s="230">
        <f>IF(N282="sníž. přenesená",J282,0)</f>
        <v>0</v>
      </c>
      <c r="BI282" s="230">
        <f>IF(N282="nulová",J282,0)</f>
        <v>0</v>
      </c>
      <c r="BJ282" s="22" t="s">
        <v>84</v>
      </c>
      <c r="BK282" s="230">
        <f>ROUND(I282*H282,2)</f>
        <v>0</v>
      </c>
      <c r="BL282" s="22" t="s">
        <v>643</v>
      </c>
      <c r="BM282" s="22" t="s">
        <v>927</v>
      </c>
    </row>
    <row r="283" spans="2:65" s="1" customFormat="1" ht="16.5" customHeight="1">
      <c r="B283" s="44"/>
      <c r="C283" s="219" t="s">
        <v>503</v>
      </c>
      <c r="D283" s="219" t="s">
        <v>140</v>
      </c>
      <c r="E283" s="220" t="s">
        <v>660</v>
      </c>
      <c r="F283" s="221" t="s">
        <v>661</v>
      </c>
      <c r="G283" s="222" t="s">
        <v>642</v>
      </c>
      <c r="H283" s="223">
        <v>1</v>
      </c>
      <c r="I283" s="224"/>
      <c r="J283" s="225">
        <f>ROUND(I283*H283,2)</f>
        <v>0</v>
      </c>
      <c r="K283" s="221" t="s">
        <v>144</v>
      </c>
      <c r="L283" s="70"/>
      <c r="M283" s="226" t="s">
        <v>21</v>
      </c>
      <c r="N283" s="266" t="s">
        <v>47</v>
      </c>
      <c r="O283" s="267"/>
      <c r="P283" s="268">
        <f>O283*H283</f>
        <v>0</v>
      </c>
      <c r="Q283" s="268">
        <v>0</v>
      </c>
      <c r="R283" s="268">
        <f>Q283*H283</f>
        <v>0</v>
      </c>
      <c r="S283" s="268">
        <v>0</v>
      </c>
      <c r="T283" s="269">
        <f>S283*H283</f>
        <v>0</v>
      </c>
      <c r="AR283" s="22" t="s">
        <v>643</v>
      </c>
      <c r="AT283" s="22" t="s">
        <v>140</v>
      </c>
      <c r="AU283" s="22" t="s">
        <v>86</v>
      </c>
      <c r="AY283" s="22" t="s">
        <v>137</v>
      </c>
      <c r="BE283" s="230">
        <f>IF(N283="základní",J283,0)</f>
        <v>0</v>
      </c>
      <c r="BF283" s="230">
        <f>IF(N283="snížená",J283,0)</f>
        <v>0</v>
      </c>
      <c r="BG283" s="230">
        <f>IF(N283="zákl. přenesená",J283,0)</f>
        <v>0</v>
      </c>
      <c r="BH283" s="230">
        <f>IF(N283="sníž. přenesená",J283,0)</f>
        <v>0</v>
      </c>
      <c r="BI283" s="230">
        <f>IF(N283="nulová",J283,0)</f>
        <v>0</v>
      </c>
      <c r="BJ283" s="22" t="s">
        <v>84</v>
      </c>
      <c r="BK283" s="230">
        <f>ROUND(I283*H283,2)</f>
        <v>0</v>
      </c>
      <c r="BL283" s="22" t="s">
        <v>643</v>
      </c>
      <c r="BM283" s="22" t="s">
        <v>928</v>
      </c>
    </row>
    <row r="284" spans="2:12" s="1" customFormat="1" ht="6.95" customHeight="1">
      <c r="B284" s="65"/>
      <c r="C284" s="66"/>
      <c r="D284" s="66"/>
      <c r="E284" s="66"/>
      <c r="F284" s="66"/>
      <c r="G284" s="66"/>
      <c r="H284" s="66"/>
      <c r="I284" s="164"/>
      <c r="J284" s="66"/>
      <c r="K284" s="66"/>
      <c r="L284" s="70"/>
    </row>
  </sheetData>
  <sheetProtection password="CC35" sheet="1" objects="1" scenarios="1" formatColumns="0" formatRows="0" autoFilter="0"/>
  <autoFilter ref="C88:K283"/>
  <mergeCells count="10">
    <mergeCell ref="E7:H7"/>
    <mergeCell ref="E9:H9"/>
    <mergeCell ref="E24:H24"/>
    <mergeCell ref="E45:H45"/>
    <mergeCell ref="E47:H47"/>
    <mergeCell ref="J51:J52"/>
    <mergeCell ref="E79:H79"/>
    <mergeCell ref="E81:H81"/>
    <mergeCell ref="G1:H1"/>
    <mergeCell ref="L2:V2"/>
  </mergeCells>
  <hyperlinks>
    <hyperlink ref="F1:G1" location="C2" display="1) Krycí list soupisu"/>
    <hyperlink ref="G1:H1" location="C54" display="2) Rekapitulace"/>
    <hyperlink ref="J1" location="C88" display="3) Soupis prací"/>
    <hyperlink ref="L1:V1" location="'Rekapitulace zakázky'!C2" display="Rekapitulace zakázk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21"/>
  <sheetViews>
    <sheetView showGridLines="0" workbookViewId="0" topLeftCell="A1"/>
  </sheetViews>
  <sheetFormatPr defaultColWidth="9.33203125" defaultRowHeight="13.5"/>
  <cols>
    <col min="1" max="1" width="8.33203125" style="270" customWidth="1"/>
    <col min="2" max="2" width="1.66796875" style="270" customWidth="1"/>
    <col min="3" max="4" width="5" style="270" customWidth="1"/>
    <col min="5" max="5" width="11.66015625" style="270" customWidth="1"/>
    <col min="6" max="6" width="9.16015625" style="270" customWidth="1"/>
    <col min="7" max="7" width="5" style="270" customWidth="1"/>
    <col min="8" max="8" width="77.83203125" style="270" customWidth="1"/>
    <col min="9" max="10" width="20" style="270" customWidth="1"/>
    <col min="11" max="11" width="1.66796875" style="270" customWidth="1"/>
  </cols>
  <sheetData>
    <row r="1" ht="37.5" customHeight="1"/>
    <row r="2" spans="2:11" ht="7.5" customHeight="1">
      <c r="B2" s="271"/>
      <c r="C2" s="272"/>
      <c r="D2" s="272"/>
      <c r="E2" s="272"/>
      <c r="F2" s="272"/>
      <c r="G2" s="272"/>
      <c r="H2" s="272"/>
      <c r="I2" s="272"/>
      <c r="J2" s="272"/>
      <c r="K2" s="273"/>
    </row>
    <row r="3" spans="2:11" s="13" customFormat="1" ht="45" customHeight="1">
      <c r="B3" s="274"/>
      <c r="C3" s="275" t="s">
        <v>929</v>
      </c>
      <c r="D3" s="275"/>
      <c r="E3" s="275"/>
      <c r="F3" s="275"/>
      <c r="G3" s="275"/>
      <c r="H3" s="275"/>
      <c r="I3" s="275"/>
      <c r="J3" s="275"/>
      <c r="K3" s="276"/>
    </row>
    <row r="4" spans="2:11" ht="25.5" customHeight="1">
      <c r="B4" s="277"/>
      <c r="C4" s="278" t="s">
        <v>930</v>
      </c>
      <c r="D4" s="278"/>
      <c r="E4" s="278"/>
      <c r="F4" s="278"/>
      <c r="G4" s="278"/>
      <c r="H4" s="278"/>
      <c r="I4" s="278"/>
      <c r="J4" s="278"/>
      <c r="K4" s="279"/>
    </row>
    <row r="5" spans="2:11" ht="5.25" customHeight="1">
      <c r="B5" s="277"/>
      <c r="C5" s="280"/>
      <c r="D5" s="280"/>
      <c r="E5" s="280"/>
      <c r="F5" s="280"/>
      <c r="G5" s="280"/>
      <c r="H5" s="280"/>
      <c r="I5" s="280"/>
      <c r="J5" s="280"/>
      <c r="K5" s="279"/>
    </row>
    <row r="6" spans="2:11" ht="15" customHeight="1">
      <c r="B6" s="277"/>
      <c r="C6" s="281" t="s">
        <v>931</v>
      </c>
      <c r="D6" s="281"/>
      <c r="E6" s="281"/>
      <c r="F6" s="281"/>
      <c r="G6" s="281"/>
      <c r="H6" s="281"/>
      <c r="I6" s="281"/>
      <c r="J6" s="281"/>
      <c r="K6" s="279"/>
    </row>
    <row r="7" spans="2:11" ht="15" customHeight="1">
      <c r="B7" s="282"/>
      <c r="C7" s="281" t="s">
        <v>932</v>
      </c>
      <c r="D7" s="281"/>
      <c r="E7" s="281"/>
      <c r="F7" s="281"/>
      <c r="G7" s="281"/>
      <c r="H7" s="281"/>
      <c r="I7" s="281"/>
      <c r="J7" s="281"/>
      <c r="K7" s="279"/>
    </row>
    <row r="8" spans="2:11" ht="12.75" customHeight="1">
      <c r="B8" s="282"/>
      <c r="C8" s="281"/>
      <c r="D8" s="281"/>
      <c r="E8" s="281"/>
      <c r="F8" s="281"/>
      <c r="G8" s="281"/>
      <c r="H8" s="281"/>
      <c r="I8" s="281"/>
      <c r="J8" s="281"/>
      <c r="K8" s="279"/>
    </row>
    <row r="9" spans="2:11" ht="15" customHeight="1">
      <c r="B9" s="282"/>
      <c r="C9" s="281" t="s">
        <v>933</v>
      </c>
      <c r="D9" s="281"/>
      <c r="E9" s="281"/>
      <c r="F9" s="281"/>
      <c r="G9" s="281"/>
      <c r="H9" s="281"/>
      <c r="I9" s="281"/>
      <c r="J9" s="281"/>
      <c r="K9" s="279"/>
    </row>
    <row r="10" spans="2:11" ht="15" customHeight="1">
      <c r="B10" s="282"/>
      <c r="C10" s="281"/>
      <c r="D10" s="281" t="s">
        <v>934</v>
      </c>
      <c r="E10" s="281"/>
      <c r="F10" s="281"/>
      <c r="G10" s="281"/>
      <c r="H10" s="281"/>
      <c r="I10" s="281"/>
      <c r="J10" s="281"/>
      <c r="K10" s="279"/>
    </row>
    <row r="11" spans="2:11" ht="15" customHeight="1">
      <c r="B11" s="282"/>
      <c r="C11" s="283"/>
      <c r="D11" s="281" t="s">
        <v>935</v>
      </c>
      <c r="E11" s="281"/>
      <c r="F11" s="281"/>
      <c r="G11" s="281"/>
      <c r="H11" s="281"/>
      <c r="I11" s="281"/>
      <c r="J11" s="281"/>
      <c r="K11" s="279"/>
    </row>
    <row r="12" spans="2:11" ht="12.75" customHeight="1">
      <c r="B12" s="282"/>
      <c r="C12" s="283"/>
      <c r="D12" s="283"/>
      <c r="E12" s="283"/>
      <c r="F12" s="283"/>
      <c r="G12" s="283"/>
      <c r="H12" s="283"/>
      <c r="I12" s="283"/>
      <c r="J12" s="283"/>
      <c r="K12" s="279"/>
    </row>
    <row r="13" spans="2:11" ht="15" customHeight="1">
      <c r="B13" s="282"/>
      <c r="C13" s="283"/>
      <c r="D13" s="281" t="s">
        <v>936</v>
      </c>
      <c r="E13" s="281"/>
      <c r="F13" s="281"/>
      <c r="G13" s="281"/>
      <c r="H13" s="281"/>
      <c r="I13" s="281"/>
      <c r="J13" s="281"/>
      <c r="K13" s="279"/>
    </row>
    <row r="14" spans="2:11" ht="15" customHeight="1">
      <c r="B14" s="282"/>
      <c r="C14" s="283"/>
      <c r="D14" s="281" t="s">
        <v>937</v>
      </c>
      <c r="E14" s="281"/>
      <c r="F14" s="281"/>
      <c r="G14" s="281"/>
      <c r="H14" s="281"/>
      <c r="I14" s="281"/>
      <c r="J14" s="281"/>
      <c r="K14" s="279"/>
    </row>
    <row r="15" spans="2:11" ht="15" customHeight="1">
      <c r="B15" s="282"/>
      <c r="C15" s="283"/>
      <c r="D15" s="281" t="s">
        <v>938</v>
      </c>
      <c r="E15" s="281"/>
      <c r="F15" s="281"/>
      <c r="G15" s="281"/>
      <c r="H15" s="281"/>
      <c r="I15" s="281"/>
      <c r="J15" s="281"/>
      <c r="K15" s="279"/>
    </row>
    <row r="16" spans="2:11" ht="15" customHeight="1">
      <c r="B16" s="282"/>
      <c r="C16" s="283"/>
      <c r="D16" s="283"/>
      <c r="E16" s="284" t="s">
        <v>83</v>
      </c>
      <c r="F16" s="281" t="s">
        <v>939</v>
      </c>
      <c r="G16" s="281"/>
      <c r="H16" s="281"/>
      <c r="I16" s="281"/>
      <c r="J16" s="281"/>
      <c r="K16" s="279"/>
    </row>
    <row r="17" spans="2:11" ht="15" customHeight="1">
      <c r="B17" s="282"/>
      <c r="C17" s="283"/>
      <c r="D17" s="283"/>
      <c r="E17" s="284" t="s">
        <v>940</v>
      </c>
      <c r="F17" s="281" t="s">
        <v>941</v>
      </c>
      <c r="G17" s="281"/>
      <c r="H17" s="281"/>
      <c r="I17" s="281"/>
      <c r="J17" s="281"/>
      <c r="K17" s="279"/>
    </row>
    <row r="18" spans="2:11" ht="15" customHeight="1">
      <c r="B18" s="282"/>
      <c r="C18" s="283"/>
      <c r="D18" s="283"/>
      <c r="E18" s="284" t="s">
        <v>942</v>
      </c>
      <c r="F18" s="281" t="s">
        <v>943</v>
      </c>
      <c r="G18" s="281"/>
      <c r="H18" s="281"/>
      <c r="I18" s="281"/>
      <c r="J18" s="281"/>
      <c r="K18" s="279"/>
    </row>
    <row r="19" spans="2:11" ht="15" customHeight="1">
      <c r="B19" s="282"/>
      <c r="C19" s="283"/>
      <c r="D19" s="283"/>
      <c r="E19" s="284" t="s">
        <v>944</v>
      </c>
      <c r="F19" s="281" t="s">
        <v>945</v>
      </c>
      <c r="G19" s="281"/>
      <c r="H19" s="281"/>
      <c r="I19" s="281"/>
      <c r="J19" s="281"/>
      <c r="K19" s="279"/>
    </row>
    <row r="20" spans="2:11" ht="15" customHeight="1">
      <c r="B20" s="282"/>
      <c r="C20" s="283"/>
      <c r="D20" s="283"/>
      <c r="E20" s="284" t="s">
        <v>946</v>
      </c>
      <c r="F20" s="281" t="s">
        <v>947</v>
      </c>
      <c r="G20" s="281"/>
      <c r="H20" s="281"/>
      <c r="I20" s="281"/>
      <c r="J20" s="281"/>
      <c r="K20" s="279"/>
    </row>
    <row r="21" spans="2:11" ht="15" customHeight="1">
      <c r="B21" s="282"/>
      <c r="C21" s="283"/>
      <c r="D21" s="283"/>
      <c r="E21" s="284" t="s">
        <v>948</v>
      </c>
      <c r="F21" s="281" t="s">
        <v>949</v>
      </c>
      <c r="G21" s="281"/>
      <c r="H21" s="281"/>
      <c r="I21" s="281"/>
      <c r="J21" s="281"/>
      <c r="K21" s="279"/>
    </row>
    <row r="22" spans="2:11" ht="12.75" customHeight="1">
      <c r="B22" s="282"/>
      <c r="C22" s="283"/>
      <c r="D22" s="283"/>
      <c r="E22" s="283"/>
      <c r="F22" s="283"/>
      <c r="G22" s="283"/>
      <c r="H22" s="283"/>
      <c r="I22" s="283"/>
      <c r="J22" s="283"/>
      <c r="K22" s="279"/>
    </row>
    <row r="23" spans="2:11" ht="15" customHeight="1">
      <c r="B23" s="282"/>
      <c r="C23" s="281" t="s">
        <v>950</v>
      </c>
      <c r="D23" s="281"/>
      <c r="E23" s="281"/>
      <c r="F23" s="281"/>
      <c r="G23" s="281"/>
      <c r="H23" s="281"/>
      <c r="I23" s="281"/>
      <c r="J23" s="281"/>
      <c r="K23" s="279"/>
    </row>
    <row r="24" spans="2:11" ht="15" customHeight="1">
      <c r="B24" s="282"/>
      <c r="C24" s="281" t="s">
        <v>951</v>
      </c>
      <c r="D24" s="281"/>
      <c r="E24" s="281"/>
      <c r="F24" s="281"/>
      <c r="G24" s="281"/>
      <c r="H24" s="281"/>
      <c r="I24" s="281"/>
      <c r="J24" s="281"/>
      <c r="K24" s="279"/>
    </row>
    <row r="25" spans="2:11" ht="15" customHeight="1">
      <c r="B25" s="282"/>
      <c r="C25" s="281"/>
      <c r="D25" s="281" t="s">
        <v>952</v>
      </c>
      <c r="E25" s="281"/>
      <c r="F25" s="281"/>
      <c r="G25" s="281"/>
      <c r="H25" s="281"/>
      <c r="I25" s="281"/>
      <c r="J25" s="281"/>
      <c r="K25" s="279"/>
    </row>
    <row r="26" spans="2:11" ht="15" customHeight="1">
      <c r="B26" s="282"/>
      <c r="C26" s="283"/>
      <c r="D26" s="281" t="s">
        <v>953</v>
      </c>
      <c r="E26" s="281"/>
      <c r="F26" s="281"/>
      <c r="G26" s="281"/>
      <c r="H26" s="281"/>
      <c r="I26" s="281"/>
      <c r="J26" s="281"/>
      <c r="K26" s="279"/>
    </row>
    <row r="27" spans="2:11" ht="12.75" customHeight="1">
      <c r="B27" s="282"/>
      <c r="C27" s="283"/>
      <c r="D27" s="283"/>
      <c r="E27" s="283"/>
      <c r="F27" s="283"/>
      <c r="G27" s="283"/>
      <c r="H27" s="283"/>
      <c r="I27" s="283"/>
      <c r="J27" s="283"/>
      <c r="K27" s="279"/>
    </row>
    <row r="28" spans="2:11" ht="15" customHeight="1">
      <c r="B28" s="282"/>
      <c r="C28" s="283"/>
      <c r="D28" s="281" t="s">
        <v>954</v>
      </c>
      <c r="E28" s="281"/>
      <c r="F28" s="281"/>
      <c r="G28" s="281"/>
      <c r="H28" s="281"/>
      <c r="I28" s="281"/>
      <c r="J28" s="281"/>
      <c r="K28" s="279"/>
    </row>
    <row r="29" spans="2:11" ht="15" customHeight="1">
      <c r="B29" s="282"/>
      <c r="C29" s="283"/>
      <c r="D29" s="281" t="s">
        <v>955</v>
      </c>
      <c r="E29" s="281"/>
      <c r="F29" s="281"/>
      <c r="G29" s="281"/>
      <c r="H29" s="281"/>
      <c r="I29" s="281"/>
      <c r="J29" s="281"/>
      <c r="K29" s="279"/>
    </row>
    <row r="30" spans="2:11" ht="12.75" customHeight="1">
      <c r="B30" s="282"/>
      <c r="C30" s="283"/>
      <c r="D30" s="283"/>
      <c r="E30" s="283"/>
      <c r="F30" s="283"/>
      <c r="G30" s="283"/>
      <c r="H30" s="283"/>
      <c r="I30" s="283"/>
      <c r="J30" s="283"/>
      <c r="K30" s="279"/>
    </row>
    <row r="31" spans="2:11" ht="15" customHeight="1">
      <c r="B31" s="282"/>
      <c r="C31" s="283"/>
      <c r="D31" s="281" t="s">
        <v>956</v>
      </c>
      <c r="E31" s="281"/>
      <c r="F31" s="281"/>
      <c r="G31" s="281"/>
      <c r="H31" s="281"/>
      <c r="I31" s="281"/>
      <c r="J31" s="281"/>
      <c r="K31" s="279"/>
    </row>
    <row r="32" spans="2:11" ht="15" customHeight="1">
      <c r="B32" s="282"/>
      <c r="C32" s="283"/>
      <c r="D32" s="281" t="s">
        <v>957</v>
      </c>
      <c r="E32" s="281"/>
      <c r="F32" s="281"/>
      <c r="G32" s="281"/>
      <c r="H32" s="281"/>
      <c r="I32" s="281"/>
      <c r="J32" s="281"/>
      <c r="K32" s="279"/>
    </row>
    <row r="33" spans="2:11" ht="15" customHeight="1">
      <c r="B33" s="282"/>
      <c r="C33" s="283"/>
      <c r="D33" s="281" t="s">
        <v>958</v>
      </c>
      <c r="E33" s="281"/>
      <c r="F33" s="281"/>
      <c r="G33" s="281"/>
      <c r="H33" s="281"/>
      <c r="I33" s="281"/>
      <c r="J33" s="281"/>
      <c r="K33" s="279"/>
    </row>
    <row r="34" spans="2:11" ht="15" customHeight="1">
      <c r="B34" s="282"/>
      <c r="C34" s="283"/>
      <c r="D34" s="281"/>
      <c r="E34" s="285" t="s">
        <v>122</v>
      </c>
      <c r="F34" s="281"/>
      <c r="G34" s="281" t="s">
        <v>959</v>
      </c>
      <c r="H34" s="281"/>
      <c r="I34" s="281"/>
      <c r="J34" s="281"/>
      <c r="K34" s="279"/>
    </row>
    <row r="35" spans="2:11" ht="30.75" customHeight="1">
      <c r="B35" s="282"/>
      <c r="C35" s="283"/>
      <c r="D35" s="281"/>
      <c r="E35" s="285" t="s">
        <v>960</v>
      </c>
      <c r="F35" s="281"/>
      <c r="G35" s="281" t="s">
        <v>961</v>
      </c>
      <c r="H35" s="281"/>
      <c r="I35" s="281"/>
      <c r="J35" s="281"/>
      <c r="K35" s="279"/>
    </row>
    <row r="36" spans="2:11" ht="15" customHeight="1">
      <c r="B36" s="282"/>
      <c r="C36" s="283"/>
      <c r="D36" s="281"/>
      <c r="E36" s="285" t="s">
        <v>57</v>
      </c>
      <c r="F36" s="281"/>
      <c r="G36" s="281" t="s">
        <v>962</v>
      </c>
      <c r="H36" s="281"/>
      <c r="I36" s="281"/>
      <c r="J36" s="281"/>
      <c r="K36" s="279"/>
    </row>
    <row r="37" spans="2:11" ht="15" customHeight="1">
      <c r="B37" s="282"/>
      <c r="C37" s="283"/>
      <c r="D37" s="281"/>
      <c r="E37" s="285" t="s">
        <v>123</v>
      </c>
      <c r="F37" s="281"/>
      <c r="G37" s="281" t="s">
        <v>963</v>
      </c>
      <c r="H37" s="281"/>
      <c r="I37" s="281"/>
      <c r="J37" s="281"/>
      <c r="K37" s="279"/>
    </row>
    <row r="38" spans="2:11" ht="15" customHeight="1">
      <c r="B38" s="282"/>
      <c r="C38" s="283"/>
      <c r="D38" s="281"/>
      <c r="E38" s="285" t="s">
        <v>124</v>
      </c>
      <c r="F38" s="281"/>
      <c r="G38" s="281" t="s">
        <v>964</v>
      </c>
      <c r="H38" s="281"/>
      <c r="I38" s="281"/>
      <c r="J38" s="281"/>
      <c r="K38" s="279"/>
    </row>
    <row r="39" spans="2:11" ht="15" customHeight="1">
      <c r="B39" s="282"/>
      <c r="C39" s="283"/>
      <c r="D39" s="281"/>
      <c r="E39" s="285" t="s">
        <v>125</v>
      </c>
      <c r="F39" s="281"/>
      <c r="G39" s="281" t="s">
        <v>965</v>
      </c>
      <c r="H39" s="281"/>
      <c r="I39" s="281"/>
      <c r="J39" s="281"/>
      <c r="K39" s="279"/>
    </row>
    <row r="40" spans="2:11" ht="15" customHeight="1">
      <c r="B40" s="282"/>
      <c r="C40" s="283"/>
      <c r="D40" s="281"/>
      <c r="E40" s="285" t="s">
        <v>966</v>
      </c>
      <c r="F40" s="281"/>
      <c r="G40" s="281" t="s">
        <v>967</v>
      </c>
      <c r="H40" s="281"/>
      <c r="I40" s="281"/>
      <c r="J40" s="281"/>
      <c r="K40" s="279"/>
    </row>
    <row r="41" spans="2:11" ht="15" customHeight="1">
      <c r="B41" s="282"/>
      <c r="C41" s="283"/>
      <c r="D41" s="281"/>
      <c r="E41" s="285"/>
      <c r="F41" s="281"/>
      <c r="G41" s="281" t="s">
        <v>968</v>
      </c>
      <c r="H41" s="281"/>
      <c r="I41" s="281"/>
      <c r="J41" s="281"/>
      <c r="K41" s="279"/>
    </row>
    <row r="42" spans="2:11" ht="15" customHeight="1">
      <c r="B42" s="282"/>
      <c r="C42" s="283"/>
      <c r="D42" s="281"/>
      <c r="E42" s="285" t="s">
        <v>969</v>
      </c>
      <c r="F42" s="281"/>
      <c r="G42" s="281" t="s">
        <v>970</v>
      </c>
      <c r="H42" s="281"/>
      <c r="I42" s="281"/>
      <c r="J42" s="281"/>
      <c r="K42" s="279"/>
    </row>
    <row r="43" spans="2:11" ht="15" customHeight="1">
      <c r="B43" s="282"/>
      <c r="C43" s="283"/>
      <c r="D43" s="281"/>
      <c r="E43" s="285" t="s">
        <v>127</v>
      </c>
      <c r="F43" s="281"/>
      <c r="G43" s="281" t="s">
        <v>971</v>
      </c>
      <c r="H43" s="281"/>
      <c r="I43" s="281"/>
      <c r="J43" s="281"/>
      <c r="K43" s="279"/>
    </row>
    <row r="44" spans="2:11" ht="12.75" customHeight="1">
      <c r="B44" s="282"/>
      <c r="C44" s="283"/>
      <c r="D44" s="281"/>
      <c r="E44" s="281"/>
      <c r="F44" s="281"/>
      <c r="G44" s="281"/>
      <c r="H44" s="281"/>
      <c r="I44" s="281"/>
      <c r="J44" s="281"/>
      <c r="K44" s="279"/>
    </row>
    <row r="45" spans="2:11" ht="15" customHeight="1">
      <c r="B45" s="282"/>
      <c r="C45" s="283"/>
      <c r="D45" s="281" t="s">
        <v>972</v>
      </c>
      <c r="E45" s="281"/>
      <c r="F45" s="281"/>
      <c r="G45" s="281"/>
      <c r="H45" s="281"/>
      <c r="I45" s="281"/>
      <c r="J45" s="281"/>
      <c r="K45" s="279"/>
    </row>
    <row r="46" spans="2:11" ht="15" customHeight="1">
      <c r="B46" s="282"/>
      <c r="C46" s="283"/>
      <c r="D46" s="283"/>
      <c r="E46" s="281" t="s">
        <v>973</v>
      </c>
      <c r="F46" s="281"/>
      <c r="G46" s="281"/>
      <c r="H46" s="281"/>
      <c r="I46" s="281"/>
      <c r="J46" s="281"/>
      <c r="K46" s="279"/>
    </row>
    <row r="47" spans="2:11" ht="15" customHeight="1">
      <c r="B47" s="282"/>
      <c r="C47" s="283"/>
      <c r="D47" s="283"/>
      <c r="E47" s="281" t="s">
        <v>974</v>
      </c>
      <c r="F47" s="281"/>
      <c r="G47" s="281"/>
      <c r="H47" s="281"/>
      <c r="I47" s="281"/>
      <c r="J47" s="281"/>
      <c r="K47" s="279"/>
    </row>
    <row r="48" spans="2:11" ht="15" customHeight="1">
      <c r="B48" s="282"/>
      <c r="C48" s="283"/>
      <c r="D48" s="283"/>
      <c r="E48" s="281" t="s">
        <v>975</v>
      </c>
      <c r="F48" s="281"/>
      <c r="G48" s="281"/>
      <c r="H48" s="281"/>
      <c r="I48" s="281"/>
      <c r="J48" s="281"/>
      <c r="K48" s="279"/>
    </row>
    <row r="49" spans="2:11" ht="15" customHeight="1">
      <c r="B49" s="282"/>
      <c r="C49" s="283"/>
      <c r="D49" s="281" t="s">
        <v>976</v>
      </c>
      <c r="E49" s="281"/>
      <c r="F49" s="281"/>
      <c r="G49" s="281"/>
      <c r="H49" s="281"/>
      <c r="I49" s="281"/>
      <c r="J49" s="281"/>
      <c r="K49" s="279"/>
    </row>
    <row r="50" spans="2:11" ht="25.5" customHeight="1">
      <c r="B50" s="277"/>
      <c r="C50" s="278" t="s">
        <v>977</v>
      </c>
      <c r="D50" s="278"/>
      <c r="E50" s="278"/>
      <c r="F50" s="278"/>
      <c r="G50" s="278"/>
      <c r="H50" s="278"/>
      <c r="I50" s="278"/>
      <c r="J50" s="278"/>
      <c r="K50" s="279"/>
    </row>
    <row r="51" spans="2:11" ht="5.25" customHeight="1">
      <c r="B51" s="277"/>
      <c r="C51" s="280"/>
      <c r="D51" s="280"/>
      <c r="E51" s="280"/>
      <c r="F51" s="280"/>
      <c r="G51" s="280"/>
      <c r="H51" s="280"/>
      <c r="I51" s="280"/>
      <c r="J51" s="280"/>
      <c r="K51" s="279"/>
    </row>
    <row r="52" spans="2:11" ht="15" customHeight="1">
      <c r="B52" s="277"/>
      <c r="C52" s="281" t="s">
        <v>978</v>
      </c>
      <c r="D52" s="281"/>
      <c r="E52" s="281"/>
      <c r="F52" s="281"/>
      <c r="G52" s="281"/>
      <c r="H52" s="281"/>
      <c r="I52" s="281"/>
      <c r="J52" s="281"/>
      <c r="K52" s="279"/>
    </row>
    <row r="53" spans="2:11" ht="15" customHeight="1">
      <c r="B53" s="277"/>
      <c r="C53" s="281" t="s">
        <v>979</v>
      </c>
      <c r="D53" s="281"/>
      <c r="E53" s="281"/>
      <c r="F53" s="281"/>
      <c r="G53" s="281"/>
      <c r="H53" s="281"/>
      <c r="I53" s="281"/>
      <c r="J53" s="281"/>
      <c r="K53" s="279"/>
    </row>
    <row r="54" spans="2:11" ht="12.75" customHeight="1">
      <c r="B54" s="277"/>
      <c r="C54" s="281"/>
      <c r="D54" s="281"/>
      <c r="E54" s="281"/>
      <c r="F54" s="281"/>
      <c r="G54" s="281"/>
      <c r="H54" s="281"/>
      <c r="I54" s="281"/>
      <c r="J54" s="281"/>
      <c r="K54" s="279"/>
    </row>
    <row r="55" spans="2:11" ht="15" customHeight="1">
      <c r="B55" s="277"/>
      <c r="C55" s="281" t="s">
        <v>980</v>
      </c>
      <c r="D55" s="281"/>
      <c r="E55" s="281"/>
      <c r="F55" s="281"/>
      <c r="G55" s="281"/>
      <c r="H55" s="281"/>
      <c r="I55" s="281"/>
      <c r="J55" s="281"/>
      <c r="K55" s="279"/>
    </row>
    <row r="56" spans="2:11" ht="15" customHeight="1">
      <c r="B56" s="277"/>
      <c r="C56" s="283"/>
      <c r="D56" s="281" t="s">
        <v>981</v>
      </c>
      <c r="E56" s="281"/>
      <c r="F56" s="281"/>
      <c r="G56" s="281"/>
      <c r="H56" s="281"/>
      <c r="I56" s="281"/>
      <c r="J56" s="281"/>
      <c r="K56" s="279"/>
    </row>
    <row r="57" spans="2:11" ht="15" customHeight="1">
      <c r="B57" s="277"/>
      <c r="C57" s="283"/>
      <c r="D57" s="281" t="s">
        <v>982</v>
      </c>
      <c r="E57" s="281"/>
      <c r="F57" s="281"/>
      <c r="G57" s="281"/>
      <c r="H57" s="281"/>
      <c r="I57" s="281"/>
      <c r="J57" s="281"/>
      <c r="K57" s="279"/>
    </row>
    <row r="58" spans="2:11" ht="15" customHeight="1">
      <c r="B58" s="277"/>
      <c r="C58" s="283"/>
      <c r="D58" s="281" t="s">
        <v>983</v>
      </c>
      <c r="E58" s="281"/>
      <c r="F58" s="281"/>
      <c r="G58" s="281"/>
      <c r="H58" s="281"/>
      <c r="I58" s="281"/>
      <c r="J58" s="281"/>
      <c r="K58" s="279"/>
    </row>
    <row r="59" spans="2:11" ht="15" customHeight="1">
      <c r="B59" s="277"/>
      <c r="C59" s="283"/>
      <c r="D59" s="281" t="s">
        <v>984</v>
      </c>
      <c r="E59" s="281"/>
      <c r="F59" s="281"/>
      <c r="G59" s="281"/>
      <c r="H59" s="281"/>
      <c r="I59" s="281"/>
      <c r="J59" s="281"/>
      <c r="K59" s="279"/>
    </row>
    <row r="60" spans="2:11" ht="15" customHeight="1">
      <c r="B60" s="277"/>
      <c r="C60" s="283"/>
      <c r="D60" s="286" t="s">
        <v>985</v>
      </c>
      <c r="E60" s="286"/>
      <c r="F60" s="286"/>
      <c r="G60" s="286"/>
      <c r="H60" s="286"/>
      <c r="I60" s="286"/>
      <c r="J60" s="286"/>
      <c r="K60" s="279"/>
    </row>
    <row r="61" spans="2:11" ht="15" customHeight="1">
      <c r="B61" s="277"/>
      <c r="C61" s="283"/>
      <c r="D61" s="281" t="s">
        <v>986</v>
      </c>
      <c r="E61" s="281"/>
      <c r="F61" s="281"/>
      <c r="G61" s="281"/>
      <c r="H61" s="281"/>
      <c r="I61" s="281"/>
      <c r="J61" s="281"/>
      <c r="K61" s="279"/>
    </row>
    <row r="62" spans="2:11" ht="12.75" customHeight="1">
      <c r="B62" s="277"/>
      <c r="C62" s="283"/>
      <c r="D62" s="283"/>
      <c r="E62" s="287"/>
      <c r="F62" s="283"/>
      <c r="G62" s="283"/>
      <c r="H62" s="283"/>
      <c r="I62" s="283"/>
      <c r="J62" s="283"/>
      <c r="K62" s="279"/>
    </row>
    <row r="63" spans="2:11" ht="15" customHeight="1">
      <c r="B63" s="277"/>
      <c r="C63" s="283"/>
      <c r="D63" s="281" t="s">
        <v>987</v>
      </c>
      <c r="E63" s="281"/>
      <c r="F63" s="281"/>
      <c r="G63" s="281"/>
      <c r="H63" s="281"/>
      <c r="I63" s="281"/>
      <c r="J63" s="281"/>
      <c r="K63" s="279"/>
    </row>
    <row r="64" spans="2:11" ht="15" customHeight="1">
      <c r="B64" s="277"/>
      <c r="C64" s="283"/>
      <c r="D64" s="286" t="s">
        <v>988</v>
      </c>
      <c r="E64" s="286"/>
      <c r="F64" s="286"/>
      <c r="G64" s="286"/>
      <c r="H64" s="286"/>
      <c r="I64" s="286"/>
      <c r="J64" s="286"/>
      <c r="K64" s="279"/>
    </row>
    <row r="65" spans="2:11" ht="15" customHeight="1">
      <c r="B65" s="277"/>
      <c r="C65" s="283"/>
      <c r="D65" s="281" t="s">
        <v>989</v>
      </c>
      <c r="E65" s="281"/>
      <c r="F65" s="281"/>
      <c r="G65" s="281"/>
      <c r="H65" s="281"/>
      <c r="I65" s="281"/>
      <c r="J65" s="281"/>
      <c r="K65" s="279"/>
    </row>
    <row r="66" spans="2:11" ht="15" customHeight="1">
      <c r="B66" s="277"/>
      <c r="C66" s="283"/>
      <c r="D66" s="281" t="s">
        <v>990</v>
      </c>
      <c r="E66" s="281"/>
      <c r="F66" s="281"/>
      <c r="G66" s="281"/>
      <c r="H66" s="281"/>
      <c r="I66" s="281"/>
      <c r="J66" s="281"/>
      <c r="K66" s="279"/>
    </row>
    <row r="67" spans="2:11" ht="15" customHeight="1">
      <c r="B67" s="277"/>
      <c r="C67" s="283"/>
      <c r="D67" s="281" t="s">
        <v>991</v>
      </c>
      <c r="E67" s="281"/>
      <c r="F67" s="281"/>
      <c r="G67" s="281"/>
      <c r="H67" s="281"/>
      <c r="I67" s="281"/>
      <c r="J67" s="281"/>
      <c r="K67" s="279"/>
    </row>
    <row r="68" spans="2:11" ht="15" customHeight="1">
      <c r="B68" s="277"/>
      <c r="C68" s="283"/>
      <c r="D68" s="281" t="s">
        <v>992</v>
      </c>
      <c r="E68" s="281"/>
      <c r="F68" s="281"/>
      <c r="G68" s="281"/>
      <c r="H68" s="281"/>
      <c r="I68" s="281"/>
      <c r="J68" s="281"/>
      <c r="K68" s="279"/>
    </row>
    <row r="69" spans="2:11" ht="12.75" customHeight="1">
      <c r="B69" s="288"/>
      <c r="C69" s="289"/>
      <c r="D69" s="289"/>
      <c r="E69" s="289"/>
      <c r="F69" s="289"/>
      <c r="G69" s="289"/>
      <c r="H69" s="289"/>
      <c r="I69" s="289"/>
      <c r="J69" s="289"/>
      <c r="K69" s="290"/>
    </row>
    <row r="70" spans="2:11" ht="18.75" customHeight="1">
      <c r="B70" s="291"/>
      <c r="C70" s="291"/>
      <c r="D70" s="291"/>
      <c r="E70" s="291"/>
      <c r="F70" s="291"/>
      <c r="G70" s="291"/>
      <c r="H70" s="291"/>
      <c r="I70" s="291"/>
      <c r="J70" s="291"/>
      <c r="K70" s="292"/>
    </row>
    <row r="71" spans="2:11" ht="18.75" customHeight="1">
      <c r="B71" s="292"/>
      <c r="C71" s="292"/>
      <c r="D71" s="292"/>
      <c r="E71" s="292"/>
      <c r="F71" s="292"/>
      <c r="G71" s="292"/>
      <c r="H71" s="292"/>
      <c r="I71" s="292"/>
      <c r="J71" s="292"/>
      <c r="K71" s="292"/>
    </row>
    <row r="72" spans="2:11" ht="7.5" customHeight="1">
      <c r="B72" s="293"/>
      <c r="C72" s="294"/>
      <c r="D72" s="294"/>
      <c r="E72" s="294"/>
      <c r="F72" s="294"/>
      <c r="G72" s="294"/>
      <c r="H72" s="294"/>
      <c r="I72" s="294"/>
      <c r="J72" s="294"/>
      <c r="K72" s="295"/>
    </row>
    <row r="73" spans="2:11" ht="45" customHeight="1">
      <c r="B73" s="296"/>
      <c r="C73" s="297" t="s">
        <v>993</v>
      </c>
      <c r="D73" s="297"/>
      <c r="E73" s="297"/>
      <c r="F73" s="297"/>
      <c r="G73" s="297"/>
      <c r="H73" s="297"/>
      <c r="I73" s="297"/>
      <c r="J73" s="297"/>
      <c r="K73" s="298"/>
    </row>
    <row r="74" spans="2:11" ht="17.25" customHeight="1">
      <c r="B74" s="296"/>
      <c r="C74" s="299" t="s">
        <v>994</v>
      </c>
      <c r="D74" s="299"/>
      <c r="E74" s="299"/>
      <c r="F74" s="299" t="s">
        <v>995</v>
      </c>
      <c r="G74" s="300"/>
      <c r="H74" s="299" t="s">
        <v>123</v>
      </c>
      <c r="I74" s="299" t="s">
        <v>61</v>
      </c>
      <c r="J74" s="299" t="s">
        <v>996</v>
      </c>
      <c r="K74" s="298"/>
    </row>
    <row r="75" spans="2:11" ht="17.25" customHeight="1">
      <c r="B75" s="296"/>
      <c r="C75" s="301" t="s">
        <v>997</v>
      </c>
      <c r="D75" s="301"/>
      <c r="E75" s="301"/>
      <c r="F75" s="302" t="s">
        <v>998</v>
      </c>
      <c r="G75" s="303"/>
      <c r="H75" s="301"/>
      <c r="I75" s="301"/>
      <c r="J75" s="301" t="s">
        <v>999</v>
      </c>
      <c r="K75" s="298"/>
    </row>
    <row r="76" spans="2:11" ht="5.25" customHeight="1">
      <c r="B76" s="296"/>
      <c r="C76" s="304"/>
      <c r="D76" s="304"/>
      <c r="E76" s="304"/>
      <c r="F76" s="304"/>
      <c r="G76" s="305"/>
      <c r="H76" s="304"/>
      <c r="I76" s="304"/>
      <c r="J76" s="304"/>
      <c r="K76" s="298"/>
    </row>
    <row r="77" spans="2:11" ht="15" customHeight="1">
      <c r="B77" s="296"/>
      <c r="C77" s="285" t="s">
        <v>57</v>
      </c>
      <c r="D77" s="304"/>
      <c r="E77" s="304"/>
      <c r="F77" s="306" t="s">
        <v>1000</v>
      </c>
      <c r="G77" s="305"/>
      <c r="H77" s="285" t="s">
        <v>1001</v>
      </c>
      <c r="I77" s="285" t="s">
        <v>1002</v>
      </c>
      <c r="J77" s="285">
        <v>20</v>
      </c>
      <c r="K77" s="298"/>
    </row>
    <row r="78" spans="2:11" ht="15" customHeight="1">
      <c r="B78" s="296"/>
      <c r="C78" s="285" t="s">
        <v>1003</v>
      </c>
      <c r="D78" s="285"/>
      <c r="E78" s="285"/>
      <c r="F78" s="306" t="s">
        <v>1000</v>
      </c>
      <c r="G78" s="305"/>
      <c r="H78" s="285" t="s">
        <v>1004</v>
      </c>
      <c r="I78" s="285" t="s">
        <v>1002</v>
      </c>
      <c r="J78" s="285">
        <v>120</v>
      </c>
      <c r="K78" s="298"/>
    </row>
    <row r="79" spans="2:11" ht="15" customHeight="1">
      <c r="B79" s="307"/>
      <c r="C79" s="285" t="s">
        <v>1005</v>
      </c>
      <c r="D79" s="285"/>
      <c r="E79" s="285"/>
      <c r="F79" s="306" t="s">
        <v>1006</v>
      </c>
      <c r="G79" s="305"/>
      <c r="H79" s="285" t="s">
        <v>1007</v>
      </c>
      <c r="I79" s="285" t="s">
        <v>1002</v>
      </c>
      <c r="J79" s="285">
        <v>50</v>
      </c>
      <c r="K79" s="298"/>
    </row>
    <row r="80" spans="2:11" ht="15" customHeight="1">
      <c r="B80" s="307"/>
      <c r="C80" s="285" t="s">
        <v>1008</v>
      </c>
      <c r="D80" s="285"/>
      <c r="E80" s="285"/>
      <c r="F80" s="306" t="s">
        <v>1000</v>
      </c>
      <c r="G80" s="305"/>
      <c r="H80" s="285" t="s">
        <v>1009</v>
      </c>
      <c r="I80" s="285" t="s">
        <v>1010</v>
      </c>
      <c r="J80" s="285"/>
      <c r="K80" s="298"/>
    </row>
    <row r="81" spans="2:11" ht="15" customHeight="1">
      <c r="B81" s="307"/>
      <c r="C81" s="308" t="s">
        <v>1011</v>
      </c>
      <c r="D81" s="308"/>
      <c r="E81" s="308"/>
      <c r="F81" s="309" t="s">
        <v>1006</v>
      </c>
      <c r="G81" s="308"/>
      <c r="H81" s="308" t="s">
        <v>1012</v>
      </c>
      <c r="I81" s="308" t="s">
        <v>1002</v>
      </c>
      <c r="J81" s="308">
        <v>15</v>
      </c>
      <c r="K81" s="298"/>
    </row>
    <row r="82" spans="2:11" ht="15" customHeight="1">
      <c r="B82" s="307"/>
      <c r="C82" s="308" t="s">
        <v>1013</v>
      </c>
      <c r="D82" s="308"/>
      <c r="E82" s="308"/>
      <c r="F82" s="309" t="s">
        <v>1006</v>
      </c>
      <c r="G82" s="308"/>
      <c r="H82" s="308" t="s">
        <v>1014</v>
      </c>
      <c r="I82" s="308" t="s">
        <v>1002</v>
      </c>
      <c r="J82" s="308">
        <v>15</v>
      </c>
      <c r="K82" s="298"/>
    </row>
    <row r="83" spans="2:11" ht="15" customHeight="1">
      <c r="B83" s="307"/>
      <c r="C83" s="308" t="s">
        <v>1015</v>
      </c>
      <c r="D83" s="308"/>
      <c r="E83" s="308"/>
      <c r="F83" s="309" t="s">
        <v>1006</v>
      </c>
      <c r="G83" s="308"/>
      <c r="H83" s="308" t="s">
        <v>1016</v>
      </c>
      <c r="I83" s="308" t="s">
        <v>1002</v>
      </c>
      <c r="J83" s="308">
        <v>20</v>
      </c>
      <c r="K83" s="298"/>
    </row>
    <row r="84" spans="2:11" ht="15" customHeight="1">
      <c r="B84" s="307"/>
      <c r="C84" s="308" t="s">
        <v>1017</v>
      </c>
      <c r="D84" s="308"/>
      <c r="E84" s="308"/>
      <c r="F84" s="309" t="s">
        <v>1006</v>
      </c>
      <c r="G84" s="308"/>
      <c r="H84" s="308" t="s">
        <v>1018</v>
      </c>
      <c r="I84" s="308" t="s">
        <v>1002</v>
      </c>
      <c r="J84" s="308">
        <v>20</v>
      </c>
      <c r="K84" s="298"/>
    </row>
    <row r="85" spans="2:11" ht="15" customHeight="1">
      <c r="B85" s="307"/>
      <c r="C85" s="285" t="s">
        <v>1019</v>
      </c>
      <c r="D85" s="285"/>
      <c r="E85" s="285"/>
      <c r="F85" s="306" t="s">
        <v>1006</v>
      </c>
      <c r="G85" s="305"/>
      <c r="H85" s="285" t="s">
        <v>1020</v>
      </c>
      <c r="I85" s="285" t="s">
        <v>1002</v>
      </c>
      <c r="J85" s="285">
        <v>50</v>
      </c>
      <c r="K85" s="298"/>
    </row>
    <row r="86" spans="2:11" ht="15" customHeight="1">
      <c r="B86" s="307"/>
      <c r="C86" s="285" t="s">
        <v>1021</v>
      </c>
      <c r="D86" s="285"/>
      <c r="E86" s="285"/>
      <c r="F86" s="306" t="s">
        <v>1006</v>
      </c>
      <c r="G86" s="305"/>
      <c r="H86" s="285" t="s">
        <v>1022</v>
      </c>
      <c r="I86" s="285" t="s">
        <v>1002</v>
      </c>
      <c r="J86" s="285">
        <v>20</v>
      </c>
      <c r="K86" s="298"/>
    </row>
    <row r="87" spans="2:11" ht="15" customHeight="1">
      <c r="B87" s="307"/>
      <c r="C87" s="285" t="s">
        <v>1023</v>
      </c>
      <c r="D87" s="285"/>
      <c r="E87" s="285"/>
      <c r="F87" s="306" t="s">
        <v>1006</v>
      </c>
      <c r="G87" s="305"/>
      <c r="H87" s="285" t="s">
        <v>1024</v>
      </c>
      <c r="I87" s="285" t="s">
        <v>1002</v>
      </c>
      <c r="J87" s="285">
        <v>20</v>
      </c>
      <c r="K87" s="298"/>
    </row>
    <row r="88" spans="2:11" ht="15" customHeight="1">
      <c r="B88" s="307"/>
      <c r="C88" s="285" t="s">
        <v>1025</v>
      </c>
      <c r="D88" s="285"/>
      <c r="E88" s="285"/>
      <c r="F88" s="306" t="s">
        <v>1006</v>
      </c>
      <c r="G88" s="305"/>
      <c r="H88" s="285" t="s">
        <v>1026</v>
      </c>
      <c r="I88" s="285" t="s">
        <v>1002</v>
      </c>
      <c r="J88" s="285">
        <v>50</v>
      </c>
      <c r="K88" s="298"/>
    </row>
    <row r="89" spans="2:11" ht="15" customHeight="1">
      <c r="B89" s="307"/>
      <c r="C89" s="285" t="s">
        <v>1027</v>
      </c>
      <c r="D89" s="285"/>
      <c r="E89" s="285"/>
      <c r="F89" s="306" t="s">
        <v>1006</v>
      </c>
      <c r="G89" s="305"/>
      <c r="H89" s="285" t="s">
        <v>1027</v>
      </c>
      <c r="I89" s="285" t="s">
        <v>1002</v>
      </c>
      <c r="J89" s="285">
        <v>50</v>
      </c>
      <c r="K89" s="298"/>
    </row>
    <row r="90" spans="2:11" ht="15" customHeight="1">
      <c r="B90" s="307"/>
      <c r="C90" s="285" t="s">
        <v>128</v>
      </c>
      <c r="D90" s="285"/>
      <c r="E90" s="285"/>
      <c r="F90" s="306" t="s">
        <v>1006</v>
      </c>
      <c r="G90" s="305"/>
      <c r="H90" s="285" t="s">
        <v>1028</v>
      </c>
      <c r="I90" s="285" t="s">
        <v>1002</v>
      </c>
      <c r="J90" s="285">
        <v>255</v>
      </c>
      <c r="K90" s="298"/>
    </row>
    <row r="91" spans="2:11" ht="15" customHeight="1">
      <c r="B91" s="307"/>
      <c r="C91" s="285" t="s">
        <v>1029</v>
      </c>
      <c r="D91" s="285"/>
      <c r="E91" s="285"/>
      <c r="F91" s="306" t="s">
        <v>1000</v>
      </c>
      <c r="G91" s="305"/>
      <c r="H91" s="285" t="s">
        <v>1030</v>
      </c>
      <c r="I91" s="285" t="s">
        <v>1031</v>
      </c>
      <c r="J91" s="285"/>
      <c r="K91" s="298"/>
    </row>
    <row r="92" spans="2:11" ht="15" customHeight="1">
      <c r="B92" s="307"/>
      <c r="C92" s="285" t="s">
        <v>1032</v>
      </c>
      <c r="D92" s="285"/>
      <c r="E92" s="285"/>
      <c r="F92" s="306" t="s">
        <v>1000</v>
      </c>
      <c r="G92" s="305"/>
      <c r="H92" s="285" t="s">
        <v>1033</v>
      </c>
      <c r="I92" s="285" t="s">
        <v>1034</v>
      </c>
      <c r="J92" s="285"/>
      <c r="K92" s="298"/>
    </row>
    <row r="93" spans="2:11" ht="15" customHeight="1">
      <c r="B93" s="307"/>
      <c r="C93" s="285" t="s">
        <v>1035</v>
      </c>
      <c r="D93" s="285"/>
      <c r="E93" s="285"/>
      <c r="F93" s="306" t="s">
        <v>1000</v>
      </c>
      <c r="G93" s="305"/>
      <c r="H93" s="285" t="s">
        <v>1035</v>
      </c>
      <c r="I93" s="285" t="s">
        <v>1034</v>
      </c>
      <c r="J93" s="285"/>
      <c r="K93" s="298"/>
    </row>
    <row r="94" spans="2:11" ht="15" customHeight="1">
      <c r="B94" s="307"/>
      <c r="C94" s="285" t="s">
        <v>42</v>
      </c>
      <c r="D94" s="285"/>
      <c r="E94" s="285"/>
      <c r="F94" s="306" t="s">
        <v>1000</v>
      </c>
      <c r="G94" s="305"/>
      <c r="H94" s="285" t="s">
        <v>1036</v>
      </c>
      <c r="I94" s="285" t="s">
        <v>1034</v>
      </c>
      <c r="J94" s="285"/>
      <c r="K94" s="298"/>
    </row>
    <row r="95" spans="2:11" ht="15" customHeight="1">
      <c r="B95" s="307"/>
      <c r="C95" s="285" t="s">
        <v>52</v>
      </c>
      <c r="D95" s="285"/>
      <c r="E95" s="285"/>
      <c r="F95" s="306" t="s">
        <v>1000</v>
      </c>
      <c r="G95" s="305"/>
      <c r="H95" s="285" t="s">
        <v>1037</v>
      </c>
      <c r="I95" s="285" t="s">
        <v>1034</v>
      </c>
      <c r="J95" s="285"/>
      <c r="K95" s="298"/>
    </row>
    <row r="96" spans="2:11" ht="15" customHeight="1">
      <c r="B96" s="310"/>
      <c r="C96" s="311"/>
      <c r="D96" s="311"/>
      <c r="E96" s="311"/>
      <c r="F96" s="311"/>
      <c r="G96" s="311"/>
      <c r="H96" s="311"/>
      <c r="I96" s="311"/>
      <c r="J96" s="311"/>
      <c r="K96" s="312"/>
    </row>
    <row r="97" spans="2:11" ht="18.75" customHeight="1">
      <c r="B97" s="313"/>
      <c r="C97" s="314"/>
      <c r="D97" s="314"/>
      <c r="E97" s="314"/>
      <c r="F97" s="314"/>
      <c r="G97" s="314"/>
      <c r="H97" s="314"/>
      <c r="I97" s="314"/>
      <c r="J97" s="314"/>
      <c r="K97" s="313"/>
    </row>
    <row r="98" spans="2:11" ht="18.75" customHeight="1">
      <c r="B98" s="292"/>
      <c r="C98" s="292"/>
      <c r="D98" s="292"/>
      <c r="E98" s="292"/>
      <c r="F98" s="292"/>
      <c r="G98" s="292"/>
      <c r="H98" s="292"/>
      <c r="I98" s="292"/>
      <c r="J98" s="292"/>
      <c r="K98" s="292"/>
    </row>
    <row r="99" spans="2:11" ht="7.5" customHeight="1">
      <c r="B99" s="293"/>
      <c r="C99" s="294"/>
      <c r="D99" s="294"/>
      <c r="E99" s="294"/>
      <c r="F99" s="294"/>
      <c r="G99" s="294"/>
      <c r="H99" s="294"/>
      <c r="I99" s="294"/>
      <c r="J99" s="294"/>
      <c r="K99" s="295"/>
    </row>
    <row r="100" spans="2:11" ht="45" customHeight="1">
      <c r="B100" s="296"/>
      <c r="C100" s="297" t="s">
        <v>1038</v>
      </c>
      <c r="D100" s="297"/>
      <c r="E100" s="297"/>
      <c r="F100" s="297"/>
      <c r="G100" s="297"/>
      <c r="H100" s="297"/>
      <c r="I100" s="297"/>
      <c r="J100" s="297"/>
      <c r="K100" s="298"/>
    </row>
    <row r="101" spans="2:11" ht="17.25" customHeight="1">
      <c r="B101" s="296"/>
      <c r="C101" s="299" t="s">
        <v>994</v>
      </c>
      <c r="D101" s="299"/>
      <c r="E101" s="299"/>
      <c r="F101" s="299" t="s">
        <v>995</v>
      </c>
      <c r="G101" s="300"/>
      <c r="H101" s="299" t="s">
        <v>123</v>
      </c>
      <c r="I101" s="299" t="s">
        <v>61</v>
      </c>
      <c r="J101" s="299" t="s">
        <v>996</v>
      </c>
      <c r="K101" s="298"/>
    </row>
    <row r="102" spans="2:11" ht="17.25" customHeight="1">
      <c r="B102" s="296"/>
      <c r="C102" s="301" t="s">
        <v>997</v>
      </c>
      <c r="D102" s="301"/>
      <c r="E102" s="301"/>
      <c r="F102" s="302" t="s">
        <v>998</v>
      </c>
      <c r="G102" s="303"/>
      <c r="H102" s="301"/>
      <c r="I102" s="301"/>
      <c r="J102" s="301" t="s">
        <v>999</v>
      </c>
      <c r="K102" s="298"/>
    </row>
    <row r="103" spans="2:11" ht="5.25" customHeight="1">
      <c r="B103" s="296"/>
      <c r="C103" s="299"/>
      <c r="D103" s="299"/>
      <c r="E103" s="299"/>
      <c r="F103" s="299"/>
      <c r="G103" s="315"/>
      <c r="H103" s="299"/>
      <c r="I103" s="299"/>
      <c r="J103" s="299"/>
      <c r="K103" s="298"/>
    </row>
    <row r="104" spans="2:11" ht="15" customHeight="1">
      <c r="B104" s="296"/>
      <c r="C104" s="285" t="s">
        <v>57</v>
      </c>
      <c r="D104" s="304"/>
      <c r="E104" s="304"/>
      <c r="F104" s="306" t="s">
        <v>1000</v>
      </c>
      <c r="G104" s="315"/>
      <c r="H104" s="285" t="s">
        <v>1039</v>
      </c>
      <c r="I104" s="285" t="s">
        <v>1002</v>
      </c>
      <c r="J104" s="285">
        <v>20</v>
      </c>
      <c r="K104" s="298"/>
    </row>
    <row r="105" spans="2:11" ht="15" customHeight="1">
      <c r="B105" s="296"/>
      <c r="C105" s="285" t="s">
        <v>1003</v>
      </c>
      <c r="D105" s="285"/>
      <c r="E105" s="285"/>
      <c r="F105" s="306" t="s">
        <v>1000</v>
      </c>
      <c r="G105" s="285"/>
      <c r="H105" s="285" t="s">
        <v>1039</v>
      </c>
      <c r="I105" s="285" t="s">
        <v>1002</v>
      </c>
      <c r="J105" s="285">
        <v>120</v>
      </c>
      <c r="K105" s="298"/>
    </row>
    <row r="106" spans="2:11" ht="15" customHeight="1">
      <c r="B106" s="307"/>
      <c r="C106" s="285" t="s">
        <v>1005</v>
      </c>
      <c r="D106" s="285"/>
      <c r="E106" s="285"/>
      <c r="F106" s="306" t="s">
        <v>1006</v>
      </c>
      <c r="G106" s="285"/>
      <c r="H106" s="285" t="s">
        <v>1039</v>
      </c>
      <c r="I106" s="285" t="s">
        <v>1002</v>
      </c>
      <c r="J106" s="285">
        <v>50</v>
      </c>
      <c r="K106" s="298"/>
    </row>
    <row r="107" spans="2:11" ht="15" customHeight="1">
      <c r="B107" s="307"/>
      <c r="C107" s="285" t="s">
        <v>1008</v>
      </c>
      <c r="D107" s="285"/>
      <c r="E107" s="285"/>
      <c r="F107" s="306" t="s">
        <v>1000</v>
      </c>
      <c r="G107" s="285"/>
      <c r="H107" s="285" t="s">
        <v>1039</v>
      </c>
      <c r="I107" s="285" t="s">
        <v>1010</v>
      </c>
      <c r="J107" s="285"/>
      <c r="K107" s="298"/>
    </row>
    <row r="108" spans="2:11" ht="15" customHeight="1">
      <c r="B108" s="307"/>
      <c r="C108" s="285" t="s">
        <v>1019</v>
      </c>
      <c r="D108" s="285"/>
      <c r="E108" s="285"/>
      <c r="F108" s="306" t="s">
        <v>1006</v>
      </c>
      <c r="G108" s="285"/>
      <c r="H108" s="285" t="s">
        <v>1039</v>
      </c>
      <c r="I108" s="285" t="s">
        <v>1002</v>
      </c>
      <c r="J108" s="285">
        <v>50</v>
      </c>
      <c r="K108" s="298"/>
    </row>
    <row r="109" spans="2:11" ht="15" customHeight="1">
      <c r="B109" s="307"/>
      <c r="C109" s="285" t="s">
        <v>1027</v>
      </c>
      <c r="D109" s="285"/>
      <c r="E109" s="285"/>
      <c r="F109" s="306" t="s">
        <v>1006</v>
      </c>
      <c r="G109" s="285"/>
      <c r="H109" s="285" t="s">
        <v>1039</v>
      </c>
      <c r="I109" s="285" t="s">
        <v>1002</v>
      </c>
      <c r="J109" s="285">
        <v>50</v>
      </c>
      <c r="K109" s="298"/>
    </row>
    <row r="110" spans="2:11" ht="15" customHeight="1">
      <c r="B110" s="307"/>
      <c r="C110" s="285" t="s">
        <v>1025</v>
      </c>
      <c r="D110" s="285"/>
      <c r="E110" s="285"/>
      <c r="F110" s="306" t="s">
        <v>1006</v>
      </c>
      <c r="G110" s="285"/>
      <c r="H110" s="285" t="s">
        <v>1039</v>
      </c>
      <c r="I110" s="285" t="s">
        <v>1002</v>
      </c>
      <c r="J110" s="285">
        <v>50</v>
      </c>
      <c r="K110" s="298"/>
    </row>
    <row r="111" spans="2:11" ht="15" customHeight="1">
      <c r="B111" s="307"/>
      <c r="C111" s="285" t="s">
        <v>57</v>
      </c>
      <c r="D111" s="285"/>
      <c r="E111" s="285"/>
      <c r="F111" s="306" t="s">
        <v>1000</v>
      </c>
      <c r="G111" s="285"/>
      <c r="H111" s="285" t="s">
        <v>1040</v>
      </c>
      <c r="I111" s="285" t="s">
        <v>1002</v>
      </c>
      <c r="J111" s="285">
        <v>20</v>
      </c>
      <c r="K111" s="298"/>
    </row>
    <row r="112" spans="2:11" ht="15" customHeight="1">
      <c r="B112" s="307"/>
      <c r="C112" s="285" t="s">
        <v>1041</v>
      </c>
      <c r="D112" s="285"/>
      <c r="E112" s="285"/>
      <c r="F112" s="306" t="s">
        <v>1000</v>
      </c>
      <c r="G112" s="285"/>
      <c r="H112" s="285" t="s">
        <v>1042</v>
      </c>
      <c r="I112" s="285" t="s">
        <v>1002</v>
      </c>
      <c r="J112" s="285">
        <v>120</v>
      </c>
      <c r="K112" s="298"/>
    </row>
    <row r="113" spans="2:11" ht="15" customHeight="1">
      <c r="B113" s="307"/>
      <c r="C113" s="285" t="s">
        <v>42</v>
      </c>
      <c r="D113" s="285"/>
      <c r="E113" s="285"/>
      <c r="F113" s="306" t="s">
        <v>1000</v>
      </c>
      <c r="G113" s="285"/>
      <c r="H113" s="285" t="s">
        <v>1043</v>
      </c>
      <c r="I113" s="285" t="s">
        <v>1034</v>
      </c>
      <c r="J113" s="285"/>
      <c r="K113" s="298"/>
    </row>
    <row r="114" spans="2:11" ht="15" customHeight="1">
      <c r="B114" s="307"/>
      <c r="C114" s="285" t="s">
        <v>52</v>
      </c>
      <c r="D114" s="285"/>
      <c r="E114" s="285"/>
      <c r="F114" s="306" t="s">
        <v>1000</v>
      </c>
      <c r="G114" s="285"/>
      <c r="H114" s="285" t="s">
        <v>1044</v>
      </c>
      <c r="I114" s="285" t="s">
        <v>1034</v>
      </c>
      <c r="J114" s="285"/>
      <c r="K114" s="298"/>
    </row>
    <row r="115" spans="2:11" ht="15" customHeight="1">
      <c r="B115" s="307"/>
      <c r="C115" s="285" t="s">
        <v>61</v>
      </c>
      <c r="D115" s="285"/>
      <c r="E115" s="285"/>
      <c r="F115" s="306" t="s">
        <v>1000</v>
      </c>
      <c r="G115" s="285"/>
      <c r="H115" s="285" t="s">
        <v>1045</v>
      </c>
      <c r="I115" s="285" t="s">
        <v>1046</v>
      </c>
      <c r="J115" s="285"/>
      <c r="K115" s="298"/>
    </row>
    <row r="116" spans="2:11" ht="15" customHeight="1">
      <c r="B116" s="310"/>
      <c r="C116" s="316"/>
      <c r="D116" s="316"/>
      <c r="E116" s="316"/>
      <c r="F116" s="316"/>
      <c r="G116" s="316"/>
      <c r="H116" s="316"/>
      <c r="I116" s="316"/>
      <c r="J116" s="316"/>
      <c r="K116" s="312"/>
    </row>
    <row r="117" spans="2:11" ht="18.75" customHeight="1">
      <c r="B117" s="317"/>
      <c r="C117" s="281"/>
      <c r="D117" s="281"/>
      <c r="E117" s="281"/>
      <c r="F117" s="318"/>
      <c r="G117" s="281"/>
      <c r="H117" s="281"/>
      <c r="I117" s="281"/>
      <c r="J117" s="281"/>
      <c r="K117" s="317"/>
    </row>
    <row r="118" spans="2:11" ht="18.75" customHeight="1">
      <c r="B118" s="292"/>
      <c r="C118" s="292"/>
      <c r="D118" s="292"/>
      <c r="E118" s="292"/>
      <c r="F118" s="292"/>
      <c r="G118" s="292"/>
      <c r="H118" s="292"/>
      <c r="I118" s="292"/>
      <c r="J118" s="292"/>
      <c r="K118" s="292"/>
    </row>
    <row r="119" spans="2:11" ht="7.5" customHeight="1">
      <c r="B119" s="319"/>
      <c r="C119" s="320"/>
      <c r="D119" s="320"/>
      <c r="E119" s="320"/>
      <c r="F119" s="320"/>
      <c r="G119" s="320"/>
      <c r="H119" s="320"/>
      <c r="I119" s="320"/>
      <c r="J119" s="320"/>
      <c r="K119" s="321"/>
    </row>
    <row r="120" spans="2:11" ht="45" customHeight="1">
      <c r="B120" s="322"/>
      <c r="C120" s="275" t="s">
        <v>1047</v>
      </c>
      <c r="D120" s="275"/>
      <c r="E120" s="275"/>
      <c r="F120" s="275"/>
      <c r="G120" s="275"/>
      <c r="H120" s="275"/>
      <c r="I120" s="275"/>
      <c r="J120" s="275"/>
      <c r="K120" s="323"/>
    </row>
    <row r="121" spans="2:11" ht="17.25" customHeight="1">
      <c r="B121" s="324"/>
      <c r="C121" s="299" t="s">
        <v>994</v>
      </c>
      <c r="D121" s="299"/>
      <c r="E121" s="299"/>
      <c r="F121" s="299" t="s">
        <v>995</v>
      </c>
      <c r="G121" s="300"/>
      <c r="H121" s="299" t="s">
        <v>123</v>
      </c>
      <c r="I121" s="299" t="s">
        <v>61</v>
      </c>
      <c r="J121" s="299" t="s">
        <v>996</v>
      </c>
      <c r="K121" s="325"/>
    </row>
    <row r="122" spans="2:11" ht="17.25" customHeight="1">
      <c r="B122" s="324"/>
      <c r="C122" s="301" t="s">
        <v>997</v>
      </c>
      <c r="D122" s="301"/>
      <c r="E122" s="301"/>
      <c r="F122" s="302" t="s">
        <v>998</v>
      </c>
      <c r="G122" s="303"/>
      <c r="H122" s="301"/>
      <c r="I122" s="301"/>
      <c r="J122" s="301" t="s">
        <v>999</v>
      </c>
      <c r="K122" s="325"/>
    </row>
    <row r="123" spans="2:11" ht="5.25" customHeight="1">
      <c r="B123" s="326"/>
      <c r="C123" s="304"/>
      <c r="D123" s="304"/>
      <c r="E123" s="304"/>
      <c r="F123" s="304"/>
      <c r="G123" s="285"/>
      <c r="H123" s="304"/>
      <c r="I123" s="304"/>
      <c r="J123" s="304"/>
      <c r="K123" s="327"/>
    </row>
    <row r="124" spans="2:11" ht="15" customHeight="1">
      <c r="B124" s="326"/>
      <c r="C124" s="285" t="s">
        <v>1003</v>
      </c>
      <c r="D124" s="304"/>
      <c r="E124" s="304"/>
      <c r="F124" s="306" t="s">
        <v>1000</v>
      </c>
      <c r="G124" s="285"/>
      <c r="H124" s="285" t="s">
        <v>1039</v>
      </c>
      <c r="I124" s="285" t="s">
        <v>1002</v>
      </c>
      <c r="J124" s="285">
        <v>120</v>
      </c>
      <c r="K124" s="328"/>
    </row>
    <row r="125" spans="2:11" ht="15" customHeight="1">
      <c r="B125" s="326"/>
      <c r="C125" s="285" t="s">
        <v>1048</v>
      </c>
      <c r="D125" s="285"/>
      <c r="E125" s="285"/>
      <c r="F125" s="306" t="s">
        <v>1000</v>
      </c>
      <c r="G125" s="285"/>
      <c r="H125" s="285" t="s">
        <v>1049</v>
      </c>
      <c r="I125" s="285" t="s">
        <v>1002</v>
      </c>
      <c r="J125" s="285" t="s">
        <v>1050</v>
      </c>
      <c r="K125" s="328"/>
    </row>
    <row r="126" spans="2:11" ht="15" customHeight="1">
      <c r="B126" s="326"/>
      <c r="C126" s="285" t="s">
        <v>948</v>
      </c>
      <c r="D126" s="285"/>
      <c r="E126" s="285"/>
      <c r="F126" s="306" t="s">
        <v>1000</v>
      </c>
      <c r="G126" s="285"/>
      <c r="H126" s="285" t="s">
        <v>1051</v>
      </c>
      <c r="I126" s="285" t="s">
        <v>1002</v>
      </c>
      <c r="J126" s="285" t="s">
        <v>1050</v>
      </c>
      <c r="K126" s="328"/>
    </row>
    <row r="127" spans="2:11" ht="15" customHeight="1">
      <c r="B127" s="326"/>
      <c r="C127" s="285" t="s">
        <v>1011</v>
      </c>
      <c r="D127" s="285"/>
      <c r="E127" s="285"/>
      <c r="F127" s="306" t="s">
        <v>1006</v>
      </c>
      <c r="G127" s="285"/>
      <c r="H127" s="285" t="s">
        <v>1012</v>
      </c>
      <c r="I127" s="285" t="s">
        <v>1002</v>
      </c>
      <c r="J127" s="285">
        <v>15</v>
      </c>
      <c r="K127" s="328"/>
    </row>
    <row r="128" spans="2:11" ht="15" customHeight="1">
      <c r="B128" s="326"/>
      <c r="C128" s="308" t="s">
        <v>1013</v>
      </c>
      <c r="D128" s="308"/>
      <c r="E128" s="308"/>
      <c r="F128" s="309" t="s">
        <v>1006</v>
      </c>
      <c r="G128" s="308"/>
      <c r="H128" s="308" t="s">
        <v>1014</v>
      </c>
      <c r="I128" s="308" t="s">
        <v>1002</v>
      </c>
      <c r="J128" s="308">
        <v>15</v>
      </c>
      <c r="K128" s="328"/>
    </row>
    <row r="129" spans="2:11" ht="15" customHeight="1">
      <c r="B129" s="326"/>
      <c r="C129" s="308" t="s">
        <v>1015</v>
      </c>
      <c r="D129" s="308"/>
      <c r="E129" s="308"/>
      <c r="F129" s="309" t="s">
        <v>1006</v>
      </c>
      <c r="G129" s="308"/>
      <c r="H129" s="308" t="s">
        <v>1016</v>
      </c>
      <c r="I129" s="308" t="s">
        <v>1002</v>
      </c>
      <c r="J129" s="308">
        <v>20</v>
      </c>
      <c r="K129" s="328"/>
    </row>
    <row r="130" spans="2:11" ht="15" customHeight="1">
      <c r="B130" s="326"/>
      <c r="C130" s="308" t="s">
        <v>1017</v>
      </c>
      <c r="D130" s="308"/>
      <c r="E130" s="308"/>
      <c r="F130" s="309" t="s">
        <v>1006</v>
      </c>
      <c r="G130" s="308"/>
      <c r="H130" s="308" t="s">
        <v>1018</v>
      </c>
      <c r="I130" s="308" t="s">
        <v>1002</v>
      </c>
      <c r="J130" s="308">
        <v>20</v>
      </c>
      <c r="K130" s="328"/>
    </row>
    <row r="131" spans="2:11" ht="15" customHeight="1">
      <c r="B131" s="326"/>
      <c r="C131" s="285" t="s">
        <v>1005</v>
      </c>
      <c r="D131" s="285"/>
      <c r="E131" s="285"/>
      <c r="F131" s="306" t="s">
        <v>1006</v>
      </c>
      <c r="G131" s="285"/>
      <c r="H131" s="285" t="s">
        <v>1039</v>
      </c>
      <c r="I131" s="285" t="s">
        <v>1002</v>
      </c>
      <c r="J131" s="285">
        <v>50</v>
      </c>
      <c r="K131" s="328"/>
    </row>
    <row r="132" spans="2:11" ht="15" customHeight="1">
      <c r="B132" s="326"/>
      <c r="C132" s="285" t="s">
        <v>1019</v>
      </c>
      <c r="D132" s="285"/>
      <c r="E132" s="285"/>
      <c r="F132" s="306" t="s">
        <v>1006</v>
      </c>
      <c r="G132" s="285"/>
      <c r="H132" s="285" t="s">
        <v>1039</v>
      </c>
      <c r="I132" s="285" t="s">
        <v>1002</v>
      </c>
      <c r="J132" s="285">
        <v>50</v>
      </c>
      <c r="K132" s="328"/>
    </row>
    <row r="133" spans="2:11" ht="15" customHeight="1">
      <c r="B133" s="326"/>
      <c r="C133" s="285" t="s">
        <v>1025</v>
      </c>
      <c r="D133" s="285"/>
      <c r="E133" s="285"/>
      <c r="F133" s="306" t="s">
        <v>1006</v>
      </c>
      <c r="G133" s="285"/>
      <c r="H133" s="285" t="s">
        <v>1039</v>
      </c>
      <c r="I133" s="285" t="s">
        <v>1002</v>
      </c>
      <c r="J133" s="285">
        <v>50</v>
      </c>
      <c r="K133" s="328"/>
    </row>
    <row r="134" spans="2:11" ht="15" customHeight="1">
      <c r="B134" s="326"/>
      <c r="C134" s="285" t="s">
        <v>1027</v>
      </c>
      <c r="D134" s="285"/>
      <c r="E134" s="285"/>
      <c r="F134" s="306" t="s">
        <v>1006</v>
      </c>
      <c r="G134" s="285"/>
      <c r="H134" s="285" t="s">
        <v>1039</v>
      </c>
      <c r="I134" s="285" t="s">
        <v>1002</v>
      </c>
      <c r="J134" s="285">
        <v>50</v>
      </c>
      <c r="K134" s="328"/>
    </row>
    <row r="135" spans="2:11" ht="15" customHeight="1">
      <c r="B135" s="326"/>
      <c r="C135" s="285" t="s">
        <v>128</v>
      </c>
      <c r="D135" s="285"/>
      <c r="E135" s="285"/>
      <c r="F135" s="306" t="s">
        <v>1006</v>
      </c>
      <c r="G135" s="285"/>
      <c r="H135" s="285" t="s">
        <v>1052</v>
      </c>
      <c r="I135" s="285" t="s">
        <v>1002</v>
      </c>
      <c r="J135" s="285">
        <v>255</v>
      </c>
      <c r="K135" s="328"/>
    </row>
    <row r="136" spans="2:11" ht="15" customHeight="1">
      <c r="B136" s="326"/>
      <c r="C136" s="285" t="s">
        <v>1029</v>
      </c>
      <c r="D136" s="285"/>
      <c r="E136" s="285"/>
      <c r="F136" s="306" t="s">
        <v>1000</v>
      </c>
      <c r="G136" s="285"/>
      <c r="H136" s="285" t="s">
        <v>1053</v>
      </c>
      <c r="I136" s="285" t="s">
        <v>1031</v>
      </c>
      <c r="J136" s="285"/>
      <c r="K136" s="328"/>
    </row>
    <row r="137" spans="2:11" ht="15" customHeight="1">
      <c r="B137" s="326"/>
      <c r="C137" s="285" t="s">
        <v>1032</v>
      </c>
      <c r="D137" s="285"/>
      <c r="E137" s="285"/>
      <c r="F137" s="306" t="s">
        <v>1000</v>
      </c>
      <c r="G137" s="285"/>
      <c r="H137" s="285" t="s">
        <v>1054</v>
      </c>
      <c r="I137" s="285" t="s">
        <v>1034</v>
      </c>
      <c r="J137" s="285"/>
      <c r="K137" s="328"/>
    </row>
    <row r="138" spans="2:11" ht="15" customHeight="1">
      <c r="B138" s="326"/>
      <c r="C138" s="285" t="s">
        <v>1035</v>
      </c>
      <c r="D138" s="285"/>
      <c r="E138" s="285"/>
      <c r="F138" s="306" t="s">
        <v>1000</v>
      </c>
      <c r="G138" s="285"/>
      <c r="H138" s="285" t="s">
        <v>1035</v>
      </c>
      <c r="I138" s="285" t="s">
        <v>1034</v>
      </c>
      <c r="J138" s="285"/>
      <c r="K138" s="328"/>
    </row>
    <row r="139" spans="2:11" ht="15" customHeight="1">
      <c r="B139" s="326"/>
      <c r="C139" s="285" t="s">
        <v>42</v>
      </c>
      <c r="D139" s="285"/>
      <c r="E139" s="285"/>
      <c r="F139" s="306" t="s">
        <v>1000</v>
      </c>
      <c r="G139" s="285"/>
      <c r="H139" s="285" t="s">
        <v>1055</v>
      </c>
      <c r="I139" s="285" t="s">
        <v>1034</v>
      </c>
      <c r="J139" s="285"/>
      <c r="K139" s="328"/>
    </row>
    <row r="140" spans="2:11" ht="15" customHeight="1">
      <c r="B140" s="326"/>
      <c r="C140" s="285" t="s">
        <v>1056</v>
      </c>
      <c r="D140" s="285"/>
      <c r="E140" s="285"/>
      <c r="F140" s="306" t="s">
        <v>1000</v>
      </c>
      <c r="G140" s="285"/>
      <c r="H140" s="285" t="s">
        <v>1057</v>
      </c>
      <c r="I140" s="285" t="s">
        <v>1034</v>
      </c>
      <c r="J140" s="285"/>
      <c r="K140" s="328"/>
    </row>
    <row r="141" spans="2:11" ht="15" customHeight="1">
      <c r="B141" s="329"/>
      <c r="C141" s="330"/>
      <c r="D141" s="330"/>
      <c r="E141" s="330"/>
      <c r="F141" s="330"/>
      <c r="G141" s="330"/>
      <c r="H141" s="330"/>
      <c r="I141" s="330"/>
      <c r="J141" s="330"/>
      <c r="K141" s="331"/>
    </row>
    <row r="142" spans="2:11" ht="18.75" customHeight="1">
      <c r="B142" s="281"/>
      <c r="C142" s="281"/>
      <c r="D142" s="281"/>
      <c r="E142" s="281"/>
      <c r="F142" s="318"/>
      <c r="G142" s="281"/>
      <c r="H142" s="281"/>
      <c r="I142" s="281"/>
      <c r="J142" s="281"/>
      <c r="K142" s="281"/>
    </row>
    <row r="143" spans="2:11" ht="18.75" customHeight="1">
      <c r="B143" s="292"/>
      <c r="C143" s="292"/>
      <c r="D143" s="292"/>
      <c r="E143" s="292"/>
      <c r="F143" s="292"/>
      <c r="G143" s="292"/>
      <c r="H143" s="292"/>
      <c r="I143" s="292"/>
      <c r="J143" s="292"/>
      <c r="K143" s="292"/>
    </row>
    <row r="144" spans="2:11" ht="7.5" customHeight="1">
      <c r="B144" s="293"/>
      <c r="C144" s="294"/>
      <c r="D144" s="294"/>
      <c r="E144" s="294"/>
      <c r="F144" s="294"/>
      <c r="G144" s="294"/>
      <c r="H144" s="294"/>
      <c r="I144" s="294"/>
      <c r="J144" s="294"/>
      <c r="K144" s="295"/>
    </row>
    <row r="145" spans="2:11" ht="45" customHeight="1">
      <c r="B145" s="296"/>
      <c r="C145" s="297" t="s">
        <v>1058</v>
      </c>
      <c r="D145" s="297"/>
      <c r="E145" s="297"/>
      <c r="F145" s="297"/>
      <c r="G145" s="297"/>
      <c r="H145" s="297"/>
      <c r="I145" s="297"/>
      <c r="J145" s="297"/>
      <c r="K145" s="298"/>
    </row>
    <row r="146" spans="2:11" ht="17.25" customHeight="1">
      <c r="B146" s="296"/>
      <c r="C146" s="299" t="s">
        <v>994</v>
      </c>
      <c r="D146" s="299"/>
      <c r="E146" s="299"/>
      <c r="F146" s="299" t="s">
        <v>995</v>
      </c>
      <c r="G146" s="300"/>
      <c r="H146" s="299" t="s">
        <v>123</v>
      </c>
      <c r="I146" s="299" t="s">
        <v>61</v>
      </c>
      <c r="J146" s="299" t="s">
        <v>996</v>
      </c>
      <c r="K146" s="298"/>
    </row>
    <row r="147" spans="2:11" ht="17.25" customHeight="1">
      <c r="B147" s="296"/>
      <c r="C147" s="301" t="s">
        <v>997</v>
      </c>
      <c r="D147" s="301"/>
      <c r="E147" s="301"/>
      <c r="F147" s="302" t="s">
        <v>998</v>
      </c>
      <c r="G147" s="303"/>
      <c r="H147" s="301"/>
      <c r="I147" s="301"/>
      <c r="J147" s="301" t="s">
        <v>999</v>
      </c>
      <c r="K147" s="298"/>
    </row>
    <row r="148" spans="2:11" ht="5.25" customHeight="1">
      <c r="B148" s="307"/>
      <c r="C148" s="304"/>
      <c r="D148" s="304"/>
      <c r="E148" s="304"/>
      <c r="F148" s="304"/>
      <c r="G148" s="305"/>
      <c r="H148" s="304"/>
      <c r="I148" s="304"/>
      <c r="J148" s="304"/>
      <c r="K148" s="328"/>
    </row>
    <row r="149" spans="2:11" ht="15" customHeight="1">
      <c r="B149" s="307"/>
      <c r="C149" s="332" t="s">
        <v>1003</v>
      </c>
      <c r="D149" s="285"/>
      <c r="E149" s="285"/>
      <c r="F149" s="333" t="s">
        <v>1000</v>
      </c>
      <c r="G149" s="285"/>
      <c r="H149" s="332" t="s">
        <v>1039</v>
      </c>
      <c r="I149" s="332" t="s">
        <v>1002</v>
      </c>
      <c r="J149" s="332">
        <v>120</v>
      </c>
      <c r="K149" s="328"/>
    </row>
    <row r="150" spans="2:11" ht="15" customHeight="1">
      <c r="B150" s="307"/>
      <c r="C150" s="332" t="s">
        <v>1048</v>
      </c>
      <c r="D150" s="285"/>
      <c r="E150" s="285"/>
      <c r="F150" s="333" t="s">
        <v>1000</v>
      </c>
      <c r="G150" s="285"/>
      <c r="H150" s="332" t="s">
        <v>1059</v>
      </c>
      <c r="I150" s="332" t="s">
        <v>1002</v>
      </c>
      <c r="J150" s="332" t="s">
        <v>1050</v>
      </c>
      <c r="K150" s="328"/>
    </row>
    <row r="151" spans="2:11" ht="15" customHeight="1">
      <c r="B151" s="307"/>
      <c r="C151" s="332" t="s">
        <v>948</v>
      </c>
      <c r="D151" s="285"/>
      <c r="E151" s="285"/>
      <c r="F151" s="333" t="s">
        <v>1000</v>
      </c>
      <c r="G151" s="285"/>
      <c r="H151" s="332" t="s">
        <v>1060</v>
      </c>
      <c r="I151" s="332" t="s">
        <v>1002</v>
      </c>
      <c r="J151" s="332" t="s">
        <v>1050</v>
      </c>
      <c r="K151" s="328"/>
    </row>
    <row r="152" spans="2:11" ht="15" customHeight="1">
      <c r="B152" s="307"/>
      <c r="C152" s="332" t="s">
        <v>1005</v>
      </c>
      <c r="D152" s="285"/>
      <c r="E152" s="285"/>
      <c r="F152" s="333" t="s">
        <v>1006</v>
      </c>
      <c r="G152" s="285"/>
      <c r="H152" s="332" t="s">
        <v>1039</v>
      </c>
      <c r="I152" s="332" t="s">
        <v>1002</v>
      </c>
      <c r="J152" s="332">
        <v>50</v>
      </c>
      <c r="K152" s="328"/>
    </row>
    <row r="153" spans="2:11" ht="15" customHeight="1">
      <c r="B153" s="307"/>
      <c r="C153" s="332" t="s">
        <v>1008</v>
      </c>
      <c r="D153" s="285"/>
      <c r="E153" s="285"/>
      <c r="F153" s="333" t="s">
        <v>1000</v>
      </c>
      <c r="G153" s="285"/>
      <c r="H153" s="332" t="s">
        <v>1039</v>
      </c>
      <c r="I153" s="332" t="s">
        <v>1010</v>
      </c>
      <c r="J153" s="332"/>
      <c r="K153" s="328"/>
    </row>
    <row r="154" spans="2:11" ht="15" customHeight="1">
      <c r="B154" s="307"/>
      <c r="C154" s="332" t="s">
        <v>1019</v>
      </c>
      <c r="D154" s="285"/>
      <c r="E154" s="285"/>
      <c r="F154" s="333" t="s">
        <v>1006</v>
      </c>
      <c r="G154" s="285"/>
      <c r="H154" s="332" t="s">
        <v>1039</v>
      </c>
      <c r="I154" s="332" t="s">
        <v>1002</v>
      </c>
      <c r="J154" s="332">
        <v>50</v>
      </c>
      <c r="K154" s="328"/>
    </row>
    <row r="155" spans="2:11" ht="15" customHeight="1">
      <c r="B155" s="307"/>
      <c r="C155" s="332" t="s">
        <v>1027</v>
      </c>
      <c r="D155" s="285"/>
      <c r="E155" s="285"/>
      <c r="F155" s="333" t="s">
        <v>1006</v>
      </c>
      <c r="G155" s="285"/>
      <c r="H155" s="332" t="s">
        <v>1039</v>
      </c>
      <c r="I155" s="332" t="s">
        <v>1002</v>
      </c>
      <c r="J155" s="332">
        <v>50</v>
      </c>
      <c r="K155" s="328"/>
    </row>
    <row r="156" spans="2:11" ht="15" customHeight="1">
      <c r="B156" s="307"/>
      <c r="C156" s="332" t="s">
        <v>1025</v>
      </c>
      <c r="D156" s="285"/>
      <c r="E156" s="285"/>
      <c r="F156" s="333" t="s">
        <v>1006</v>
      </c>
      <c r="G156" s="285"/>
      <c r="H156" s="332" t="s">
        <v>1039</v>
      </c>
      <c r="I156" s="332" t="s">
        <v>1002</v>
      </c>
      <c r="J156" s="332">
        <v>50</v>
      </c>
      <c r="K156" s="328"/>
    </row>
    <row r="157" spans="2:11" ht="15" customHeight="1">
      <c r="B157" s="307"/>
      <c r="C157" s="332" t="s">
        <v>99</v>
      </c>
      <c r="D157" s="285"/>
      <c r="E157" s="285"/>
      <c r="F157" s="333" t="s">
        <v>1000</v>
      </c>
      <c r="G157" s="285"/>
      <c r="H157" s="332" t="s">
        <v>1061</v>
      </c>
      <c r="I157" s="332" t="s">
        <v>1002</v>
      </c>
      <c r="J157" s="332" t="s">
        <v>1062</v>
      </c>
      <c r="K157" s="328"/>
    </row>
    <row r="158" spans="2:11" ht="15" customHeight="1">
      <c r="B158" s="307"/>
      <c r="C158" s="332" t="s">
        <v>1063</v>
      </c>
      <c r="D158" s="285"/>
      <c r="E158" s="285"/>
      <c r="F158" s="333" t="s">
        <v>1000</v>
      </c>
      <c r="G158" s="285"/>
      <c r="H158" s="332" t="s">
        <v>1064</v>
      </c>
      <c r="I158" s="332" t="s">
        <v>1034</v>
      </c>
      <c r="J158" s="332"/>
      <c r="K158" s="328"/>
    </row>
    <row r="159" spans="2:11" ht="15" customHeight="1">
      <c r="B159" s="334"/>
      <c r="C159" s="316"/>
      <c r="D159" s="316"/>
      <c r="E159" s="316"/>
      <c r="F159" s="316"/>
      <c r="G159" s="316"/>
      <c r="H159" s="316"/>
      <c r="I159" s="316"/>
      <c r="J159" s="316"/>
      <c r="K159" s="335"/>
    </row>
    <row r="160" spans="2:11" ht="18.75" customHeight="1">
      <c r="B160" s="281"/>
      <c r="C160" s="285"/>
      <c r="D160" s="285"/>
      <c r="E160" s="285"/>
      <c r="F160" s="306"/>
      <c r="G160" s="285"/>
      <c r="H160" s="285"/>
      <c r="I160" s="285"/>
      <c r="J160" s="285"/>
      <c r="K160" s="281"/>
    </row>
    <row r="161" spans="2:11" ht="18.75" customHeight="1">
      <c r="B161" s="281"/>
      <c r="C161" s="285"/>
      <c r="D161" s="285"/>
      <c r="E161" s="285"/>
      <c r="F161" s="306"/>
      <c r="G161" s="285"/>
      <c r="H161" s="285"/>
      <c r="I161" s="285"/>
      <c r="J161" s="285"/>
      <c r="K161" s="281"/>
    </row>
    <row r="162" spans="2:11" ht="18.75" customHeight="1">
      <c r="B162" s="281"/>
      <c r="C162" s="285"/>
      <c r="D162" s="285"/>
      <c r="E162" s="285"/>
      <c r="F162" s="306"/>
      <c r="G162" s="285"/>
      <c r="H162" s="285"/>
      <c r="I162" s="285"/>
      <c r="J162" s="285"/>
      <c r="K162" s="281"/>
    </row>
    <row r="163" spans="2:11" ht="18.75" customHeight="1">
      <c r="B163" s="281"/>
      <c r="C163" s="285"/>
      <c r="D163" s="285"/>
      <c r="E163" s="285"/>
      <c r="F163" s="306"/>
      <c r="G163" s="285"/>
      <c r="H163" s="285"/>
      <c r="I163" s="285"/>
      <c r="J163" s="285"/>
      <c r="K163" s="281"/>
    </row>
    <row r="164" spans="2:11" ht="18.75" customHeight="1">
      <c r="B164" s="281"/>
      <c r="C164" s="285"/>
      <c r="D164" s="285"/>
      <c r="E164" s="285"/>
      <c r="F164" s="306"/>
      <c r="G164" s="285"/>
      <c r="H164" s="285"/>
      <c r="I164" s="285"/>
      <c r="J164" s="285"/>
      <c r="K164" s="281"/>
    </row>
    <row r="165" spans="2:11" ht="18.75" customHeight="1">
      <c r="B165" s="281"/>
      <c r="C165" s="285"/>
      <c r="D165" s="285"/>
      <c r="E165" s="285"/>
      <c r="F165" s="306"/>
      <c r="G165" s="285"/>
      <c r="H165" s="285"/>
      <c r="I165" s="285"/>
      <c r="J165" s="285"/>
      <c r="K165" s="281"/>
    </row>
    <row r="166" spans="2:11" ht="18.75" customHeight="1">
      <c r="B166" s="281"/>
      <c r="C166" s="285"/>
      <c r="D166" s="285"/>
      <c r="E166" s="285"/>
      <c r="F166" s="306"/>
      <c r="G166" s="285"/>
      <c r="H166" s="285"/>
      <c r="I166" s="285"/>
      <c r="J166" s="285"/>
      <c r="K166" s="281"/>
    </row>
    <row r="167" spans="2:11" ht="18.75" customHeight="1">
      <c r="B167" s="292"/>
      <c r="C167" s="292"/>
      <c r="D167" s="292"/>
      <c r="E167" s="292"/>
      <c r="F167" s="292"/>
      <c r="G167" s="292"/>
      <c r="H167" s="292"/>
      <c r="I167" s="292"/>
      <c r="J167" s="292"/>
      <c r="K167" s="292"/>
    </row>
    <row r="168" spans="2:11" ht="7.5" customHeight="1">
      <c r="B168" s="271"/>
      <c r="C168" s="272"/>
      <c r="D168" s="272"/>
      <c r="E168" s="272"/>
      <c r="F168" s="272"/>
      <c r="G168" s="272"/>
      <c r="H168" s="272"/>
      <c r="I168" s="272"/>
      <c r="J168" s="272"/>
      <c r="K168" s="273"/>
    </row>
    <row r="169" spans="2:11" ht="45" customHeight="1">
      <c r="B169" s="274"/>
      <c r="C169" s="275" t="s">
        <v>1065</v>
      </c>
      <c r="D169" s="275"/>
      <c r="E169" s="275"/>
      <c r="F169" s="275"/>
      <c r="G169" s="275"/>
      <c r="H169" s="275"/>
      <c r="I169" s="275"/>
      <c r="J169" s="275"/>
      <c r="K169" s="276"/>
    </row>
    <row r="170" spans="2:11" ht="17.25" customHeight="1">
      <c r="B170" s="274"/>
      <c r="C170" s="299" t="s">
        <v>994</v>
      </c>
      <c r="D170" s="299"/>
      <c r="E170" s="299"/>
      <c r="F170" s="299" t="s">
        <v>995</v>
      </c>
      <c r="G170" s="336"/>
      <c r="H170" s="337" t="s">
        <v>123</v>
      </c>
      <c r="I170" s="337" t="s">
        <v>61</v>
      </c>
      <c r="J170" s="299" t="s">
        <v>996</v>
      </c>
      <c r="K170" s="276"/>
    </row>
    <row r="171" spans="2:11" ht="17.25" customHeight="1">
      <c r="B171" s="277"/>
      <c r="C171" s="301" t="s">
        <v>997</v>
      </c>
      <c r="D171" s="301"/>
      <c r="E171" s="301"/>
      <c r="F171" s="302" t="s">
        <v>998</v>
      </c>
      <c r="G171" s="338"/>
      <c r="H171" s="339"/>
      <c r="I171" s="339"/>
      <c r="J171" s="301" t="s">
        <v>999</v>
      </c>
      <c r="K171" s="279"/>
    </row>
    <row r="172" spans="2:11" ht="5.25" customHeight="1">
      <c r="B172" s="307"/>
      <c r="C172" s="304"/>
      <c r="D172" s="304"/>
      <c r="E172" s="304"/>
      <c r="F172" s="304"/>
      <c r="G172" s="305"/>
      <c r="H172" s="304"/>
      <c r="I172" s="304"/>
      <c r="J172" s="304"/>
      <c r="K172" s="328"/>
    </row>
    <row r="173" spans="2:11" ht="15" customHeight="1">
      <c r="B173" s="307"/>
      <c r="C173" s="285" t="s">
        <v>1003</v>
      </c>
      <c r="D173" s="285"/>
      <c r="E173" s="285"/>
      <c r="F173" s="306" t="s">
        <v>1000</v>
      </c>
      <c r="G173" s="285"/>
      <c r="H173" s="285" t="s">
        <v>1039</v>
      </c>
      <c r="I173" s="285" t="s">
        <v>1002</v>
      </c>
      <c r="J173" s="285">
        <v>120</v>
      </c>
      <c r="K173" s="328"/>
    </row>
    <row r="174" spans="2:11" ht="15" customHeight="1">
      <c r="B174" s="307"/>
      <c r="C174" s="285" t="s">
        <v>1048</v>
      </c>
      <c r="D174" s="285"/>
      <c r="E174" s="285"/>
      <c r="F174" s="306" t="s">
        <v>1000</v>
      </c>
      <c r="G174" s="285"/>
      <c r="H174" s="285" t="s">
        <v>1049</v>
      </c>
      <c r="I174" s="285" t="s">
        <v>1002</v>
      </c>
      <c r="J174" s="285" t="s">
        <v>1050</v>
      </c>
      <c r="K174" s="328"/>
    </row>
    <row r="175" spans="2:11" ht="15" customHeight="1">
      <c r="B175" s="307"/>
      <c r="C175" s="285" t="s">
        <v>948</v>
      </c>
      <c r="D175" s="285"/>
      <c r="E175" s="285"/>
      <c r="F175" s="306" t="s">
        <v>1000</v>
      </c>
      <c r="G175" s="285"/>
      <c r="H175" s="285" t="s">
        <v>1066</v>
      </c>
      <c r="I175" s="285" t="s">
        <v>1002</v>
      </c>
      <c r="J175" s="285" t="s">
        <v>1050</v>
      </c>
      <c r="K175" s="328"/>
    </row>
    <row r="176" spans="2:11" ht="15" customHeight="1">
      <c r="B176" s="307"/>
      <c r="C176" s="285" t="s">
        <v>1005</v>
      </c>
      <c r="D176" s="285"/>
      <c r="E176" s="285"/>
      <c r="F176" s="306" t="s">
        <v>1006</v>
      </c>
      <c r="G176" s="285"/>
      <c r="H176" s="285" t="s">
        <v>1066</v>
      </c>
      <c r="I176" s="285" t="s">
        <v>1002</v>
      </c>
      <c r="J176" s="285">
        <v>50</v>
      </c>
      <c r="K176" s="328"/>
    </row>
    <row r="177" spans="2:11" ht="15" customHeight="1">
      <c r="B177" s="307"/>
      <c r="C177" s="285" t="s">
        <v>1008</v>
      </c>
      <c r="D177" s="285"/>
      <c r="E177" s="285"/>
      <c r="F177" s="306" t="s">
        <v>1000</v>
      </c>
      <c r="G177" s="285"/>
      <c r="H177" s="285" t="s">
        <v>1066</v>
      </c>
      <c r="I177" s="285" t="s">
        <v>1010</v>
      </c>
      <c r="J177" s="285"/>
      <c r="K177" s="328"/>
    </row>
    <row r="178" spans="2:11" ht="15" customHeight="1">
      <c r="B178" s="307"/>
      <c r="C178" s="285" t="s">
        <v>1019</v>
      </c>
      <c r="D178" s="285"/>
      <c r="E178" s="285"/>
      <c r="F178" s="306" t="s">
        <v>1006</v>
      </c>
      <c r="G178" s="285"/>
      <c r="H178" s="285" t="s">
        <v>1066</v>
      </c>
      <c r="I178" s="285" t="s">
        <v>1002</v>
      </c>
      <c r="J178" s="285">
        <v>50</v>
      </c>
      <c r="K178" s="328"/>
    </row>
    <row r="179" spans="2:11" ht="15" customHeight="1">
      <c r="B179" s="307"/>
      <c r="C179" s="285" t="s">
        <v>1027</v>
      </c>
      <c r="D179" s="285"/>
      <c r="E179" s="285"/>
      <c r="F179" s="306" t="s">
        <v>1006</v>
      </c>
      <c r="G179" s="285"/>
      <c r="H179" s="285" t="s">
        <v>1066</v>
      </c>
      <c r="I179" s="285" t="s">
        <v>1002</v>
      </c>
      <c r="J179" s="285">
        <v>50</v>
      </c>
      <c r="K179" s="328"/>
    </row>
    <row r="180" spans="2:11" ht="15" customHeight="1">
      <c r="B180" s="307"/>
      <c r="C180" s="285" t="s">
        <v>1025</v>
      </c>
      <c r="D180" s="285"/>
      <c r="E180" s="285"/>
      <c r="F180" s="306" t="s">
        <v>1006</v>
      </c>
      <c r="G180" s="285"/>
      <c r="H180" s="285" t="s">
        <v>1066</v>
      </c>
      <c r="I180" s="285" t="s">
        <v>1002</v>
      </c>
      <c r="J180" s="285">
        <v>50</v>
      </c>
      <c r="K180" s="328"/>
    </row>
    <row r="181" spans="2:11" ht="15" customHeight="1">
      <c r="B181" s="307"/>
      <c r="C181" s="285" t="s">
        <v>122</v>
      </c>
      <c r="D181" s="285"/>
      <c r="E181" s="285"/>
      <c r="F181" s="306" t="s">
        <v>1000</v>
      </c>
      <c r="G181" s="285"/>
      <c r="H181" s="285" t="s">
        <v>1067</v>
      </c>
      <c r="I181" s="285" t="s">
        <v>1068</v>
      </c>
      <c r="J181" s="285"/>
      <c r="K181" s="328"/>
    </row>
    <row r="182" spans="2:11" ht="15" customHeight="1">
      <c r="B182" s="307"/>
      <c r="C182" s="285" t="s">
        <v>61</v>
      </c>
      <c r="D182" s="285"/>
      <c r="E182" s="285"/>
      <c r="F182" s="306" t="s">
        <v>1000</v>
      </c>
      <c r="G182" s="285"/>
      <c r="H182" s="285" t="s">
        <v>1069</v>
      </c>
      <c r="I182" s="285" t="s">
        <v>1070</v>
      </c>
      <c r="J182" s="285">
        <v>1</v>
      </c>
      <c r="K182" s="328"/>
    </row>
    <row r="183" spans="2:11" ht="15" customHeight="1">
      <c r="B183" s="307"/>
      <c r="C183" s="285" t="s">
        <v>57</v>
      </c>
      <c r="D183" s="285"/>
      <c r="E183" s="285"/>
      <c r="F183" s="306" t="s">
        <v>1000</v>
      </c>
      <c r="G183" s="285"/>
      <c r="H183" s="285" t="s">
        <v>1071</v>
      </c>
      <c r="I183" s="285" t="s">
        <v>1002</v>
      </c>
      <c r="J183" s="285">
        <v>20</v>
      </c>
      <c r="K183" s="328"/>
    </row>
    <row r="184" spans="2:11" ht="15" customHeight="1">
      <c r="B184" s="307"/>
      <c r="C184" s="285" t="s">
        <v>123</v>
      </c>
      <c r="D184" s="285"/>
      <c r="E184" s="285"/>
      <c r="F184" s="306" t="s">
        <v>1000</v>
      </c>
      <c r="G184" s="285"/>
      <c r="H184" s="285" t="s">
        <v>1072</v>
      </c>
      <c r="I184" s="285" t="s">
        <v>1002</v>
      </c>
      <c r="J184" s="285">
        <v>255</v>
      </c>
      <c r="K184" s="328"/>
    </row>
    <row r="185" spans="2:11" ht="15" customHeight="1">
      <c r="B185" s="307"/>
      <c r="C185" s="285" t="s">
        <v>124</v>
      </c>
      <c r="D185" s="285"/>
      <c r="E185" s="285"/>
      <c r="F185" s="306" t="s">
        <v>1000</v>
      </c>
      <c r="G185" s="285"/>
      <c r="H185" s="285" t="s">
        <v>964</v>
      </c>
      <c r="I185" s="285" t="s">
        <v>1002</v>
      </c>
      <c r="J185" s="285">
        <v>10</v>
      </c>
      <c r="K185" s="328"/>
    </row>
    <row r="186" spans="2:11" ht="15" customHeight="1">
      <c r="B186" s="307"/>
      <c r="C186" s="285" t="s">
        <v>125</v>
      </c>
      <c r="D186" s="285"/>
      <c r="E186" s="285"/>
      <c r="F186" s="306" t="s">
        <v>1000</v>
      </c>
      <c r="G186" s="285"/>
      <c r="H186" s="285" t="s">
        <v>1073</v>
      </c>
      <c r="I186" s="285" t="s">
        <v>1034</v>
      </c>
      <c r="J186" s="285"/>
      <c r="K186" s="328"/>
    </row>
    <row r="187" spans="2:11" ht="15" customHeight="1">
      <c r="B187" s="307"/>
      <c r="C187" s="285" t="s">
        <v>1074</v>
      </c>
      <c r="D187" s="285"/>
      <c r="E187" s="285"/>
      <c r="F187" s="306" t="s">
        <v>1000</v>
      </c>
      <c r="G187" s="285"/>
      <c r="H187" s="285" t="s">
        <v>1075</v>
      </c>
      <c r="I187" s="285" t="s">
        <v>1034</v>
      </c>
      <c r="J187" s="285"/>
      <c r="K187" s="328"/>
    </row>
    <row r="188" spans="2:11" ht="15" customHeight="1">
      <c r="B188" s="307"/>
      <c r="C188" s="285" t="s">
        <v>1063</v>
      </c>
      <c r="D188" s="285"/>
      <c r="E188" s="285"/>
      <c r="F188" s="306" t="s">
        <v>1000</v>
      </c>
      <c r="G188" s="285"/>
      <c r="H188" s="285" t="s">
        <v>1076</v>
      </c>
      <c r="I188" s="285" t="s">
        <v>1034</v>
      </c>
      <c r="J188" s="285"/>
      <c r="K188" s="328"/>
    </row>
    <row r="189" spans="2:11" ht="15" customHeight="1">
      <c r="B189" s="307"/>
      <c r="C189" s="285" t="s">
        <v>127</v>
      </c>
      <c r="D189" s="285"/>
      <c r="E189" s="285"/>
      <c r="F189" s="306" t="s">
        <v>1006</v>
      </c>
      <c r="G189" s="285"/>
      <c r="H189" s="285" t="s">
        <v>1077</v>
      </c>
      <c r="I189" s="285" t="s">
        <v>1002</v>
      </c>
      <c r="J189" s="285">
        <v>50</v>
      </c>
      <c r="K189" s="328"/>
    </row>
    <row r="190" spans="2:11" ht="15" customHeight="1">
      <c r="B190" s="307"/>
      <c r="C190" s="285" t="s">
        <v>1078</v>
      </c>
      <c r="D190" s="285"/>
      <c r="E190" s="285"/>
      <c r="F190" s="306" t="s">
        <v>1006</v>
      </c>
      <c r="G190" s="285"/>
      <c r="H190" s="285" t="s">
        <v>1079</v>
      </c>
      <c r="I190" s="285" t="s">
        <v>1080</v>
      </c>
      <c r="J190" s="285"/>
      <c r="K190" s="328"/>
    </row>
    <row r="191" spans="2:11" ht="15" customHeight="1">
      <c r="B191" s="307"/>
      <c r="C191" s="285" t="s">
        <v>1081</v>
      </c>
      <c r="D191" s="285"/>
      <c r="E191" s="285"/>
      <c r="F191" s="306" t="s">
        <v>1006</v>
      </c>
      <c r="G191" s="285"/>
      <c r="H191" s="285" t="s">
        <v>1082</v>
      </c>
      <c r="I191" s="285" t="s">
        <v>1080</v>
      </c>
      <c r="J191" s="285"/>
      <c r="K191" s="328"/>
    </row>
    <row r="192" spans="2:11" ht="15" customHeight="1">
      <c r="B192" s="307"/>
      <c r="C192" s="285" t="s">
        <v>1083</v>
      </c>
      <c r="D192" s="285"/>
      <c r="E192" s="285"/>
      <c r="F192" s="306" t="s">
        <v>1006</v>
      </c>
      <c r="G192" s="285"/>
      <c r="H192" s="285" t="s">
        <v>1084</v>
      </c>
      <c r="I192" s="285" t="s">
        <v>1080</v>
      </c>
      <c r="J192" s="285"/>
      <c r="K192" s="328"/>
    </row>
    <row r="193" spans="2:11" ht="15" customHeight="1">
      <c r="B193" s="307"/>
      <c r="C193" s="340" t="s">
        <v>1085</v>
      </c>
      <c r="D193" s="285"/>
      <c r="E193" s="285"/>
      <c r="F193" s="306" t="s">
        <v>1006</v>
      </c>
      <c r="G193" s="285"/>
      <c r="H193" s="285" t="s">
        <v>1086</v>
      </c>
      <c r="I193" s="285" t="s">
        <v>1087</v>
      </c>
      <c r="J193" s="341" t="s">
        <v>1088</v>
      </c>
      <c r="K193" s="328"/>
    </row>
    <row r="194" spans="2:11" ht="15" customHeight="1">
      <c r="B194" s="307"/>
      <c r="C194" s="291" t="s">
        <v>46</v>
      </c>
      <c r="D194" s="285"/>
      <c r="E194" s="285"/>
      <c r="F194" s="306" t="s">
        <v>1000</v>
      </c>
      <c r="G194" s="285"/>
      <c r="H194" s="281" t="s">
        <v>1089</v>
      </c>
      <c r="I194" s="285" t="s">
        <v>1090</v>
      </c>
      <c r="J194" s="285"/>
      <c r="K194" s="328"/>
    </row>
    <row r="195" spans="2:11" ht="15" customHeight="1">
      <c r="B195" s="307"/>
      <c r="C195" s="291" t="s">
        <v>1091</v>
      </c>
      <c r="D195" s="285"/>
      <c r="E195" s="285"/>
      <c r="F195" s="306" t="s">
        <v>1000</v>
      </c>
      <c r="G195" s="285"/>
      <c r="H195" s="285" t="s">
        <v>1092</v>
      </c>
      <c r="I195" s="285" t="s">
        <v>1034</v>
      </c>
      <c r="J195" s="285"/>
      <c r="K195" s="328"/>
    </row>
    <row r="196" spans="2:11" ht="15" customHeight="1">
      <c r="B196" s="307"/>
      <c r="C196" s="291" t="s">
        <v>1093</v>
      </c>
      <c r="D196" s="285"/>
      <c r="E196" s="285"/>
      <c r="F196" s="306" t="s">
        <v>1000</v>
      </c>
      <c r="G196" s="285"/>
      <c r="H196" s="285" t="s">
        <v>1094</v>
      </c>
      <c r="I196" s="285" t="s">
        <v>1034</v>
      </c>
      <c r="J196" s="285"/>
      <c r="K196" s="328"/>
    </row>
    <row r="197" spans="2:11" ht="15" customHeight="1">
      <c r="B197" s="307"/>
      <c r="C197" s="291" t="s">
        <v>1095</v>
      </c>
      <c r="D197" s="285"/>
      <c r="E197" s="285"/>
      <c r="F197" s="306" t="s">
        <v>1006</v>
      </c>
      <c r="G197" s="285"/>
      <c r="H197" s="285" t="s">
        <v>1096</v>
      </c>
      <c r="I197" s="285" t="s">
        <v>1034</v>
      </c>
      <c r="J197" s="285"/>
      <c r="K197" s="328"/>
    </row>
    <row r="198" spans="2:11" ht="15" customHeight="1">
      <c r="B198" s="334"/>
      <c r="C198" s="342"/>
      <c r="D198" s="316"/>
      <c r="E198" s="316"/>
      <c r="F198" s="316"/>
      <c r="G198" s="316"/>
      <c r="H198" s="316"/>
      <c r="I198" s="316"/>
      <c r="J198" s="316"/>
      <c r="K198" s="335"/>
    </row>
    <row r="199" spans="2:11" ht="18.75" customHeight="1">
      <c r="B199" s="281"/>
      <c r="C199" s="285"/>
      <c r="D199" s="285"/>
      <c r="E199" s="285"/>
      <c r="F199" s="306"/>
      <c r="G199" s="285"/>
      <c r="H199" s="285"/>
      <c r="I199" s="285"/>
      <c r="J199" s="285"/>
      <c r="K199" s="281"/>
    </row>
    <row r="200" spans="2:11" ht="18.75" customHeight="1">
      <c r="B200" s="292"/>
      <c r="C200" s="292"/>
      <c r="D200" s="292"/>
      <c r="E200" s="292"/>
      <c r="F200" s="292"/>
      <c r="G200" s="292"/>
      <c r="H200" s="292"/>
      <c r="I200" s="292"/>
      <c r="J200" s="292"/>
      <c r="K200" s="292"/>
    </row>
    <row r="201" spans="2:11" ht="13.5">
      <c r="B201" s="271"/>
      <c r="C201" s="272"/>
      <c r="D201" s="272"/>
      <c r="E201" s="272"/>
      <c r="F201" s="272"/>
      <c r="G201" s="272"/>
      <c r="H201" s="272"/>
      <c r="I201" s="272"/>
      <c r="J201" s="272"/>
      <c r="K201" s="273"/>
    </row>
    <row r="202" spans="2:11" ht="21" customHeight="1">
      <c r="B202" s="274"/>
      <c r="C202" s="275" t="s">
        <v>1097</v>
      </c>
      <c r="D202" s="275"/>
      <c r="E202" s="275"/>
      <c r="F202" s="275"/>
      <c r="G202" s="275"/>
      <c r="H202" s="275"/>
      <c r="I202" s="275"/>
      <c r="J202" s="275"/>
      <c r="K202" s="276"/>
    </row>
    <row r="203" spans="2:11" ht="25.5" customHeight="1">
      <c r="B203" s="274"/>
      <c r="C203" s="343" t="s">
        <v>1098</v>
      </c>
      <c r="D203" s="343"/>
      <c r="E203" s="343"/>
      <c r="F203" s="343" t="s">
        <v>1099</v>
      </c>
      <c r="G203" s="344"/>
      <c r="H203" s="343" t="s">
        <v>1100</v>
      </c>
      <c r="I203" s="343"/>
      <c r="J203" s="343"/>
      <c r="K203" s="276"/>
    </row>
    <row r="204" spans="2:11" ht="5.25" customHeight="1">
      <c r="B204" s="307"/>
      <c r="C204" s="304"/>
      <c r="D204" s="304"/>
      <c r="E204" s="304"/>
      <c r="F204" s="304"/>
      <c r="G204" s="285"/>
      <c r="H204" s="304"/>
      <c r="I204" s="304"/>
      <c r="J204" s="304"/>
      <c r="K204" s="328"/>
    </row>
    <row r="205" spans="2:11" ht="15" customHeight="1">
      <c r="B205" s="307"/>
      <c r="C205" s="285" t="s">
        <v>1090</v>
      </c>
      <c r="D205" s="285"/>
      <c r="E205" s="285"/>
      <c r="F205" s="306" t="s">
        <v>47</v>
      </c>
      <c r="G205" s="285"/>
      <c r="H205" s="285" t="s">
        <v>1101</v>
      </c>
      <c r="I205" s="285"/>
      <c r="J205" s="285"/>
      <c r="K205" s="328"/>
    </row>
    <row r="206" spans="2:11" ht="15" customHeight="1">
      <c r="B206" s="307"/>
      <c r="C206" s="313"/>
      <c r="D206" s="285"/>
      <c r="E206" s="285"/>
      <c r="F206" s="306" t="s">
        <v>48</v>
      </c>
      <c r="G206" s="285"/>
      <c r="H206" s="285" t="s">
        <v>1102</v>
      </c>
      <c r="I206" s="285"/>
      <c r="J206" s="285"/>
      <c r="K206" s="328"/>
    </row>
    <row r="207" spans="2:11" ht="15" customHeight="1">
      <c r="B207" s="307"/>
      <c r="C207" s="313"/>
      <c r="D207" s="285"/>
      <c r="E207" s="285"/>
      <c r="F207" s="306" t="s">
        <v>51</v>
      </c>
      <c r="G207" s="285"/>
      <c r="H207" s="285" t="s">
        <v>1103</v>
      </c>
      <c r="I207" s="285"/>
      <c r="J207" s="285"/>
      <c r="K207" s="328"/>
    </row>
    <row r="208" spans="2:11" ht="15" customHeight="1">
      <c r="B208" s="307"/>
      <c r="C208" s="285"/>
      <c r="D208" s="285"/>
      <c r="E208" s="285"/>
      <c r="F208" s="306" t="s">
        <v>49</v>
      </c>
      <c r="G208" s="285"/>
      <c r="H208" s="285" t="s">
        <v>1104</v>
      </c>
      <c r="I208" s="285"/>
      <c r="J208" s="285"/>
      <c r="K208" s="328"/>
    </row>
    <row r="209" spans="2:11" ht="15" customHeight="1">
      <c r="B209" s="307"/>
      <c r="C209" s="285"/>
      <c r="D209" s="285"/>
      <c r="E209" s="285"/>
      <c r="F209" s="306" t="s">
        <v>50</v>
      </c>
      <c r="G209" s="285"/>
      <c r="H209" s="285" t="s">
        <v>1105</v>
      </c>
      <c r="I209" s="285"/>
      <c r="J209" s="285"/>
      <c r="K209" s="328"/>
    </row>
    <row r="210" spans="2:11" ht="15" customHeight="1">
      <c r="B210" s="307"/>
      <c r="C210" s="285"/>
      <c r="D210" s="285"/>
      <c r="E210" s="285"/>
      <c r="F210" s="306"/>
      <c r="G210" s="285"/>
      <c r="H210" s="285"/>
      <c r="I210" s="285"/>
      <c r="J210" s="285"/>
      <c r="K210" s="328"/>
    </row>
    <row r="211" spans="2:11" ht="15" customHeight="1">
      <c r="B211" s="307"/>
      <c r="C211" s="285" t="s">
        <v>1046</v>
      </c>
      <c r="D211" s="285"/>
      <c r="E211" s="285"/>
      <c r="F211" s="306" t="s">
        <v>83</v>
      </c>
      <c r="G211" s="285"/>
      <c r="H211" s="285" t="s">
        <v>1106</v>
      </c>
      <c r="I211" s="285"/>
      <c r="J211" s="285"/>
      <c r="K211" s="328"/>
    </row>
    <row r="212" spans="2:11" ht="15" customHeight="1">
      <c r="B212" s="307"/>
      <c r="C212" s="313"/>
      <c r="D212" s="285"/>
      <c r="E212" s="285"/>
      <c r="F212" s="306" t="s">
        <v>942</v>
      </c>
      <c r="G212" s="285"/>
      <c r="H212" s="285" t="s">
        <v>943</v>
      </c>
      <c r="I212" s="285"/>
      <c r="J212" s="285"/>
      <c r="K212" s="328"/>
    </row>
    <row r="213" spans="2:11" ht="15" customHeight="1">
      <c r="B213" s="307"/>
      <c r="C213" s="285"/>
      <c r="D213" s="285"/>
      <c r="E213" s="285"/>
      <c r="F213" s="306" t="s">
        <v>940</v>
      </c>
      <c r="G213" s="285"/>
      <c r="H213" s="285" t="s">
        <v>1107</v>
      </c>
      <c r="I213" s="285"/>
      <c r="J213" s="285"/>
      <c r="K213" s="328"/>
    </row>
    <row r="214" spans="2:11" ht="15" customHeight="1">
      <c r="B214" s="345"/>
      <c r="C214" s="313"/>
      <c r="D214" s="313"/>
      <c r="E214" s="313"/>
      <c r="F214" s="306" t="s">
        <v>944</v>
      </c>
      <c r="G214" s="291"/>
      <c r="H214" s="332" t="s">
        <v>945</v>
      </c>
      <c r="I214" s="332"/>
      <c r="J214" s="332"/>
      <c r="K214" s="346"/>
    </row>
    <row r="215" spans="2:11" ht="15" customHeight="1">
      <c r="B215" s="345"/>
      <c r="C215" s="313"/>
      <c r="D215" s="313"/>
      <c r="E215" s="313"/>
      <c r="F215" s="306" t="s">
        <v>946</v>
      </c>
      <c r="G215" s="291"/>
      <c r="H215" s="332" t="s">
        <v>1108</v>
      </c>
      <c r="I215" s="332"/>
      <c r="J215" s="332"/>
      <c r="K215" s="346"/>
    </row>
    <row r="216" spans="2:11" ht="15" customHeight="1">
      <c r="B216" s="345"/>
      <c r="C216" s="313"/>
      <c r="D216" s="313"/>
      <c r="E216" s="313"/>
      <c r="F216" s="347"/>
      <c r="G216" s="291"/>
      <c r="H216" s="348"/>
      <c r="I216" s="348"/>
      <c r="J216" s="348"/>
      <c r="K216" s="346"/>
    </row>
    <row r="217" spans="2:11" ht="15" customHeight="1">
      <c r="B217" s="345"/>
      <c r="C217" s="285" t="s">
        <v>1070</v>
      </c>
      <c r="D217" s="313"/>
      <c r="E217" s="313"/>
      <c r="F217" s="306">
        <v>1</v>
      </c>
      <c r="G217" s="291"/>
      <c r="H217" s="332" t="s">
        <v>1109</v>
      </c>
      <c r="I217" s="332"/>
      <c r="J217" s="332"/>
      <c r="K217" s="346"/>
    </row>
    <row r="218" spans="2:11" ht="15" customHeight="1">
      <c r="B218" s="345"/>
      <c r="C218" s="313"/>
      <c r="D218" s="313"/>
      <c r="E218" s="313"/>
      <c r="F218" s="306">
        <v>2</v>
      </c>
      <c r="G218" s="291"/>
      <c r="H218" s="332" t="s">
        <v>1110</v>
      </c>
      <c r="I218" s="332"/>
      <c r="J218" s="332"/>
      <c r="K218" s="346"/>
    </row>
    <row r="219" spans="2:11" ht="15" customHeight="1">
      <c r="B219" s="345"/>
      <c r="C219" s="313"/>
      <c r="D219" s="313"/>
      <c r="E219" s="313"/>
      <c r="F219" s="306">
        <v>3</v>
      </c>
      <c r="G219" s="291"/>
      <c r="H219" s="332" t="s">
        <v>1111</v>
      </c>
      <c r="I219" s="332"/>
      <c r="J219" s="332"/>
      <c r="K219" s="346"/>
    </row>
    <row r="220" spans="2:11" ht="15" customHeight="1">
      <c r="B220" s="345"/>
      <c r="C220" s="313"/>
      <c r="D220" s="313"/>
      <c r="E220" s="313"/>
      <c r="F220" s="306">
        <v>4</v>
      </c>
      <c r="G220" s="291"/>
      <c r="H220" s="332" t="s">
        <v>1112</v>
      </c>
      <c r="I220" s="332"/>
      <c r="J220" s="332"/>
      <c r="K220" s="346"/>
    </row>
    <row r="221" spans="2:11" ht="12.75" customHeight="1">
      <c r="B221" s="349"/>
      <c r="C221" s="350"/>
      <c r="D221" s="350"/>
      <c r="E221" s="350"/>
      <c r="F221" s="350"/>
      <c r="G221" s="350"/>
      <c r="H221" s="350"/>
      <c r="I221" s="350"/>
      <c r="J221" s="350"/>
      <c r="K221" s="351"/>
    </row>
  </sheetData>
  <sheetProtection formatCells="0" formatColumns="0" formatRows="0" insertColumns="0" insertRows="0" insertHyperlinks="0" deleteColumns="0" deleteRows="0" sort="0" autoFilter="0" pivotTables="0"/>
  <mergeCells count="77">
    <mergeCell ref="H220:J220"/>
    <mergeCell ref="H217:J217"/>
    <mergeCell ref="H218:J218"/>
    <mergeCell ref="H219:J219"/>
    <mergeCell ref="H203:J203"/>
    <mergeCell ref="H205:J205"/>
    <mergeCell ref="H208:J208"/>
    <mergeCell ref="H209:J209"/>
    <mergeCell ref="H211:J211"/>
    <mergeCell ref="H212:J212"/>
    <mergeCell ref="H213:J213"/>
    <mergeCell ref="H214:J214"/>
    <mergeCell ref="H215:J215"/>
    <mergeCell ref="H206:J206"/>
    <mergeCell ref="H207:J207"/>
    <mergeCell ref="C202:J202"/>
    <mergeCell ref="C169:J169"/>
    <mergeCell ref="C145:J145"/>
    <mergeCell ref="C120:J120"/>
    <mergeCell ref="C100:J100"/>
    <mergeCell ref="C73:J73"/>
    <mergeCell ref="D67:J67"/>
    <mergeCell ref="D68:J68"/>
    <mergeCell ref="D60:J60"/>
    <mergeCell ref="D61:J61"/>
    <mergeCell ref="D63:J63"/>
    <mergeCell ref="D64:J64"/>
    <mergeCell ref="D65:J65"/>
    <mergeCell ref="D66:J66"/>
    <mergeCell ref="D59:J59"/>
    <mergeCell ref="D58:J58"/>
    <mergeCell ref="D57:J57"/>
    <mergeCell ref="D56:J56"/>
    <mergeCell ref="C53:J53"/>
    <mergeCell ref="C55:J55"/>
    <mergeCell ref="C52:J52"/>
    <mergeCell ref="C50:J50"/>
    <mergeCell ref="D49:J49"/>
    <mergeCell ref="E48:J48"/>
    <mergeCell ref="E47:J47"/>
    <mergeCell ref="G43:J43"/>
    <mergeCell ref="D45:J45"/>
    <mergeCell ref="E46:J46"/>
    <mergeCell ref="G42:J42"/>
    <mergeCell ref="G41:J41"/>
    <mergeCell ref="D29:J29"/>
    <mergeCell ref="D31:J31"/>
    <mergeCell ref="G37:J37"/>
    <mergeCell ref="D32:J32"/>
    <mergeCell ref="D33:J33"/>
    <mergeCell ref="G34:J34"/>
    <mergeCell ref="G35:J35"/>
    <mergeCell ref="G36:J36"/>
    <mergeCell ref="G39:J39"/>
    <mergeCell ref="G40:J40"/>
    <mergeCell ref="G38:J38"/>
    <mergeCell ref="D28:J28"/>
    <mergeCell ref="D26:J26"/>
    <mergeCell ref="D25:J25"/>
    <mergeCell ref="C24:J24"/>
    <mergeCell ref="D14:J14"/>
    <mergeCell ref="F20:J20"/>
    <mergeCell ref="F21:J21"/>
    <mergeCell ref="C23:J23"/>
    <mergeCell ref="D15:J15"/>
    <mergeCell ref="F16:J16"/>
    <mergeCell ref="F17:J17"/>
    <mergeCell ref="F18:J18"/>
    <mergeCell ref="F19:J19"/>
    <mergeCell ref="C9:J9"/>
    <mergeCell ref="D10:J10"/>
    <mergeCell ref="D11:J11"/>
    <mergeCell ref="D13:J13"/>
    <mergeCell ref="C3:J3"/>
    <mergeCell ref="C4:J4"/>
    <mergeCell ref="C6:J6"/>
    <mergeCell ref="C7:J7"/>
  </mergeCells>
  <printOptions/>
  <pageMargins left="0.75" right="0.75" top="1" bottom="1" header="0.5" footer="0.5"/>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DESKTOP-CCNHD1H\JC</dc:creator>
  <cp:keywords/>
  <dc:description/>
  <cp:lastModifiedBy>DESKTOP-CCNHD1H\JC</cp:lastModifiedBy>
  <dcterms:created xsi:type="dcterms:W3CDTF">2018-10-23T06:48:20Z</dcterms:created>
  <dcterms:modified xsi:type="dcterms:W3CDTF">2018-10-23T06:48:25Z</dcterms:modified>
  <cp:category/>
  <cp:version/>
  <cp:contentType/>
  <cp:contentStatus/>
</cp:coreProperties>
</file>